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53222"/>
  <bookViews>
    <workbookView xWindow="0" yWindow="0" windowWidth="24000" windowHeight="9735" activeTab="1"/>
  </bookViews>
  <sheets>
    <sheet name="Informations CTT " sheetId="1" r:id="rId1"/>
    <sheet name="CdP (originale)" sheetId="2" r:id="rId2"/>
  </sheets>
  <definedNames>
    <definedName name="_xlnm._FilterDatabase" localSheetId="0" hidden="1">'Informations CTT '!$A$4:$Q$218</definedName>
    <definedName name="_xlnm.Print_Titles" localSheetId="1">'CdP (originale)'!$A:$E</definedName>
    <definedName name="_xlnm.Print_Area" localSheetId="1">'CdP (originale)'!#REF!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BP46" i="2"/>
  <c r="BO46" i="2"/>
  <c r="BN46" i="2"/>
  <c r="BM46" i="2"/>
  <c r="BL46" i="2"/>
  <c r="BK46" i="2"/>
  <c r="BJ46" i="2"/>
  <c r="BI46" i="2"/>
  <c r="BH46" i="2"/>
  <c r="BG46" i="2"/>
  <c r="BF46" i="2"/>
  <c r="BE46" i="2"/>
  <c r="BD46" i="2"/>
  <c r="BC46" i="2"/>
  <c r="BB46" i="2"/>
  <c r="BA46" i="2"/>
  <c r="AZ46" i="2"/>
  <c r="AY46" i="2"/>
  <c r="AX46" i="2"/>
  <c r="AW46" i="2"/>
  <c r="AV46" i="2"/>
  <c r="AU46" i="2"/>
  <c r="AT46" i="2"/>
  <c r="AS46" i="2"/>
  <c r="AR46" i="2"/>
  <c r="AQ46" i="2"/>
  <c r="AP46" i="2"/>
  <c r="AO46" i="2"/>
  <c r="AN46" i="2"/>
  <c r="AM46" i="2"/>
  <c r="AL46" i="2"/>
  <c r="AK46" i="2"/>
  <c r="AJ46" i="2"/>
  <c r="AI46" i="2"/>
  <c r="AH46" i="2"/>
  <c r="AG46" i="2"/>
  <c r="AF46" i="2"/>
  <c r="AE46" i="2"/>
  <c r="AD46" i="2"/>
  <c r="AC46" i="2"/>
  <c r="AB46" i="2"/>
  <c r="AA46" i="2"/>
  <c r="Z46" i="2"/>
  <c r="Y46" i="2"/>
  <c r="X46" i="2"/>
  <c r="W46" i="2"/>
  <c r="V46" i="2"/>
  <c r="U46" i="2"/>
  <c r="T46" i="2"/>
  <c r="S46" i="2"/>
  <c r="R46" i="2"/>
  <c r="Q46" i="2"/>
  <c r="P46" i="2"/>
  <c r="C46" i="2"/>
  <c r="O45" i="2"/>
  <c r="N45" i="2"/>
  <c r="M45" i="2"/>
  <c r="L45" i="2"/>
  <c r="K45" i="2"/>
  <c r="J45" i="2"/>
  <c r="I45" i="2"/>
  <c r="H45" i="2"/>
  <c r="G45" i="2"/>
  <c r="F45" i="2"/>
  <c r="E45" i="2"/>
  <c r="D45" i="2"/>
  <c r="C45" i="2"/>
  <c r="B45" i="2"/>
  <c r="O44" i="2"/>
  <c r="N44" i="2"/>
  <c r="M44" i="2"/>
  <c r="L44" i="2"/>
  <c r="K44" i="2"/>
  <c r="J44" i="2"/>
  <c r="I44" i="2"/>
  <c r="H44" i="2"/>
  <c r="G44" i="2"/>
  <c r="F44" i="2"/>
  <c r="E44" i="2"/>
  <c r="D44" i="2"/>
  <c r="C44" i="2"/>
  <c r="B44" i="2"/>
  <c r="O43" i="2"/>
  <c r="N43" i="2"/>
  <c r="M43" i="2"/>
  <c r="L43" i="2"/>
  <c r="K43" i="2"/>
  <c r="J43" i="2"/>
  <c r="I43" i="2"/>
  <c r="H43" i="2"/>
  <c r="G43" i="2"/>
  <c r="F43" i="2"/>
  <c r="E43" i="2"/>
  <c r="D43" i="2"/>
  <c r="C43" i="2"/>
  <c r="B43" i="2"/>
  <c r="O42" i="2"/>
  <c r="N42" i="2"/>
  <c r="M42" i="2"/>
  <c r="L42" i="2"/>
  <c r="K42" i="2"/>
  <c r="J42" i="2"/>
  <c r="I42" i="2"/>
  <c r="H42" i="2"/>
  <c r="G42" i="2"/>
  <c r="F42" i="2"/>
  <c r="E42" i="2"/>
  <c r="D42" i="2"/>
  <c r="C42" i="2"/>
  <c r="B42" i="2"/>
  <c r="O41" i="2"/>
  <c r="N41" i="2"/>
  <c r="M41" i="2"/>
  <c r="L41" i="2"/>
  <c r="K41" i="2"/>
  <c r="J41" i="2"/>
  <c r="I41" i="2"/>
  <c r="H41" i="2"/>
  <c r="G41" i="2"/>
  <c r="F41" i="2"/>
  <c r="E41" i="2"/>
  <c r="D41" i="2"/>
  <c r="C41" i="2"/>
  <c r="B41" i="2"/>
  <c r="O40" i="2"/>
  <c r="N40" i="2"/>
  <c r="M40" i="2"/>
  <c r="L40" i="2"/>
  <c r="K40" i="2"/>
  <c r="J40" i="2"/>
  <c r="I40" i="2"/>
  <c r="H40" i="2"/>
  <c r="G40" i="2"/>
  <c r="F40" i="2"/>
  <c r="E40" i="2"/>
  <c r="D40" i="2"/>
  <c r="C40" i="2"/>
  <c r="B40" i="2"/>
  <c r="O39" i="2"/>
  <c r="N39" i="2"/>
  <c r="M39" i="2"/>
  <c r="L39" i="2"/>
  <c r="K39" i="2"/>
  <c r="J39" i="2"/>
  <c r="I39" i="2"/>
  <c r="H39" i="2"/>
  <c r="G39" i="2"/>
  <c r="F39" i="2"/>
  <c r="E39" i="2"/>
  <c r="D39" i="2"/>
  <c r="C39" i="2"/>
  <c r="B39" i="2"/>
  <c r="O38" i="2"/>
  <c r="N38" i="2"/>
  <c r="M38" i="2"/>
  <c r="L38" i="2"/>
  <c r="K38" i="2"/>
  <c r="J38" i="2"/>
  <c r="I38" i="2"/>
  <c r="H38" i="2"/>
  <c r="G38" i="2"/>
  <c r="F38" i="2"/>
  <c r="E38" i="2"/>
  <c r="D38" i="2"/>
  <c r="C38" i="2"/>
  <c r="B38" i="2"/>
  <c r="O37" i="2"/>
  <c r="N37" i="2"/>
  <c r="M37" i="2"/>
  <c r="L37" i="2"/>
  <c r="K37" i="2"/>
  <c r="J37" i="2"/>
  <c r="I37" i="2"/>
  <c r="H37" i="2"/>
  <c r="G37" i="2"/>
  <c r="F37" i="2"/>
  <c r="E37" i="2"/>
  <c r="D37" i="2"/>
  <c r="C37" i="2"/>
  <c r="B37" i="2"/>
  <c r="O36" i="2"/>
  <c r="N36" i="2"/>
  <c r="M36" i="2"/>
  <c r="L36" i="2"/>
  <c r="K36" i="2"/>
  <c r="J36" i="2"/>
  <c r="I36" i="2"/>
  <c r="H36" i="2"/>
  <c r="G36" i="2"/>
  <c r="F36" i="2"/>
  <c r="E36" i="2"/>
  <c r="D36" i="2"/>
  <c r="C36" i="2"/>
  <c r="B36" i="2"/>
  <c r="O35" i="2"/>
  <c r="N35" i="2"/>
  <c r="M35" i="2"/>
  <c r="L35" i="2"/>
  <c r="K35" i="2"/>
  <c r="J35" i="2"/>
  <c r="I35" i="2"/>
  <c r="H35" i="2"/>
  <c r="G35" i="2"/>
  <c r="F35" i="2"/>
  <c r="E35" i="2"/>
  <c r="D35" i="2"/>
  <c r="C35" i="2"/>
  <c r="B35" i="2"/>
  <c r="O34" i="2"/>
  <c r="N34" i="2"/>
  <c r="M34" i="2"/>
  <c r="L34" i="2"/>
  <c r="K34" i="2"/>
  <c r="J34" i="2"/>
  <c r="I34" i="2"/>
  <c r="H34" i="2"/>
  <c r="G34" i="2"/>
  <c r="F34" i="2"/>
  <c r="E34" i="2"/>
  <c r="D34" i="2"/>
  <c r="C34" i="2"/>
  <c r="B34" i="2"/>
  <c r="O33" i="2"/>
  <c r="N33" i="2"/>
  <c r="M33" i="2"/>
  <c r="L33" i="2"/>
  <c r="K33" i="2"/>
  <c r="J33" i="2"/>
  <c r="I33" i="2"/>
  <c r="H33" i="2"/>
  <c r="G33" i="2"/>
  <c r="F33" i="2"/>
  <c r="E33" i="2"/>
  <c r="D33" i="2"/>
  <c r="C33" i="2"/>
  <c r="B33" i="2"/>
  <c r="O32" i="2"/>
  <c r="N32" i="2"/>
  <c r="M32" i="2"/>
  <c r="L32" i="2"/>
  <c r="K32" i="2"/>
  <c r="J32" i="2"/>
  <c r="I32" i="2"/>
  <c r="H32" i="2"/>
  <c r="G32" i="2"/>
  <c r="F32" i="2"/>
  <c r="E32" i="2"/>
  <c r="D32" i="2"/>
  <c r="C32" i="2"/>
  <c r="B32" i="2"/>
  <c r="O31" i="2"/>
  <c r="N31" i="2"/>
  <c r="M31" i="2"/>
  <c r="L31" i="2"/>
  <c r="K31" i="2"/>
  <c r="J31" i="2"/>
  <c r="I31" i="2"/>
  <c r="H31" i="2"/>
  <c r="G31" i="2"/>
  <c r="F31" i="2"/>
  <c r="E31" i="2"/>
  <c r="D31" i="2"/>
  <c r="C31" i="2"/>
  <c r="B31" i="2"/>
  <c r="O30" i="2"/>
  <c r="N30" i="2"/>
  <c r="M30" i="2"/>
  <c r="L30" i="2"/>
  <c r="K30" i="2"/>
  <c r="J30" i="2"/>
  <c r="I30" i="2"/>
  <c r="H30" i="2"/>
  <c r="G30" i="2"/>
  <c r="F30" i="2"/>
  <c r="E30" i="2"/>
  <c r="D30" i="2"/>
  <c r="C30" i="2"/>
  <c r="B30" i="2"/>
  <c r="O29" i="2"/>
  <c r="N29" i="2"/>
  <c r="M29" i="2"/>
  <c r="L29" i="2"/>
  <c r="K29" i="2"/>
  <c r="J29" i="2"/>
  <c r="I29" i="2"/>
  <c r="H29" i="2"/>
  <c r="G29" i="2"/>
  <c r="F29" i="2"/>
  <c r="E29" i="2"/>
  <c r="D29" i="2"/>
  <c r="C29" i="2"/>
  <c r="B29" i="2"/>
  <c r="O28" i="2"/>
  <c r="N28" i="2"/>
  <c r="M28" i="2"/>
  <c r="L28" i="2"/>
  <c r="K28" i="2"/>
  <c r="J28" i="2"/>
  <c r="I28" i="2"/>
  <c r="H28" i="2"/>
  <c r="G28" i="2"/>
  <c r="F28" i="2"/>
  <c r="E28" i="2"/>
  <c r="D28" i="2"/>
  <c r="C28" i="2"/>
  <c r="B28" i="2"/>
  <c r="O27" i="2"/>
  <c r="N27" i="2"/>
  <c r="M27" i="2"/>
  <c r="L27" i="2"/>
  <c r="K27" i="2"/>
  <c r="J27" i="2"/>
  <c r="I27" i="2"/>
  <c r="H27" i="2"/>
  <c r="G27" i="2"/>
  <c r="F27" i="2"/>
  <c r="E27" i="2"/>
  <c r="D27" i="2"/>
  <c r="C27" i="2"/>
  <c r="B27" i="2"/>
  <c r="O26" i="2"/>
  <c r="N26" i="2"/>
  <c r="M26" i="2"/>
  <c r="L26" i="2"/>
  <c r="K26" i="2"/>
  <c r="J26" i="2"/>
  <c r="I26" i="2"/>
  <c r="H26" i="2"/>
  <c r="G26" i="2"/>
  <c r="F26" i="2"/>
  <c r="E26" i="2"/>
  <c r="D26" i="2"/>
  <c r="C26" i="2"/>
  <c r="B26" i="2"/>
  <c r="O25" i="2"/>
  <c r="N25" i="2"/>
  <c r="M25" i="2"/>
  <c r="L25" i="2"/>
  <c r="K25" i="2"/>
  <c r="J25" i="2"/>
  <c r="I25" i="2"/>
  <c r="H25" i="2"/>
  <c r="G25" i="2"/>
  <c r="E25" i="2"/>
  <c r="F25" i="2" s="1"/>
  <c r="D25" i="2"/>
  <c r="C25" i="2"/>
  <c r="B25" i="2"/>
  <c r="O24" i="2"/>
  <c r="N24" i="2"/>
  <c r="M24" i="2"/>
  <c r="L24" i="2"/>
  <c r="K24" i="2"/>
  <c r="J24" i="2"/>
  <c r="I24" i="2"/>
  <c r="H24" i="2"/>
  <c r="G24" i="2"/>
  <c r="E24" i="2"/>
  <c r="F24" i="2" s="1"/>
  <c r="D24" i="2"/>
  <c r="C24" i="2"/>
  <c r="B24" i="2"/>
  <c r="O23" i="2"/>
  <c r="N23" i="2"/>
  <c r="M23" i="2"/>
  <c r="L23" i="2"/>
  <c r="K23" i="2"/>
  <c r="J23" i="2"/>
  <c r="I23" i="2"/>
  <c r="H23" i="2"/>
  <c r="G23" i="2"/>
  <c r="E23" i="2"/>
  <c r="F23" i="2" s="1"/>
  <c r="D23" i="2"/>
  <c r="C23" i="2"/>
  <c r="B23" i="2"/>
  <c r="O22" i="2"/>
  <c r="N22" i="2"/>
  <c r="M22" i="2"/>
  <c r="L22" i="2"/>
  <c r="K22" i="2"/>
  <c r="J22" i="2"/>
  <c r="I22" i="2"/>
  <c r="H22" i="2"/>
  <c r="G22" i="2"/>
  <c r="E22" i="2"/>
  <c r="F22" i="2" s="1"/>
  <c r="D22" i="2"/>
  <c r="C22" i="2"/>
  <c r="B22" i="2"/>
  <c r="O21" i="2"/>
  <c r="N21" i="2"/>
  <c r="M21" i="2"/>
  <c r="L21" i="2"/>
  <c r="K21" i="2"/>
  <c r="J21" i="2"/>
  <c r="I21" i="2"/>
  <c r="H21" i="2"/>
  <c r="G21" i="2"/>
  <c r="E21" i="2"/>
  <c r="F21" i="2" s="1"/>
  <c r="D21" i="2"/>
  <c r="C21" i="2"/>
  <c r="B21" i="2"/>
  <c r="O20" i="2"/>
  <c r="N20" i="2"/>
  <c r="M20" i="2"/>
  <c r="L20" i="2"/>
  <c r="K20" i="2"/>
  <c r="J20" i="2"/>
  <c r="I20" i="2"/>
  <c r="H20" i="2"/>
  <c r="G20" i="2"/>
  <c r="E20" i="2"/>
  <c r="F20" i="2" s="1"/>
  <c r="D20" i="2"/>
  <c r="C20" i="2"/>
  <c r="B20" i="2"/>
  <c r="O19" i="2"/>
  <c r="N19" i="2"/>
  <c r="M19" i="2"/>
  <c r="L19" i="2"/>
  <c r="K19" i="2"/>
  <c r="J19" i="2"/>
  <c r="I19" i="2"/>
  <c r="H19" i="2"/>
  <c r="G19" i="2"/>
  <c r="E19" i="2"/>
  <c r="F19" i="2" s="1"/>
  <c r="D19" i="2"/>
  <c r="C19" i="2"/>
  <c r="B19" i="2"/>
  <c r="O18" i="2"/>
  <c r="N18" i="2"/>
  <c r="M18" i="2"/>
  <c r="L18" i="2"/>
  <c r="K18" i="2"/>
  <c r="J18" i="2"/>
  <c r="I18" i="2"/>
  <c r="H18" i="2"/>
  <c r="G18" i="2"/>
  <c r="E18" i="2"/>
  <c r="F18" i="2" s="1"/>
  <c r="D18" i="2"/>
  <c r="C18" i="2"/>
  <c r="B18" i="2"/>
  <c r="O17" i="2"/>
  <c r="N17" i="2"/>
  <c r="M17" i="2"/>
  <c r="L17" i="2"/>
  <c r="K17" i="2"/>
  <c r="J17" i="2"/>
  <c r="I17" i="2"/>
  <c r="H17" i="2"/>
  <c r="G17" i="2"/>
  <c r="E17" i="2"/>
  <c r="F17" i="2" s="1"/>
  <c r="D17" i="2"/>
  <c r="C17" i="2"/>
  <c r="B17" i="2"/>
  <c r="O16" i="2"/>
  <c r="N16" i="2"/>
  <c r="M16" i="2"/>
  <c r="L16" i="2"/>
  <c r="K16" i="2"/>
  <c r="J16" i="2"/>
  <c r="I16" i="2"/>
  <c r="H16" i="2"/>
  <c r="G16" i="2"/>
  <c r="E16" i="2"/>
  <c r="F16" i="2" s="1"/>
  <c r="D16" i="2"/>
  <c r="C16" i="2"/>
  <c r="B16" i="2"/>
  <c r="O15" i="2"/>
  <c r="N15" i="2"/>
  <c r="M15" i="2"/>
  <c r="L15" i="2"/>
  <c r="K15" i="2"/>
  <c r="J15" i="2"/>
  <c r="I15" i="2"/>
  <c r="H15" i="2"/>
  <c r="G15" i="2"/>
  <c r="E15" i="2"/>
  <c r="F15" i="2" s="1"/>
  <c r="D15" i="2"/>
  <c r="C15" i="2"/>
  <c r="B15" i="2"/>
  <c r="O14" i="2"/>
  <c r="N14" i="2"/>
  <c r="M14" i="2"/>
  <c r="L14" i="2"/>
  <c r="K14" i="2"/>
  <c r="J14" i="2"/>
  <c r="I14" i="2"/>
  <c r="H14" i="2"/>
  <c r="G14" i="2"/>
  <c r="F14" i="2"/>
  <c r="E14" i="2"/>
  <c r="D14" i="2"/>
  <c r="C14" i="2"/>
  <c r="B14" i="2"/>
  <c r="O13" i="2"/>
  <c r="N13" i="2"/>
  <c r="M13" i="2"/>
  <c r="L13" i="2"/>
  <c r="K13" i="2"/>
  <c r="J13" i="2"/>
  <c r="I13" i="2"/>
  <c r="H13" i="2"/>
  <c r="G13" i="2"/>
  <c r="F13" i="2"/>
  <c r="E13" i="2"/>
  <c r="D13" i="2"/>
  <c r="C13" i="2"/>
  <c r="B13" i="2"/>
  <c r="O12" i="2"/>
  <c r="N12" i="2"/>
  <c r="M12" i="2"/>
  <c r="L12" i="2"/>
  <c r="K12" i="2"/>
  <c r="J12" i="2"/>
  <c r="I12" i="2"/>
  <c r="H12" i="2"/>
  <c r="G12" i="2"/>
  <c r="F12" i="2"/>
  <c r="E12" i="2"/>
  <c r="D12" i="2"/>
  <c r="C12" i="2"/>
  <c r="B12" i="2"/>
  <c r="O11" i="2"/>
  <c r="N11" i="2"/>
  <c r="M11" i="2"/>
  <c r="L11" i="2"/>
  <c r="K11" i="2"/>
  <c r="J11" i="2"/>
  <c r="I11" i="2"/>
  <c r="H11" i="2"/>
  <c r="G11" i="2"/>
  <c r="E11" i="2"/>
  <c r="F11" i="2" s="1"/>
  <c r="D11" i="2"/>
  <c r="C11" i="2"/>
  <c r="B11" i="2"/>
  <c r="BP10" i="2"/>
  <c r="BO10" i="2"/>
  <c r="BN10" i="2"/>
  <c r="BM10" i="2"/>
  <c r="BL10" i="2"/>
  <c r="BK10" i="2"/>
  <c r="BJ10" i="2"/>
  <c r="BI10" i="2"/>
  <c r="BH10" i="2"/>
  <c r="BG10" i="2"/>
  <c r="BF10" i="2"/>
  <c r="BE10" i="2"/>
  <c r="BD10" i="2"/>
  <c r="BC10" i="2"/>
  <c r="BB10" i="2"/>
  <c r="BA10" i="2"/>
  <c r="AZ10" i="2"/>
  <c r="AY10" i="2"/>
  <c r="AX10" i="2"/>
  <c r="AW10" i="2"/>
  <c r="AV10" i="2"/>
  <c r="AU10" i="2"/>
  <c r="AT10" i="2"/>
  <c r="AS10" i="2"/>
  <c r="AR10" i="2"/>
  <c r="AQ10" i="2"/>
  <c r="AP10" i="2"/>
  <c r="AO10" i="2"/>
  <c r="AN10" i="2"/>
  <c r="AM10" i="2"/>
  <c r="AL10" i="2"/>
  <c r="AK10" i="2"/>
  <c r="AJ10" i="2"/>
  <c r="AI10" i="2"/>
  <c r="AH10" i="2"/>
  <c r="AG10" i="2"/>
  <c r="AF10" i="2"/>
  <c r="AE10" i="2"/>
  <c r="AD10" i="2"/>
  <c r="AC10" i="2"/>
  <c r="AB10" i="2"/>
  <c r="AA10" i="2"/>
  <c r="Z10" i="2"/>
  <c r="Y10" i="2"/>
  <c r="X10" i="2"/>
  <c r="W10" i="2"/>
  <c r="BP9" i="2"/>
  <c r="BO9" i="2"/>
  <c r="BN9" i="2"/>
  <c r="BM9" i="2"/>
  <c r="BL9" i="2"/>
  <c r="BK9" i="2"/>
  <c r="BJ9" i="2"/>
  <c r="BI9" i="2"/>
  <c r="BH9" i="2"/>
  <c r="BG9" i="2"/>
  <c r="BF9" i="2"/>
  <c r="BE9" i="2"/>
  <c r="BD9" i="2"/>
  <c r="BC9" i="2"/>
  <c r="BB9" i="2"/>
  <c r="BA9" i="2"/>
  <c r="AZ9" i="2"/>
  <c r="AY9" i="2"/>
  <c r="AX9" i="2"/>
  <c r="AW9" i="2"/>
  <c r="AV9" i="2"/>
  <c r="AU9" i="2"/>
  <c r="AT9" i="2"/>
  <c r="AS9" i="2"/>
  <c r="AR9" i="2"/>
  <c r="AQ9" i="2"/>
  <c r="AP9" i="2"/>
  <c r="AO9" i="2"/>
  <c r="AN9" i="2"/>
  <c r="AM9" i="2"/>
  <c r="AL9" i="2"/>
  <c r="AK9" i="2"/>
  <c r="AJ9" i="2"/>
  <c r="AI9" i="2"/>
  <c r="AH9" i="2"/>
  <c r="AG9" i="2"/>
  <c r="AF9" i="2"/>
  <c r="AE9" i="2"/>
  <c r="AD9" i="2"/>
  <c r="AC9" i="2"/>
  <c r="AB9" i="2"/>
  <c r="AA9" i="2"/>
  <c r="Z9" i="2"/>
  <c r="Y9" i="2"/>
  <c r="X9" i="2"/>
  <c r="W9" i="2"/>
  <c r="BP8" i="2"/>
  <c r="BO8" i="2"/>
  <c r="BN8" i="2"/>
  <c r="BM8" i="2"/>
  <c r="BL8" i="2"/>
  <c r="BK8" i="2"/>
  <c r="BJ8" i="2"/>
  <c r="BI8" i="2"/>
  <c r="BH8" i="2"/>
  <c r="BG8" i="2"/>
  <c r="BF8" i="2"/>
  <c r="BE8" i="2"/>
  <c r="BD8" i="2"/>
  <c r="BC8" i="2"/>
  <c r="BB8" i="2"/>
  <c r="BA8" i="2"/>
  <c r="AZ8" i="2"/>
  <c r="AY8" i="2"/>
  <c r="AX8" i="2"/>
  <c r="AW8" i="2"/>
  <c r="AV8" i="2"/>
  <c r="AU8" i="2"/>
  <c r="AT8" i="2"/>
  <c r="AS8" i="2"/>
  <c r="AR8" i="2"/>
  <c r="AQ8" i="2"/>
  <c r="AP8" i="2"/>
  <c r="AO8" i="2"/>
  <c r="AN8" i="2"/>
  <c r="AM8" i="2"/>
  <c r="AL8" i="2"/>
  <c r="AK8" i="2"/>
  <c r="AJ8" i="2"/>
  <c r="AI8" i="2"/>
  <c r="AH8" i="2"/>
  <c r="AG8" i="2"/>
  <c r="AF8" i="2"/>
  <c r="AE8" i="2"/>
  <c r="AD8" i="2"/>
  <c r="AC8" i="2"/>
  <c r="AB8" i="2"/>
  <c r="AA8" i="2"/>
  <c r="Z8" i="2"/>
  <c r="Y8" i="2"/>
  <c r="X8" i="2"/>
  <c r="W8" i="2"/>
  <c r="E8" i="2"/>
  <c r="BR45" i="2" s="1"/>
  <c r="G218" i="1"/>
  <c r="G217" i="1"/>
  <c r="G216" i="1"/>
  <c r="G215" i="1"/>
  <c r="G214" i="1"/>
  <c r="G213" i="1"/>
  <c r="G212" i="1"/>
  <c r="G211" i="1"/>
  <c r="G210" i="1"/>
  <c r="G209" i="1"/>
  <c r="G208" i="1"/>
  <c r="G207" i="1"/>
  <c r="G206" i="1"/>
  <c r="G205" i="1"/>
  <c r="G204" i="1"/>
  <c r="G203" i="1"/>
  <c r="G202" i="1"/>
  <c r="G201" i="1"/>
  <c r="G200" i="1"/>
  <c r="G199" i="1"/>
  <c r="G198" i="1"/>
  <c r="G197" i="1"/>
  <c r="G196" i="1"/>
  <c r="G195" i="1"/>
  <c r="G12" i="1"/>
  <c r="G11" i="1"/>
  <c r="G10" i="1"/>
  <c r="G9" i="1"/>
  <c r="G8" i="1"/>
  <c r="G7" i="1"/>
  <c r="G6" i="1"/>
  <c r="G5" i="1"/>
  <c r="E5" i="2"/>
  <c r="BQ45" i="2" l="1"/>
  <c r="BQ44" i="2"/>
  <c r="BQ43" i="2"/>
  <c r="BQ42" i="2"/>
  <c r="BQ41" i="2"/>
  <c r="BQ40" i="2"/>
  <c r="BQ39" i="2"/>
  <c r="BQ38" i="2"/>
  <c r="BQ37" i="2"/>
  <c r="BQ36" i="2"/>
  <c r="BQ35" i="2"/>
  <c r="BQ34" i="2"/>
  <c r="BQ33" i="2"/>
  <c r="BQ32" i="2"/>
  <c r="BQ31" i="2"/>
  <c r="BQ30" i="2"/>
  <c r="BQ29" i="2"/>
  <c r="BQ28" i="2"/>
  <c r="BQ27" i="2"/>
  <c r="BQ26" i="2"/>
  <c r="BQ25" i="2"/>
  <c r="BQ24" i="2"/>
  <c r="BQ23" i="2"/>
  <c r="BQ22" i="2"/>
  <c r="BQ21" i="2"/>
  <c r="BQ20" i="2"/>
  <c r="BQ19" i="2"/>
  <c r="BQ18" i="2"/>
  <c r="BQ17" i="2"/>
  <c r="BQ16" i="2"/>
  <c r="BQ15" i="2"/>
  <c r="BQ13" i="2"/>
  <c r="BQ12" i="2"/>
  <c r="BQ11" i="2"/>
  <c r="BR11" i="2"/>
  <c r="BR12" i="2"/>
  <c r="BR13" i="2"/>
  <c r="BR15" i="2"/>
  <c r="BR16" i="2"/>
  <c r="BR17" i="2"/>
  <c r="BR18" i="2"/>
  <c r="BR19" i="2"/>
  <c r="BR20" i="2"/>
  <c r="BR21" i="2"/>
  <c r="BR22" i="2"/>
  <c r="BR23" i="2"/>
  <c r="BR24" i="2"/>
  <c r="BR25" i="2"/>
  <c r="BR26" i="2"/>
  <c r="BR27" i="2"/>
  <c r="BR28" i="2"/>
  <c r="BR29" i="2"/>
  <c r="BR30" i="2"/>
  <c r="BR31" i="2"/>
  <c r="BR32" i="2"/>
  <c r="BR33" i="2"/>
  <c r="BR34" i="2"/>
  <c r="BR35" i="2"/>
  <c r="BR36" i="2"/>
  <c r="BR37" i="2"/>
  <c r="BR38" i="2"/>
  <c r="BR39" i="2"/>
  <c r="BR40" i="2"/>
  <c r="BR41" i="2"/>
  <c r="BR42" i="2"/>
  <c r="BR43" i="2"/>
  <c r="BR44" i="2"/>
</calcChain>
</file>

<file path=xl/sharedStrings.xml><?xml version="1.0" encoding="utf-8"?>
<sst xmlns="http://schemas.openxmlformats.org/spreadsheetml/2006/main" count="492" uniqueCount="64">
  <si>
    <t>Entré le :</t>
  </si>
  <si>
    <t>N° J&amp;S</t>
  </si>
  <si>
    <t>Nom</t>
  </si>
  <si>
    <t>Prénom</t>
  </si>
  <si>
    <t>G / F</t>
  </si>
  <si>
    <t>Né le</t>
  </si>
  <si>
    <t>Âges</t>
  </si>
  <si>
    <t>Nationalité</t>
  </si>
  <si>
    <t>Adresse</t>
  </si>
  <si>
    <t>NPA</t>
  </si>
  <si>
    <t>Ville</t>
  </si>
  <si>
    <t>Téléphone</t>
  </si>
  <si>
    <t>Mobile Mère</t>
  </si>
  <si>
    <t>Mobile Père</t>
  </si>
  <si>
    <t>Mobile Moi</t>
  </si>
  <si>
    <t>E-mail</t>
  </si>
  <si>
    <t>N° de licences</t>
  </si>
  <si>
    <t>2015-2016</t>
  </si>
  <si>
    <t>Alves Nunes</t>
  </si>
  <si>
    <t>Gabriel</t>
  </si>
  <si>
    <t>G</t>
  </si>
  <si>
    <t>2004-2005</t>
  </si>
  <si>
    <t>Amato</t>
  </si>
  <si>
    <t>Dominique</t>
  </si>
  <si>
    <t>F</t>
  </si>
  <si>
    <t>1999-2000</t>
  </si>
  <si>
    <t>Andereggen</t>
  </si>
  <si>
    <t>David</t>
  </si>
  <si>
    <t>Anthamatten</t>
  </si>
  <si>
    <t>Steven</t>
  </si>
  <si>
    <t>1995-1997</t>
  </si>
  <si>
    <t>Antille</t>
  </si>
  <si>
    <t>Karine</t>
  </si>
  <si>
    <t>1995-1996</t>
  </si>
  <si>
    <t>Laurie</t>
  </si>
  <si>
    <t>1998-1999</t>
  </si>
  <si>
    <t>Balaj</t>
  </si>
  <si>
    <t>Besarta</t>
  </si>
  <si>
    <t>2015-2017</t>
  </si>
  <si>
    <t>Begert</t>
  </si>
  <si>
    <t>Nicolas</t>
  </si>
  <si>
    <t>Teste</t>
  </si>
  <si>
    <t>Etienne</t>
  </si>
  <si>
    <t>Offre n° :</t>
  </si>
  <si>
    <t>Prds</t>
  </si>
  <si>
    <t>Début :</t>
  </si>
  <si>
    <t>Durée</t>
  </si>
  <si>
    <t>Compétitions :</t>
  </si>
  <si>
    <t>Dates des entraînements du mercredi</t>
  </si>
  <si>
    <t>Fin :</t>
  </si>
  <si>
    <t>C</t>
  </si>
  <si>
    <t>Sa</t>
  </si>
  <si>
    <t>Di</t>
  </si>
  <si>
    <t>Statistique de présences :</t>
  </si>
  <si>
    <t>âges</t>
  </si>
  <si>
    <t>P %</t>
  </si>
  <si>
    <t>C %</t>
  </si>
  <si>
    <t>P</t>
  </si>
  <si>
    <t>VS</t>
  </si>
  <si>
    <t>E</t>
  </si>
  <si>
    <t>NE</t>
  </si>
  <si>
    <t>Total</t>
  </si>
  <si>
    <t>Présences :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</si>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</sst>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 * #,##0.00_ ;_ * \-#,##0.00_ ;_ * &quot;-&quot;??_ ;_ @_ "/>
    <numFmt numFmtId="164" formatCode="yy"/>
    <numFmt numFmtId="165" formatCode="General&quot;'&quot;"/>
    <numFmt numFmtId="166" formatCode="ddd"/>
    <numFmt numFmtId="167" formatCode="dd"/>
    <numFmt numFmtId="168" formatCode="mm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Times New Roman"/>
      <family val="1"/>
    </font>
    <font>
      <sz val="11"/>
      <color theme="1"/>
      <name val="Times New Roman"/>
      <family val="1"/>
    </font>
    <font>
      <sz val="11"/>
      <name val="Times New Roman"/>
      <family val="1"/>
    </font>
    <font>
      <u/>
      <sz val="11"/>
      <color theme="10"/>
      <name val="Calibri"/>
      <family val="2"/>
      <scheme val="minor"/>
    </font>
    <font>
      <u/>
      <sz val="11"/>
      <color theme="10"/>
      <name val="Times New Roman"/>
      <family val="1"/>
    </font>
    <font>
      <u/>
      <sz val="11"/>
      <name val="Times New Roman"/>
      <family val="1"/>
    </font>
    <font>
      <sz val="11"/>
      <color rgb="FFFF0000"/>
      <name val="Times New Roman"/>
      <family val="1"/>
    </font>
    <font>
      <sz val="8"/>
      <color theme="1"/>
      <name val="Calibri"/>
      <family val="2"/>
      <scheme val="minor"/>
    </font>
    <font>
      <sz val="8"/>
      <color rgb="FF141414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b/>
      <i/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79998168889431442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34">
    <xf numFmtId="0" fontId="0" fillId="0" borderId="0" xfId="0"/>
    <xf numFmtId="0" fontId="2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left"/>
    </xf>
    <xf numFmtId="0" fontId="3" fillId="0" borderId="1" xfId="0" applyFont="1" applyBorder="1" applyAlignment="1">
      <alignment horizontal="center"/>
    </xf>
    <xf numFmtId="0" fontId="3" fillId="0" borderId="1" xfId="0" applyFont="1" applyBorder="1"/>
    <xf numFmtId="14" fontId="3" fillId="0" borderId="1" xfId="0" applyNumberFormat="1" applyFont="1" applyBorder="1"/>
    <xf numFmtId="164" fontId="3" fillId="0" borderId="1" xfId="0" applyNumberFormat="1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4" fillId="0" borderId="1" xfId="0" applyFont="1" applyBorder="1"/>
    <xf numFmtId="0" fontId="3" fillId="0" borderId="0" xfId="0" applyFont="1"/>
    <xf numFmtId="0" fontId="3" fillId="0" borderId="1" xfId="0" applyFont="1" applyBorder="1" applyAlignment="1">
      <alignment horizontal="right"/>
    </xf>
    <xf numFmtId="0" fontId="6" fillId="0" borderId="1" xfId="3" applyFont="1" applyBorder="1"/>
    <xf numFmtId="0" fontId="3" fillId="0" borderId="1" xfId="0" applyFont="1" applyFill="1" applyBorder="1" applyAlignment="1">
      <alignment horizontal="center"/>
    </xf>
    <xf numFmtId="0" fontId="3" fillId="0" borderId="1" xfId="0" applyFont="1" applyFill="1" applyBorder="1"/>
    <xf numFmtId="0" fontId="7" fillId="0" borderId="1" xfId="3" applyFont="1" applyFill="1" applyBorder="1"/>
    <xf numFmtId="0" fontId="7" fillId="0" borderId="1" xfId="3" applyFont="1" applyBorder="1"/>
    <xf numFmtId="0" fontId="3" fillId="0" borderId="0" xfId="0" applyFont="1" applyFill="1"/>
    <xf numFmtId="0" fontId="8" fillId="0" borderId="1" xfId="0" applyFont="1" applyBorder="1" applyAlignment="1">
      <alignment horizontal="center"/>
    </xf>
    <xf numFmtId="14" fontId="3" fillId="0" borderId="1" xfId="0" applyNumberFormat="1" applyFont="1" applyFill="1" applyBorder="1"/>
    <xf numFmtId="14" fontId="3" fillId="0" borderId="1" xfId="0" applyNumberFormat="1" applyFont="1" applyFill="1" applyBorder="1" applyAlignment="1">
      <alignment horizontal="center"/>
    </xf>
    <xf numFmtId="0" fontId="3" fillId="0" borderId="1" xfId="0" applyFont="1" applyFill="1" applyBorder="1" applyAlignment="1">
      <alignment horizontal="left"/>
    </xf>
    <xf numFmtId="0" fontId="4" fillId="0" borderId="1" xfId="0" applyFont="1" applyFill="1" applyBorder="1"/>
    <xf numFmtId="0" fontId="3" fillId="0" borderId="0" xfId="0" applyFont="1" applyAlignment="1">
      <alignment horizontal="left"/>
    </xf>
    <xf numFmtId="0" fontId="9" fillId="0" borderId="0" xfId="0" applyFont="1" applyAlignment="1">
      <alignment horizontal="center"/>
    </xf>
    <xf numFmtId="0" fontId="9" fillId="0" borderId="0" xfId="0" applyFont="1"/>
    <xf numFmtId="0" fontId="9" fillId="0" borderId="0" xfId="0" applyFont="1" applyAlignment="1">
      <alignment horizontal="left"/>
    </xf>
    <xf numFmtId="0" fontId="10" fillId="2" borderId="1" xfId="0" applyNumberFormat="1" applyFont="1" applyFill="1" applyBorder="1" applyAlignment="1">
      <alignment horizontal="center" vertical="center"/>
    </xf>
    <xf numFmtId="0" fontId="9" fillId="0" borderId="0" xfId="0" applyFont="1" applyAlignment="1"/>
    <xf numFmtId="14" fontId="9" fillId="0" borderId="0" xfId="0" applyNumberFormat="1" applyFont="1" applyAlignment="1">
      <alignment horizontal="left"/>
    </xf>
    <xf numFmtId="165" fontId="9" fillId="2" borderId="1" xfId="0" applyNumberFormat="1" applyFont="1" applyFill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166" fontId="9" fillId="0" borderId="6" xfId="0" applyNumberFormat="1" applyFont="1" applyBorder="1" applyAlignment="1">
      <alignment horizontal="center"/>
    </xf>
    <xf numFmtId="166" fontId="9" fillId="0" borderId="1" xfId="0" applyNumberFormat="1" applyFont="1" applyBorder="1" applyAlignment="1">
      <alignment horizontal="center"/>
    </xf>
    <xf numFmtId="166" fontId="9" fillId="0" borderId="7" xfId="0" applyNumberFormat="1" applyFont="1" applyBorder="1" applyAlignment="1">
      <alignment horizontal="center"/>
    </xf>
    <xf numFmtId="166" fontId="9" fillId="0" borderId="8" xfId="0" applyNumberFormat="1" applyFont="1" applyBorder="1" applyAlignment="1">
      <alignment horizontal="center"/>
    </xf>
    <xf numFmtId="0" fontId="9" fillId="0" borderId="6" xfId="1" applyNumberFormat="1" applyFont="1" applyBorder="1" applyAlignment="1">
      <alignment horizontal="center" vertical="center"/>
    </xf>
    <xf numFmtId="0" fontId="9" fillId="0" borderId="1" xfId="1" applyNumberFormat="1" applyFont="1" applyBorder="1" applyAlignment="1">
      <alignment horizontal="center" vertical="center"/>
    </xf>
    <xf numFmtId="0" fontId="9" fillId="0" borderId="7" xfId="1" applyNumberFormat="1" applyFont="1" applyBorder="1" applyAlignment="1">
      <alignment horizontal="center" vertical="center"/>
    </xf>
    <xf numFmtId="167" fontId="9" fillId="0" borderId="8" xfId="0" applyNumberFormat="1" applyFont="1" applyBorder="1" applyAlignment="1">
      <alignment horizontal="center"/>
    </xf>
    <xf numFmtId="167" fontId="9" fillId="0" borderId="1" xfId="0" applyNumberFormat="1" applyFont="1" applyBorder="1" applyAlignment="1">
      <alignment horizontal="center"/>
    </xf>
    <xf numFmtId="167" fontId="9" fillId="0" borderId="7" xfId="0" applyNumberFormat="1" applyFont="1" applyBorder="1" applyAlignment="1">
      <alignment horizontal="center"/>
    </xf>
    <xf numFmtId="0" fontId="9" fillId="0" borderId="9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11" fillId="2" borderId="12" xfId="0" applyFont="1" applyFill="1" applyBorder="1" applyAlignment="1">
      <alignment horizontal="center"/>
    </xf>
    <xf numFmtId="0" fontId="11" fillId="0" borderId="2" xfId="0" applyFont="1" applyBorder="1" applyAlignment="1">
      <alignment horizontal="center"/>
    </xf>
    <xf numFmtId="0" fontId="11" fillId="0" borderId="3" xfId="0" applyFont="1" applyBorder="1" applyAlignment="1">
      <alignment horizontal="center"/>
    </xf>
    <xf numFmtId="0" fontId="11" fillId="0" borderId="13" xfId="0" applyFont="1" applyBorder="1" applyAlignment="1">
      <alignment horizontal="center"/>
    </xf>
    <xf numFmtId="0" fontId="9" fillId="0" borderId="14" xfId="1" applyNumberFormat="1" applyFont="1" applyBorder="1" applyAlignment="1">
      <alignment horizontal="center" vertical="center"/>
    </xf>
    <xf numFmtId="0" fontId="9" fillId="0" borderId="15" xfId="1" applyNumberFormat="1" applyFont="1" applyBorder="1" applyAlignment="1">
      <alignment horizontal="center" vertical="center"/>
    </xf>
    <xf numFmtId="0" fontId="9" fillId="0" borderId="16" xfId="1" applyNumberFormat="1" applyFont="1" applyBorder="1" applyAlignment="1">
      <alignment horizontal="center" vertical="center"/>
    </xf>
    <xf numFmtId="168" fontId="9" fillId="0" borderId="17" xfId="0" applyNumberFormat="1" applyFont="1" applyBorder="1" applyAlignment="1">
      <alignment horizontal="center"/>
    </xf>
    <xf numFmtId="168" fontId="9" fillId="0" borderId="15" xfId="0" applyNumberFormat="1" applyFont="1" applyBorder="1" applyAlignment="1">
      <alignment horizontal="center"/>
    </xf>
    <xf numFmtId="168" fontId="9" fillId="0" borderId="16" xfId="0" applyNumberFormat="1" applyFont="1" applyBorder="1" applyAlignment="1">
      <alignment horizontal="center"/>
    </xf>
    <xf numFmtId="0" fontId="11" fillId="0" borderId="18" xfId="0" applyFont="1" applyBorder="1" applyAlignment="1">
      <alignment horizontal="center"/>
    </xf>
    <xf numFmtId="0" fontId="11" fillId="0" borderId="19" xfId="0" applyFont="1" applyBorder="1" applyAlignment="1">
      <alignment horizontal="center"/>
    </xf>
    <xf numFmtId="0" fontId="11" fillId="0" borderId="20" xfId="0" applyFont="1" applyBorder="1" applyAlignment="1">
      <alignment horizontal="center"/>
    </xf>
    <xf numFmtId="0" fontId="9" fillId="2" borderId="21" xfId="0" applyFont="1" applyFill="1" applyBorder="1"/>
    <xf numFmtId="0" fontId="9" fillId="0" borderId="6" xfId="0" applyFont="1" applyBorder="1"/>
    <xf numFmtId="0" fontId="9" fillId="0" borderId="1" xfId="0" applyFont="1" applyBorder="1"/>
    <xf numFmtId="0" fontId="9" fillId="0" borderId="1" xfId="0" applyFont="1" applyBorder="1" applyAlignment="1">
      <alignment horizontal="center"/>
    </xf>
    <xf numFmtId="14" fontId="9" fillId="0" borderId="1" xfId="0" applyNumberFormat="1" applyFont="1" applyBorder="1"/>
    <xf numFmtId="164" fontId="9" fillId="0" borderId="1" xfId="0" applyNumberFormat="1" applyFont="1" applyBorder="1" applyAlignment="1">
      <alignment horizontal="center"/>
    </xf>
    <xf numFmtId="14" fontId="9" fillId="0" borderId="1" xfId="0" applyNumberFormat="1" applyFont="1" applyBorder="1" applyAlignment="1">
      <alignment horizontal="center"/>
    </xf>
    <xf numFmtId="0" fontId="9" fillId="0" borderId="22" xfId="0" applyFont="1" applyBorder="1"/>
    <xf numFmtId="0" fontId="9" fillId="0" borderId="18" xfId="0" applyFont="1" applyBorder="1" applyAlignment="1">
      <alignment horizontal="center" vertical="center"/>
    </xf>
    <xf numFmtId="0" fontId="9" fillId="0" borderId="23" xfId="0" applyFont="1" applyBorder="1" applyAlignment="1">
      <alignment horizontal="center" vertical="center"/>
    </xf>
    <xf numFmtId="0" fontId="9" fillId="0" borderId="20" xfId="0" applyFont="1" applyBorder="1" applyAlignment="1">
      <alignment horizontal="center" vertical="center"/>
    </xf>
    <xf numFmtId="0" fontId="9" fillId="0" borderId="24" xfId="0" applyFont="1" applyFill="1" applyBorder="1" applyAlignment="1">
      <alignment horizontal="center" vertical="center"/>
    </xf>
    <xf numFmtId="0" fontId="9" fillId="0" borderId="23" xfId="0" applyFont="1" applyFill="1" applyBorder="1" applyAlignment="1">
      <alignment horizontal="center" vertical="center"/>
    </xf>
    <xf numFmtId="9" fontId="9" fillId="0" borderId="6" xfId="2" applyNumberFormat="1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9" fillId="0" borderId="6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8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9" fillId="0" borderId="6" xfId="0" applyFont="1" applyFill="1" applyBorder="1"/>
    <xf numFmtId="0" fontId="9" fillId="0" borderId="1" xfId="0" applyFont="1" applyFill="1" applyBorder="1"/>
    <xf numFmtId="0" fontId="9" fillId="3" borderId="21" xfId="0" applyFont="1" applyFill="1" applyBorder="1"/>
    <xf numFmtId="0" fontId="9" fillId="3" borderId="6" xfId="0" applyFont="1" applyFill="1" applyBorder="1"/>
    <xf numFmtId="0" fontId="9" fillId="3" borderId="1" xfId="0" applyFont="1" applyFill="1" applyBorder="1"/>
    <xf numFmtId="0" fontId="9" fillId="3" borderId="1" xfId="0" applyFont="1" applyFill="1" applyBorder="1" applyAlignment="1">
      <alignment horizontal="center"/>
    </xf>
    <xf numFmtId="14" fontId="9" fillId="3" borderId="1" xfId="0" applyNumberFormat="1" applyFont="1" applyFill="1" applyBorder="1"/>
    <xf numFmtId="164" fontId="9" fillId="3" borderId="1" xfId="0" applyNumberFormat="1" applyFont="1" applyFill="1" applyBorder="1" applyAlignment="1">
      <alignment horizontal="center"/>
    </xf>
    <xf numFmtId="14" fontId="9" fillId="3" borderId="1" xfId="0" applyNumberFormat="1" applyFont="1" applyFill="1" applyBorder="1" applyAlignment="1">
      <alignment horizontal="center"/>
    </xf>
    <xf numFmtId="0" fontId="9" fillId="3" borderId="22" xfId="0" applyFont="1" applyFill="1" applyBorder="1"/>
    <xf numFmtId="0" fontId="9" fillId="3" borderId="6" xfId="0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/>
    </xf>
    <xf numFmtId="0" fontId="9" fillId="3" borderId="7" xfId="0" applyFont="1" applyFill="1" applyBorder="1" applyAlignment="1">
      <alignment horizontal="center" vertical="center"/>
    </xf>
    <xf numFmtId="0" fontId="12" fillId="3" borderId="8" xfId="0" applyFont="1" applyFill="1" applyBorder="1" applyAlignment="1">
      <alignment horizontal="center" vertical="center"/>
    </xf>
    <xf numFmtId="0" fontId="12" fillId="3" borderId="1" xfId="0" applyFont="1" applyFill="1" applyBorder="1" applyAlignment="1">
      <alignment horizontal="center" vertical="center"/>
    </xf>
    <xf numFmtId="0" fontId="12" fillId="3" borderId="7" xfId="0" applyFont="1" applyFill="1" applyBorder="1" applyAlignment="1">
      <alignment horizontal="center" vertical="center"/>
    </xf>
    <xf numFmtId="0" fontId="9" fillId="3" borderId="6" xfId="2" applyNumberFormat="1" applyFont="1" applyFill="1" applyBorder="1" applyAlignment="1">
      <alignment horizontal="center"/>
    </xf>
    <xf numFmtId="0" fontId="9" fillId="3" borderId="7" xfId="0" applyFont="1" applyFill="1" applyBorder="1" applyAlignment="1">
      <alignment horizontal="center"/>
    </xf>
    <xf numFmtId="0" fontId="9" fillId="0" borderId="8" xfId="0" applyFont="1" applyBorder="1" applyAlignment="1">
      <alignment horizontal="center" vertical="center"/>
    </xf>
    <xf numFmtId="14" fontId="9" fillId="0" borderId="1" xfId="0" applyNumberFormat="1" applyFont="1" applyBorder="1" applyAlignment="1">
      <alignment horizontal="right"/>
    </xf>
    <xf numFmtId="0" fontId="9" fillId="0" borderId="26" xfId="0" applyFont="1" applyBorder="1"/>
    <xf numFmtId="0" fontId="9" fillId="0" borderId="27" xfId="0" applyFont="1" applyBorder="1"/>
    <xf numFmtId="0" fontId="9" fillId="0" borderId="27" xfId="0" applyFont="1" applyBorder="1" applyAlignment="1">
      <alignment horizontal="center"/>
    </xf>
    <xf numFmtId="14" fontId="9" fillId="0" borderId="15" xfId="0" applyNumberFormat="1" applyFont="1" applyBorder="1"/>
    <xf numFmtId="0" fontId="9" fillId="0" borderId="26" xfId="0" applyFont="1" applyBorder="1" applyAlignment="1">
      <alignment horizontal="center" vertical="center"/>
    </xf>
    <xf numFmtId="0" fontId="9" fillId="0" borderId="27" xfId="0" applyFont="1" applyBorder="1" applyAlignment="1">
      <alignment horizontal="center" vertical="center"/>
    </xf>
    <xf numFmtId="0" fontId="9" fillId="0" borderId="28" xfId="0" applyFont="1" applyBorder="1" applyAlignment="1">
      <alignment horizontal="center" vertical="center"/>
    </xf>
    <xf numFmtId="0" fontId="9" fillId="0" borderId="29" xfId="0" applyFont="1" applyBorder="1" applyAlignment="1">
      <alignment horizontal="center" vertical="center"/>
    </xf>
    <xf numFmtId="0" fontId="9" fillId="0" borderId="27" xfId="0" applyFont="1" applyFill="1" applyBorder="1" applyAlignment="1">
      <alignment horizontal="center" vertical="center"/>
    </xf>
    <xf numFmtId="9" fontId="9" fillId="0" borderId="14" xfId="2" applyNumberFormat="1" applyFont="1" applyBorder="1" applyAlignment="1">
      <alignment horizontal="center"/>
    </xf>
    <xf numFmtId="0" fontId="9" fillId="0" borderId="16" xfId="0" applyFont="1" applyBorder="1" applyAlignment="1">
      <alignment horizontal="center"/>
    </xf>
    <xf numFmtId="0" fontId="9" fillId="0" borderId="0" xfId="0" applyFont="1" applyBorder="1"/>
    <xf numFmtId="0" fontId="13" fillId="0" borderId="9" xfId="0" applyFont="1" applyBorder="1"/>
    <xf numFmtId="0" fontId="9" fillId="0" borderId="30" xfId="0" applyFont="1" applyBorder="1" applyAlignment="1">
      <alignment horizontal="center"/>
    </xf>
    <xf numFmtId="0" fontId="9" fillId="0" borderId="31" xfId="0" applyFont="1" applyBorder="1" applyAlignment="1">
      <alignment horizontal="center"/>
    </xf>
    <xf numFmtId="0" fontId="9" fillId="4" borderId="30" xfId="0" applyFont="1" applyFill="1" applyBorder="1" applyAlignment="1">
      <alignment horizontal="center"/>
    </xf>
    <xf numFmtId="0" fontId="9" fillId="4" borderId="32" xfId="0" applyFont="1" applyFill="1" applyBorder="1" applyAlignment="1">
      <alignment horizontal="center"/>
    </xf>
    <xf numFmtId="0" fontId="9" fillId="0" borderId="32" xfId="0" applyFont="1" applyFill="1" applyBorder="1" applyAlignment="1">
      <alignment horizontal="center"/>
    </xf>
    <xf numFmtId="0" fontId="9" fillId="0" borderId="32" xfId="0" applyFont="1" applyBorder="1" applyAlignment="1">
      <alignment horizontal="center"/>
    </xf>
    <xf numFmtId="0" fontId="9" fillId="0" borderId="33" xfId="0" applyFont="1" applyBorder="1" applyAlignment="1">
      <alignment horizontal="center"/>
    </xf>
    <xf numFmtId="0" fontId="9" fillId="0" borderId="34" xfId="0" applyFont="1" applyFill="1" applyBorder="1" applyAlignment="1">
      <alignment horizontal="center" vertical="center"/>
    </xf>
    <xf numFmtId="0" fontId="9" fillId="0" borderId="35" xfId="0" applyFont="1" applyFill="1" applyBorder="1" applyAlignment="1">
      <alignment horizontal="center" vertical="center"/>
    </xf>
    <xf numFmtId="0" fontId="9" fillId="0" borderId="32" xfId="0" applyFont="1" applyFill="1" applyBorder="1" applyAlignment="1">
      <alignment horizontal="center" vertical="center"/>
    </xf>
    <xf numFmtId="0" fontId="9" fillId="0" borderId="34" xfId="0" applyFont="1" applyBorder="1" applyAlignment="1">
      <alignment horizontal="center" vertical="center"/>
    </xf>
    <xf numFmtId="0" fontId="9" fillId="0" borderId="35" xfId="0" applyFont="1" applyBorder="1" applyAlignment="1">
      <alignment horizontal="center" vertical="center"/>
    </xf>
    <xf numFmtId="0" fontId="9" fillId="0" borderId="32" xfId="0" applyFont="1" applyBorder="1" applyAlignment="1">
      <alignment horizontal="center" vertical="center"/>
    </xf>
    <xf numFmtId="0" fontId="9" fillId="0" borderId="0" xfId="0" applyFont="1" applyBorder="1" applyAlignment="1">
      <alignment horizontal="center"/>
    </xf>
    <xf numFmtId="9" fontId="9" fillId="0" borderId="0" xfId="2" applyNumberFormat="1" applyFont="1" applyBorder="1" applyAlignment="1">
      <alignment horizontal="center"/>
    </xf>
    <xf numFmtId="0" fontId="9" fillId="5" borderId="21" xfId="0" applyFont="1" applyFill="1" applyBorder="1"/>
    <xf numFmtId="0" fontId="9" fillId="5" borderId="25" xfId="0" applyFont="1" applyFill="1" applyBorder="1"/>
  </cellXfs>
  <cellStyles count="4">
    <cellStyle name="Lien hypertexte" xfId="3" builtinId="8"/>
    <cellStyle name="Milliers" xfId="1" builtinId="3"/>
    <cellStyle name="Normal" xfId="0" builtinId="0"/>
    <cellStyle name="Pourcentage" xfId="2" builtinId="5"/>
  </cellStyles>
  <dxfs count="4">
    <dxf>
      <font>
        <color theme="0"/>
      </font>
      <fill>
        <patternFill>
          <bgColor theme="7" tint="0.39994506668294322"/>
        </patternFill>
      </fill>
    </dxf>
    <dxf>
      <fill>
        <patternFill>
          <bgColor theme="2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 patternType="gray125">
          <bgColor rgb="FF0070C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0</xdr:row>
          <xdr:rowOff>9525</xdr:rowOff>
        </xdr:from>
        <xdr:to>
          <xdr:col>1</xdr:col>
          <xdr:colOff>361950</xdr:colOff>
          <xdr:row>2</xdr:row>
          <xdr:rowOff>9525</xdr:rowOff>
        </xdr:to>
        <xdr:sp macro="" textlink="">
          <xdr:nvSpPr>
            <xdr:cNvPr id="1025" name="Masquer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457200</xdr:colOff>
          <xdr:row>0</xdr:row>
          <xdr:rowOff>0</xdr:rowOff>
        </xdr:from>
        <xdr:to>
          <xdr:col>3</xdr:col>
          <xdr:colOff>771525</xdr:colOff>
          <xdr:row>2</xdr:row>
          <xdr:rowOff>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rgb="FF00B0F0"/>
  </sheetPr>
  <dimension ref="A4:Q218"/>
  <sheetViews>
    <sheetView zoomScale="80" zoomScaleNormal="80" workbookViewId="0">
      <pane ySplit="4" topLeftCell="A5" activePane="bottomLeft" state="frozen"/>
      <selection activeCell="E5" sqref="E5:E115"/>
      <selection pane="bottomLeft" activeCell="A13" sqref="A13"/>
    </sheetView>
  </sheetViews>
  <sheetFormatPr baseColWidth="10" defaultRowHeight="15" x14ac:dyDescent="0.25"/>
  <cols>
    <col min="1" max="1" width="24.42578125" style="23" bestFit="1" customWidth="1"/>
    <col min="2" max="2" width="14.140625" style="2" bestFit="1" customWidth="1"/>
    <col min="3" max="3" width="20.7109375" style="10" bestFit="1" customWidth="1"/>
    <col min="4" max="4" width="15.5703125" style="10" bestFit="1" customWidth="1"/>
    <col min="5" max="5" width="11" style="2" bestFit="1" customWidth="1"/>
    <col min="6" max="6" width="12.28515625" style="10" bestFit="1" customWidth="1"/>
    <col min="7" max="7" width="12.140625" style="10" bestFit="1" customWidth="1"/>
    <col min="8" max="8" width="17.7109375" style="2" bestFit="1" customWidth="1"/>
    <col min="9" max="9" width="33" style="10" bestFit="1" customWidth="1"/>
    <col min="10" max="10" width="11.28515625" style="2" bestFit="1" customWidth="1"/>
    <col min="11" max="11" width="19.42578125" style="10" bestFit="1" customWidth="1"/>
    <col min="12" max="12" width="17.42578125" style="2" bestFit="1" customWidth="1"/>
    <col min="13" max="13" width="19.28515625" style="2" bestFit="1" customWidth="1"/>
    <col min="14" max="14" width="18.85546875" style="2" bestFit="1" customWidth="1"/>
    <col min="15" max="15" width="17.7109375" style="2" bestFit="1" customWidth="1"/>
    <col min="16" max="16" width="33.5703125" style="10" bestFit="1" customWidth="1"/>
    <col min="17" max="17" width="21.42578125" style="10" bestFit="1" customWidth="1"/>
    <col min="18" max="16384" width="11.42578125" style="10"/>
  </cols>
  <sheetData>
    <row r="4" spans="1:17" s="2" customFormat="1" x14ac:dyDescent="0.25">
      <c r="A4" s="1" t="s">
        <v>0</v>
      </c>
      <c r="B4" s="1" t="s">
        <v>1</v>
      </c>
      <c r="C4" s="1" t="s">
        <v>2</v>
      </c>
      <c r="D4" s="1" t="s">
        <v>3</v>
      </c>
      <c r="E4" s="1" t="s">
        <v>4</v>
      </c>
      <c r="F4" s="1" t="s">
        <v>5</v>
      </c>
      <c r="G4" s="1" t="s">
        <v>6</v>
      </c>
      <c r="H4" s="1" t="s">
        <v>7</v>
      </c>
      <c r="I4" s="1" t="s">
        <v>8</v>
      </c>
      <c r="J4" s="1" t="s">
        <v>9</v>
      </c>
      <c r="K4" s="1" t="s">
        <v>10</v>
      </c>
      <c r="L4" s="1" t="s">
        <v>11</v>
      </c>
      <c r="M4" s="1" t="s">
        <v>12</v>
      </c>
      <c r="N4" s="1" t="s">
        <v>13</v>
      </c>
      <c r="O4" s="1" t="s">
        <v>14</v>
      </c>
      <c r="P4" s="1" t="s">
        <v>15</v>
      </c>
      <c r="Q4" s="1" t="s">
        <v>16</v>
      </c>
    </row>
    <row r="5" spans="1:17" x14ac:dyDescent="0.25">
      <c r="A5" s="3" t="s">
        <v>17</v>
      </c>
      <c r="B5" s="4">
        <v>1</v>
      </c>
      <c r="C5" s="5" t="s">
        <v>18</v>
      </c>
      <c r="D5" s="5" t="s">
        <v>19</v>
      </c>
      <c r="E5" s="4" t="s">
        <v>20</v>
      </c>
      <c r="F5" s="6">
        <v>39096</v>
      </c>
      <c r="G5" s="7">
        <f ca="1">IF(F5&gt;0,(TODAY()-F5)," ")</f>
        <v>4238</v>
      </c>
      <c r="H5" s="8"/>
      <c r="I5" s="5"/>
      <c r="J5" s="4"/>
      <c r="K5" s="5"/>
      <c r="L5" s="4"/>
      <c r="M5" s="4"/>
      <c r="N5" s="4"/>
      <c r="O5" s="4"/>
      <c r="P5" s="9"/>
      <c r="Q5" s="5"/>
    </row>
    <row r="6" spans="1:17" x14ac:dyDescent="0.25">
      <c r="A6" s="3" t="s">
        <v>21</v>
      </c>
      <c r="B6" s="4">
        <v>2</v>
      </c>
      <c r="C6" s="5" t="s">
        <v>22</v>
      </c>
      <c r="D6" s="5" t="s">
        <v>23</v>
      </c>
      <c r="E6" s="4" t="s">
        <v>24</v>
      </c>
      <c r="F6" s="6">
        <v>33843</v>
      </c>
      <c r="G6" s="7">
        <f t="shared" ref="G6:G69" ca="1" si="0">IF(F6&gt;0,(TODAY()-F6)," ")</f>
        <v>9491</v>
      </c>
      <c r="H6" s="4"/>
      <c r="I6" s="5"/>
      <c r="J6" s="4"/>
      <c r="K6" s="5"/>
      <c r="L6" s="4"/>
      <c r="M6" s="4"/>
      <c r="N6" s="4"/>
      <c r="O6" s="4"/>
      <c r="P6" s="5"/>
      <c r="Q6" s="11"/>
    </row>
    <row r="7" spans="1:17" x14ac:dyDescent="0.25">
      <c r="A7" s="3" t="s">
        <v>25</v>
      </c>
      <c r="B7" s="4">
        <v>3</v>
      </c>
      <c r="C7" s="5" t="s">
        <v>26</v>
      </c>
      <c r="D7" s="5" t="s">
        <v>27</v>
      </c>
      <c r="E7" s="4" t="s">
        <v>20</v>
      </c>
      <c r="F7" s="6">
        <v>32878</v>
      </c>
      <c r="G7" s="7">
        <f t="shared" ca="1" si="0"/>
        <v>10456</v>
      </c>
      <c r="H7" s="4"/>
      <c r="I7" s="5"/>
      <c r="J7" s="4"/>
      <c r="K7" s="5"/>
      <c r="L7" s="4"/>
      <c r="M7" s="4"/>
      <c r="N7" s="4"/>
      <c r="O7" s="4"/>
      <c r="P7" s="5"/>
      <c r="Q7" s="5"/>
    </row>
    <row r="8" spans="1:17" x14ac:dyDescent="0.25">
      <c r="A8" s="3" t="s">
        <v>21</v>
      </c>
      <c r="B8" s="4">
        <v>4</v>
      </c>
      <c r="C8" s="5" t="s">
        <v>28</v>
      </c>
      <c r="D8" s="5" t="s">
        <v>29</v>
      </c>
      <c r="E8" s="4" t="s">
        <v>20</v>
      </c>
      <c r="F8" s="6">
        <v>32698</v>
      </c>
      <c r="G8" s="7">
        <f t="shared" ca="1" si="0"/>
        <v>10636</v>
      </c>
      <c r="H8" s="4"/>
      <c r="I8" s="5"/>
      <c r="J8" s="4"/>
      <c r="K8" s="5"/>
      <c r="L8" s="4"/>
      <c r="M8" s="4"/>
      <c r="N8" s="4"/>
      <c r="O8" s="4"/>
      <c r="P8" s="5"/>
      <c r="Q8" s="5"/>
    </row>
    <row r="9" spans="1:17" x14ac:dyDescent="0.25">
      <c r="A9" s="3" t="s">
        <v>30</v>
      </c>
      <c r="B9" s="4">
        <v>5</v>
      </c>
      <c r="C9" s="5" t="s">
        <v>31</v>
      </c>
      <c r="D9" s="5" t="s">
        <v>32</v>
      </c>
      <c r="E9" s="4" t="s">
        <v>24</v>
      </c>
      <c r="F9" s="6">
        <v>31858</v>
      </c>
      <c r="G9" s="7">
        <f t="shared" ca="1" si="0"/>
        <v>11476</v>
      </c>
      <c r="H9" s="4"/>
      <c r="I9" s="5"/>
      <c r="J9" s="4"/>
      <c r="K9" s="5"/>
      <c r="L9" s="4"/>
      <c r="M9" s="4"/>
      <c r="N9" s="4"/>
      <c r="O9" s="4"/>
      <c r="P9" s="5"/>
      <c r="Q9" s="5"/>
    </row>
    <row r="10" spans="1:17" x14ac:dyDescent="0.25">
      <c r="A10" s="3" t="s">
        <v>33</v>
      </c>
      <c r="B10" s="4">
        <v>6</v>
      </c>
      <c r="C10" s="5" t="s">
        <v>31</v>
      </c>
      <c r="D10" s="5" t="s">
        <v>34</v>
      </c>
      <c r="E10" s="4" t="s">
        <v>24</v>
      </c>
      <c r="F10" s="6">
        <v>30923</v>
      </c>
      <c r="G10" s="7">
        <f t="shared" ca="1" si="0"/>
        <v>12411</v>
      </c>
      <c r="H10" s="4"/>
      <c r="I10" s="5"/>
      <c r="J10" s="4"/>
      <c r="K10" s="5"/>
      <c r="L10" s="4"/>
      <c r="M10" s="4"/>
      <c r="N10" s="4"/>
      <c r="O10" s="4"/>
      <c r="P10" s="5"/>
      <c r="Q10" s="5"/>
    </row>
    <row r="11" spans="1:17" x14ac:dyDescent="0.25">
      <c r="A11" s="3" t="s">
        <v>35</v>
      </c>
      <c r="B11" s="4">
        <v>7</v>
      </c>
      <c r="C11" s="5" t="s">
        <v>36</v>
      </c>
      <c r="D11" s="5" t="s">
        <v>37</v>
      </c>
      <c r="E11" s="4" t="s">
        <v>20</v>
      </c>
      <c r="F11" s="5"/>
      <c r="G11" s="7" t="str">
        <f t="shared" ca="1" si="0"/>
        <v xml:space="preserve"> </v>
      </c>
      <c r="H11" s="4"/>
      <c r="I11" s="5"/>
      <c r="J11" s="4"/>
      <c r="K11" s="5"/>
      <c r="L11" s="4"/>
      <c r="M11" s="4"/>
      <c r="N11" s="4"/>
      <c r="O11" s="4"/>
      <c r="P11" s="5"/>
      <c r="Q11" s="5"/>
    </row>
    <row r="12" spans="1:17" x14ac:dyDescent="0.25">
      <c r="A12" s="3" t="s">
        <v>38</v>
      </c>
      <c r="B12" s="4">
        <v>8</v>
      </c>
      <c r="C12" s="5" t="s">
        <v>39</v>
      </c>
      <c r="D12" s="5" t="s">
        <v>40</v>
      </c>
      <c r="E12" s="4" t="s">
        <v>20</v>
      </c>
      <c r="F12" s="6">
        <v>38147</v>
      </c>
      <c r="G12" s="7">
        <f t="shared" ca="1" si="0"/>
        <v>5187</v>
      </c>
      <c r="H12" s="8"/>
      <c r="I12" s="5"/>
      <c r="J12" s="4"/>
      <c r="K12" s="5"/>
      <c r="L12" s="4"/>
      <c r="M12" s="4"/>
      <c r="N12" s="4"/>
      <c r="O12" s="4"/>
      <c r="P12" s="12"/>
      <c r="Q12" s="5"/>
    </row>
    <row r="13" spans="1:17" x14ac:dyDescent="0.25">
      <c r="A13" s="3"/>
      <c r="B13" s="13">
        <v>388456</v>
      </c>
      <c r="C13" s="14" t="s">
        <v>41</v>
      </c>
      <c r="D13" s="14" t="s">
        <v>42</v>
      </c>
      <c r="E13" s="4" t="s">
        <v>20</v>
      </c>
      <c r="F13" s="6">
        <v>32288</v>
      </c>
      <c r="G13" s="7">
        <f t="shared" ca="1" si="0"/>
        <v>11046</v>
      </c>
      <c r="H13" s="8"/>
      <c r="I13" s="14"/>
      <c r="J13" s="4"/>
      <c r="K13" s="14"/>
      <c r="L13" s="4"/>
      <c r="M13" s="4"/>
      <c r="N13" s="4"/>
      <c r="O13" s="4"/>
      <c r="P13" s="15"/>
      <c r="Q13" s="5"/>
    </row>
    <row r="14" spans="1:17" x14ac:dyDescent="0.25">
      <c r="A14" s="3"/>
      <c r="B14" s="4"/>
      <c r="C14" s="5"/>
      <c r="D14" s="5"/>
      <c r="E14" s="4"/>
      <c r="F14" s="5"/>
      <c r="G14" s="7"/>
      <c r="H14" s="4"/>
      <c r="I14" s="5"/>
      <c r="J14" s="4"/>
      <c r="K14" s="5"/>
      <c r="L14" s="4"/>
      <c r="M14" s="4"/>
      <c r="N14" s="4"/>
      <c r="O14" s="4"/>
      <c r="P14" s="5"/>
      <c r="Q14" s="5"/>
    </row>
    <row r="15" spans="1:17" x14ac:dyDescent="0.25">
      <c r="A15" s="3"/>
      <c r="B15" s="4"/>
      <c r="C15" s="5"/>
      <c r="D15" s="5"/>
      <c r="E15" s="4"/>
      <c r="F15" s="6"/>
      <c r="G15" s="7"/>
      <c r="H15" s="8"/>
      <c r="I15" s="5"/>
      <c r="J15" s="4"/>
      <c r="K15" s="5"/>
      <c r="L15" s="4"/>
      <c r="M15" s="4"/>
      <c r="N15" s="4"/>
      <c r="O15" s="4"/>
      <c r="P15" s="12"/>
      <c r="Q15" s="5"/>
    </row>
    <row r="16" spans="1:17" x14ac:dyDescent="0.25">
      <c r="A16" s="3"/>
      <c r="B16" s="4"/>
      <c r="C16" s="5"/>
      <c r="D16" s="5"/>
      <c r="E16" s="4"/>
      <c r="F16" s="6"/>
      <c r="G16" s="7"/>
      <c r="H16" s="4"/>
      <c r="I16" s="5"/>
      <c r="J16" s="4"/>
      <c r="K16" s="5"/>
      <c r="L16" s="4"/>
      <c r="M16" s="4"/>
      <c r="N16" s="4"/>
      <c r="O16" s="4"/>
      <c r="P16" s="12"/>
      <c r="Q16" s="5"/>
    </row>
    <row r="17" spans="1:17" x14ac:dyDescent="0.25">
      <c r="A17" s="3"/>
      <c r="B17" s="13"/>
      <c r="C17" s="14"/>
      <c r="D17" s="14"/>
      <c r="E17" s="4"/>
      <c r="F17" s="6"/>
      <c r="G17" s="7"/>
      <c r="H17" s="8"/>
      <c r="I17" s="5"/>
      <c r="J17" s="4"/>
      <c r="K17" s="5"/>
      <c r="L17" s="4"/>
      <c r="M17" s="4"/>
      <c r="N17" s="4"/>
      <c r="O17" s="4"/>
      <c r="P17" s="9"/>
      <c r="Q17" s="5"/>
    </row>
    <row r="18" spans="1:17" x14ac:dyDescent="0.25">
      <c r="A18" s="3"/>
      <c r="B18" s="13"/>
      <c r="C18" s="14"/>
      <c r="D18" s="14"/>
      <c r="E18" s="4"/>
      <c r="F18" s="6"/>
      <c r="G18" s="7"/>
      <c r="H18" s="8"/>
      <c r="I18" s="5"/>
      <c r="J18" s="4"/>
      <c r="K18" s="5"/>
      <c r="L18" s="4"/>
      <c r="M18" s="4"/>
      <c r="N18" s="4"/>
      <c r="O18" s="4"/>
      <c r="P18" s="9"/>
      <c r="Q18" s="5"/>
    </row>
    <row r="19" spans="1:17" x14ac:dyDescent="0.25">
      <c r="A19" s="3"/>
      <c r="B19" s="4"/>
      <c r="C19" s="5"/>
      <c r="D19" s="5"/>
      <c r="E19" s="4"/>
      <c r="F19" s="6"/>
      <c r="G19" s="7"/>
      <c r="H19" s="8"/>
      <c r="I19" s="5"/>
      <c r="J19" s="4"/>
      <c r="K19" s="5"/>
      <c r="L19" s="4"/>
      <c r="M19" s="4"/>
      <c r="N19" s="4"/>
      <c r="O19" s="4"/>
      <c r="P19" s="9"/>
      <c r="Q19" s="5"/>
    </row>
    <row r="20" spans="1:17" x14ac:dyDescent="0.25">
      <c r="A20" s="3"/>
      <c r="B20" s="4"/>
      <c r="C20" s="5"/>
      <c r="D20" s="5"/>
      <c r="E20" s="4"/>
      <c r="F20" s="6"/>
      <c r="G20" s="7"/>
      <c r="H20" s="8"/>
      <c r="I20" s="5"/>
      <c r="J20" s="4"/>
      <c r="K20" s="5"/>
      <c r="L20" s="4"/>
      <c r="M20" s="4"/>
      <c r="N20" s="4"/>
      <c r="O20" s="4"/>
      <c r="P20" s="9"/>
      <c r="Q20" s="5"/>
    </row>
    <row r="21" spans="1:17" x14ac:dyDescent="0.25">
      <c r="A21" s="3"/>
      <c r="B21" s="4"/>
      <c r="C21" s="5"/>
      <c r="D21" s="5"/>
      <c r="E21" s="4"/>
      <c r="F21" s="6"/>
      <c r="G21" s="7"/>
      <c r="H21" s="8"/>
      <c r="I21" s="5"/>
      <c r="J21" s="4"/>
      <c r="K21" s="5"/>
      <c r="L21" s="4"/>
      <c r="M21" s="4"/>
      <c r="N21" s="4"/>
      <c r="O21" s="4"/>
      <c r="P21" s="9"/>
      <c r="Q21" s="5"/>
    </row>
    <row r="22" spans="1:17" x14ac:dyDescent="0.25">
      <c r="A22" s="3"/>
      <c r="B22" s="4"/>
      <c r="C22" s="5"/>
      <c r="D22" s="5"/>
      <c r="E22" s="4"/>
      <c r="F22" s="6"/>
      <c r="G22" s="7"/>
      <c r="H22" s="8"/>
      <c r="I22" s="5"/>
      <c r="J22" s="4"/>
      <c r="K22" s="5"/>
      <c r="L22" s="4"/>
      <c r="M22" s="4"/>
      <c r="N22" s="4"/>
      <c r="O22" s="4"/>
      <c r="P22" s="12"/>
      <c r="Q22" s="5"/>
    </row>
    <row r="23" spans="1:17" x14ac:dyDescent="0.25">
      <c r="A23" s="3"/>
      <c r="B23" s="4"/>
      <c r="C23" s="5"/>
      <c r="D23" s="5"/>
      <c r="E23" s="4"/>
      <c r="F23" s="5"/>
      <c r="G23" s="7"/>
      <c r="H23" s="4"/>
      <c r="I23" s="5"/>
      <c r="J23" s="4"/>
      <c r="K23" s="5"/>
      <c r="L23" s="4"/>
      <c r="M23" s="4"/>
      <c r="N23" s="4"/>
      <c r="O23" s="4"/>
      <c r="P23" s="5"/>
      <c r="Q23" s="5"/>
    </row>
    <row r="24" spans="1:17" x14ac:dyDescent="0.25">
      <c r="A24" s="3"/>
      <c r="B24" s="4"/>
      <c r="C24" s="5"/>
      <c r="D24" s="5"/>
      <c r="E24" s="4"/>
      <c r="F24" s="6"/>
      <c r="G24" s="7"/>
      <c r="H24" s="8"/>
      <c r="I24" s="5"/>
      <c r="J24" s="4"/>
      <c r="K24" s="5"/>
      <c r="L24" s="4"/>
      <c r="M24" s="4"/>
      <c r="N24" s="4"/>
      <c r="O24" s="4"/>
      <c r="P24" s="9"/>
      <c r="Q24" s="5"/>
    </row>
    <row r="25" spans="1:17" x14ac:dyDescent="0.25">
      <c r="A25" s="3"/>
      <c r="B25" s="4"/>
      <c r="C25" s="5"/>
      <c r="D25" s="5"/>
      <c r="E25" s="4"/>
      <c r="F25" s="6"/>
      <c r="G25" s="7"/>
      <c r="H25" s="4"/>
      <c r="I25" s="5"/>
      <c r="J25" s="4"/>
      <c r="K25" s="5"/>
      <c r="L25" s="4"/>
      <c r="M25" s="4"/>
      <c r="N25" s="4"/>
      <c r="O25" s="4"/>
      <c r="P25" s="5"/>
      <c r="Q25" s="5"/>
    </row>
    <row r="26" spans="1:17" x14ac:dyDescent="0.25">
      <c r="A26" s="3"/>
      <c r="B26" s="4"/>
      <c r="C26" s="5"/>
      <c r="D26" s="5"/>
      <c r="E26" s="4"/>
      <c r="F26" s="6"/>
      <c r="G26" s="7"/>
      <c r="H26" s="8"/>
      <c r="I26" s="5"/>
      <c r="J26" s="4"/>
      <c r="K26" s="5"/>
      <c r="L26" s="4"/>
      <c r="M26" s="4"/>
      <c r="N26" s="4"/>
      <c r="O26" s="4"/>
      <c r="P26" s="9"/>
      <c r="Q26" s="5"/>
    </row>
    <row r="27" spans="1:17" x14ac:dyDescent="0.25">
      <c r="A27" s="3"/>
      <c r="B27" s="4"/>
      <c r="C27" s="5"/>
      <c r="D27" s="5"/>
      <c r="E27" s="4"/>
      <c r="F27" s="6"/>
      <c r="G27" s="7"/>
      <c r="H27" s="8"/>
      <c r="I27" s="5"/>
      <c r="J27" s="4"/>
      <c r="K27" s="5"/>
      <c r="L27" s="4"/>
      <c r="M27" s="4"/>
      <c r="N27" s="4"/>
      <c r="O27" s="4"/>
      <c r="P27" s="9"/>
      <c r="Q27" s="5"/>
    </row>
    <row r="28" spans="1:17" x14ac:dyDescent="0.25">
      <c r="A28" s="3"/>
      <c r="B28" s="4"/>
      <c r="C28" s="5"/>
      <c r="D28" s="5"/>
      <c r="E28" s="4"/>
      <c r="F28" s="6"/>
      <c r="G28" s="7"/>
      <c r="H28" s="8"/>
      <c r="I28" s="5"/>
      <c r="J28" s="4"/>
      <c r="K28" s="5"/>
      <c r="L28" s="4"/>
      <c r="M28" s="4"/>
      <c r="N28" s="4"/>
      <c r="O28" s="4"/>
      <c r="P28" s="16"/>
      <c r="Q28" s="5"/>
    </row>
    <row r="29" spans="1:17" x14ac:dyDescent="0.25">
      <c r="A29" s="3"/>
      <c r="B29" s="4"/>
      <c r="C29" s="5"/>
      <c r="D29" s="5"/>
      <c r="E29" s="4"/>
      <c r="F29" s="5"/>
      <c r="G29" s="7"/>
      <c r="H29" s="4"/>
      <c r="I29" s="5"/>
      <c r="J29" s="4"/>
      <c r="K29" s="5"/>
      <c r="L29" s="4"/>
      <c r="M29" s="4"/>
      <c r="N29" s="4"/>
      <c r="O29" s="4"/>
      <c r="P29" s="5"/>
      <c r="Q29" s="5"/>
    </row>
    <row r="30" spans="1:17" x14ac:dyDescent="0.25">
      <c r="A30" s="3"/>
      <c r="B30" s="4"/>
      <c r="C30" s="5"/>
      <c r="D30" s="5"/>
      <c r="E30" s="4"/>
      <c r="F30" s="5"/>
      <c r="G30" s="7"/>
      <c r="H30" s="4"/>
      <c r="I30" s="5"/>
      <c r="J30" s="4"/>
      <c r="K30" s="5"/>
      <c r="L30" s="4"/>
      <c r="M30" s="4"/>
      <c r="N30" s="4"/>
      <c r="O30" s="4"/>
      <c r="P30" s="5"/>
      <c r="Q30" s="5"/>
    </row>
    <row r="31" spans="1:17" x14ac:dyDescent="0.25">
      <c r="A31" s="3"/>
      <c r="B31" s="4"/>
      <c r="C31" s="5"/>
      <c r="D31" s="5"/>
      <c r="E31" s="4"/>
      <c r="F31" s="6"/>
      <c r="G31" s="7"/>
      <c r="H31" s="4"/>
      <c r="I31" s="5"/>
      <c r="J31" s="4"/>
      <c r="K31" s="5"/>
      <c r="L31" s="4"/>
      <c r="M31" s="4"/>
      <c r="N31" s="4"/>
      <c r="O31" s="4"/>
      <c r="P31" s="5"/>
      <c r="Q31" s="5"/>
    </row>
    <row r="32" spans="1:17" x14ac:dyDescent="0.25">
      <c r="A32" s="3"/>
      <c r="B32" s="4"/>
      <c r="C32" s="14"/>
      <c r="D32" s="14"/>
      <c r="E32" s="4"/>
      <c r="F32" s="6"/>
      <c r="G32" s="7"/>
      <c r="H32" s="8"/>
      <c r="I32" s="14"/>
      <c r="J32" s="4"/>
      <c r="K32" s="14"/>
      <c r="L32" s="4"/>
      <c r="M32" s="4"/>
      <c r="N32" s="4"/>
      <c r="O32" s="4"/>
      <c r="P32" s="12"/>
      <c r="Q32" s="5"/>
    </row>
    <row r="33" spans="1:17" x14ac:dyDescent="0.25">
      <c r="A33" s="3"/>
      <c r="B33" s="4"/>
      <c r="C33" s="5"/>
      <c r="D33" s="5"/>
      <c r="E33" s="4"/>
      <c r="F33" s="6"/>
      <c r="G33" s="7"/>
      <c r="H33" s="8"/>
      <c r="I33" s="5"/>
      <c r="J33" s="4"/>
      <c r="K33" s="5"/>
      <c r="L33" s="4"/>
      <c r="M33" s="4"/>
      <c r="N33" s="4"/>
      <c r="O33" s="4"/>
      <c r="P33" s="9"/>
      <c r="Q33" s="5"/>
    </row>
    <row r="34" spans="1:17" x14ac:dyDescent="0.25">
      <c r="A34" s="3"/>
      <c r="B34" s="4"/>
      <c r="C34" s="5"/>
      <c r="D34" s="5"/>
      <c r="E34" s="4"/>
      <c r="F34" s="6"/>
      <c r="G34" s="7"/>
      <c r="H34" s="8"/>
      <c r="I34" s="5"/>
      <c r="J34" s="4"/>
      <c r="K34" s="5"/>
      <c r="L34" s="4"/>
      <c r="M34" s="4"/>
      <c r="N34" s="4"/>
      <c r="O34" s="4"/>
      <c r="P34" s="9"/>
      <c r="Q34" s="5"/>
    </row>
    <row r="35" spans="1:17" x14ac:dyDescent="0.25">
      <c r="A35" s="3"/>
      <c r="B35" s="4"/>
      <c r="C35" s="5"/>
      <c r="D35" s="5"/>
      <c r="E35" s="4"/>
      <c r="F35" s="5"/>
      <c r="G35" s="7"/>
      <c r="H35" s="4"/>
      <c r="I35" s="5"/>
      <c r="J35" s="4"/>
      <c r="K35" s="5"/>
      <c r="L35" s="4"/>
      <c r="M35" s="4"/>
      <c r="N35" s="4"/>
      <c r="O35" s="4"/>
      <c r="P35" s="5"/>
      <c r="Q35" s="5"/>
    </row>
    <row r="36" spans="1:17" x14ac:dyDescent="0.25">
      <c r="A36" s="3"/>
      <c r="B36" s="4"/>
      <c r="C36" s="5"/>
      <c r="D36" s="5"/>
      <c r="E36" s="4"/>
      <c r="F36" s="5"/>
      <c r="G36" s="7"/>
      <c r="H36" s="4"/>
      <c r="I36" s="5"/>
      <c r="J36" s="4"/>
      <c r="K36" s="5"/>
      <c r="L36" s="4"/>
      <c r="M36" s="4"/>
      <c r="N36" s="4"/>
      <c r="O36" s="4"/>
      <c r="P36" s="5"/>
      <c r="Q36" s="5"/>
    </row>
    <row r="37" spans="1:17" x14ac:dyDescent="0.25">
      <c r="A37" s="3"/>
      <c r="B37" s="4"/>
      <c r="C37" s="5"/>
      <c r="D37" s="5"/>
      <c r="E37" s="4"/>
      <c r="F37" s="6"/>
      <c r="G37" s="7"/>
      <c r="H37" s="8"/>
      <c r="I37" s="5"/>
      <c r="J37" s="4"/>
      <c r="K37" s="5"/>
      <c r="L37" s="4"/>
      <c r="M37" s="4"/>
      <c r="N37" s="4"/>
      <c r="O37" s="4"/>
      <c r="P37" s="9"/>
      <c r="Q37" s="5"/>
    </row>
    <row r="38" spans="1:17" x14ac:dyDescent="0.25">
      <c r="A38" s="3"/>
      <c r="B38" s="4"/>
      <c r="C38" s="5"/>
      <c r="D38" s="5"/>
      <c r="E38" s="4"/>
      <c r="F38" s="6"/>
      <c r="G38" s="7"/>
      <c r="H38" s="8"/>
      <c r="I38" s="5"/>
      <c r="J38" s="4"/>
      <c r="K38" s="5"/>
      <c r="L38" s="4"/>
      <c r="M38" s="4"/>
      <c r="N38" s="4"/>
      <c r="O38" s="4"/>
      <c r="P38" s="9"/>
      <c r="Q38" s="5"/>
    </row>
    <row r="39" spans="1:17" x14ac:dyDescent="0.25">
      <c r="A39" s="3"/>
      <c r="B39" s="13"/>
      <c r="C39" s="14"/>
      <c r="D39" s="14"/>
      <c r="E39" s="4"/>
      <c r="F39" s="6"/>
      <c r="G39" s="7"/>
      <c r="H39" s="8"/>
      <c r="I39" s="5"/>
      <c r="J39" s="4"/>
      <c r="K39" s="14"/>
      <c r="L39" s="4"/>
      <c r="M39" s="4"/>
      <c r="N39" s="4"/>
      <c r="O39" s="4"/>
      <c r="P39" s="9"/>
      <c r="Q39" s="5"/>
    </row>
    <row r="40" spans="1:17" x14ac:dyDescent="0.25">
      <c r="A40" s="3"/>
      <c r="B40" s="4"/>
      <c r="C40" s="5"/>
      <c r="D40" s="5"/>
      <c r="E40" s="4"/>
      <c r="F40" s="6"/>
      <c r="G40" s="7"/>
      <c r="H40" s="4"/>
      <c r="I40" s="5"/>
      <c r="J40" s="4"/>
      <c r="K40" s="5"/>
      <c r="L40" s="4"/>
      <c r="M40" s="4"/>
      <c r="N40" s="4"/>
      <c r="O40" s="4"/>
      <c r="P40" s="5"/>
      <c r="Q40" s="11"/>
    </row>
    <row r="41" spans="1:17" x14ac:dyDescent="0.25">
      <c r="A41" s="3"/>
      <c r="B41" s="4"/>
      <c r="C41" s="5"/>
      <c r="D41" s="5"/>
      <c r="E41" s="4"/>
      <c r="F41" s="6"/>
      <c r="G41" s="7"/>
      <c r="H41" s="8"/>
      <c r="I41" s="5"/>
      <c r="J41" s="4"/>
      <c r="K41" s="5"/>
      <c r="L41" s="4"/>
      <c r="M41" s="4"/>
      <c r="N41" s="4"/>
      <c r="O41" s="4"/>
      <c r="P41" s="9"/>
      <c r="Q41" s="5"/>
    </row>
    <row r="42" spans="1:17" s="17" customFormat="1" x14ac:dyDescent="0.25">
      <c r="A42" s="3"/>
      <c r="B42" s="4"/>
      <c r="C42" s="5"/>
      <c r="D42" s="5"/>
      <c r="E42" s="4"/>
      <c r="F42" s="6"/>
      <c r="G42" s="7"/>
      <c r="H42" s="4"/>
      <c r="I42" s="5"/>
      <c r="J42" s="4"/>
      <c r="K42" s="5"/>
      <c r="L42" s="4"/>
      <c r="M42" s="4"/>
      <c r="N42" s="4"/>
      <c r="O42" s="4"/>
      <c r="P42" s="5"/>
      <c r="Q42" s="5"/>
    </row>
    <row r="43" spans="1:17" x14ac:dyDescent="0.25">
      <c r="A43" s="3"/>
      <c r="B43" s="4"/>
      <c r="C43" s="5"/>
      <c r="D43" s="5"/>
      <c r="E43" s="4"/>
      <c r="F43" s="6"/>
      <c r="G43" s="7"/>
      <c r="H43" s="8"/>
      <c r="I43" s="5"/>
      <c r="J43" s="4"/>
      <c r="K43" s="5"/>
      <c r="L43" s="4"/>
      <c r="M43" s="4"/>
      <c r="N43" s="4"/>
      <c r="O43" s="4"/>
      <c r="P43" s="9"/>
      <c r="Q43" s="5"/>
    </row>
    <row r="44" spans="1:17" x14ac:dyDescent="0.25">
      <c r="A44" s="3"/>
      <c r="B44" s="4"/>
      <c r="C44" s="5"/>
      <c r="D44" s="5"/>
      <c r="E44" s="4"/>
      <c r="F44" s="6"/>
      <c r="G44" s="7"/>
      <c r="H44" s="8"/>
      <c r="I44" s="5"/>
      <c r="J44" s="4"/>
      <c r="K44" s="5"/>
      <c r="L44" s="4"/>
      <c r="M44" s="4"/>
      <c r="N44" s="4"/>
      <c r="O44" s="4"/>
      <c r="P44" s="9"/>
      <c r="Q44" s="5"/>
    </row>
    <row r="45" spans="1:17" x14ac:dyDescent="0.25">
      <c r="A45" s="3"/>
      <c r="B45" s="4"/>
      <c r="C45" s="5"/>
      <c r="D45" s="5"/>
      <c r="E45" s="4"/>
      <c r="F45" s="6"/>
      <c r="G45" s="7"/>
      <c r="H45" s="4"/>
      <c r="I45" s="5"/>
      <c r="J45" s="4"/>
      <c r="K45" s="5"/>
      <c r="L45" s="4"/>
      <c r="M45" s="4"/>
      <c r="N45" s="4"/>
      <c r="O45" s="4"/>
      <c r="P45" s="5"/>
      <c r="Q45" s="11"/>
    </row>
    <row r="46" spans="1:17" x14ac:dyDescent="0.25">
      <c r="A46" s="3"/>
      <c r="B46" s="4"/>
      <c r="C46" s="5"/>
      <c r="D46" s="5"/>
      <c r="E46" s="4"/>
      <c r="F46" s="5"/>
      <c r="G46" s="7"/>
      <c r="H46" s="4"/>
      <c r="I46" s="5"/>
      <c r="J46" s="4"/>
      <c r="K46" s="5"/>
      <c r="L46" s="18"/>
      <c r="M46" s="4"/>
      <c r="N46" s="4"/>
      <c r="O46" s="4"/>
      <c r="P46" s="5"/>
      <c r="Q46" s="5"/>
    </row>
    <row r="47" spans="1:17" x14ac:dyDescent="0.25">
      <c r="A47" s="3"/>
      <c r="B47" s="4"/>
      <c r="C47" s="5"/>
      <c r="D47" s="5"/>
      <c r="E47" s="4"/>
      <c r="F47" s="6"/>
      <c r="G47" s="7"/>
      <c r="H47" s="8"/>
      <c r="I47" s="5"/>
      <c r="J47" s="4"/>
      <c r="K47" s="5"/>
      <c r="L47" s="4"/>
      <c r="M47" s="4"/>
      <c r="N47" s="4"/>
      <c r="O47" s="4"/>
      <c r="P47" s="16"/>
      <c r="Q47" s="5"/>
    </row>
    <row r="48" spans="1:17" x14ac:dyDescent="0.25">
      <c r="A48" s="3"/>
      <c r="B48" s="4"/>
      <c r="C48" s="5"/>
      <c r="D48" s="5"/>
      <c r="E48" s="4"/>
      <c r="F48" s="6"/>
      <c r="G48" s="7"/>
      <c r="H48" s="4"/>
      <c r="I48" s="5"/>
      <c r="J48" s="4"/>
      <c r="K48" s="5"/>
      <c r="L48" s="4"/>
      <c r="M48" s="4"/>
      <c r="N48" s="4"/>
      <c r="O48" s="4"/>
      <c r="P48" s="5"/>
      <c r="Q48" s="5"/>
    </row>
    <row r="49" spans="1:17" x14ac:dyDescent="0.25">
      <c r="A49" s="3"/>
      <c r="B49" s="4"/>
      <c r="C49" s="5"/>
      <c r="D49" s="5"/>
      <c r="E49" s="4"/>
      <c r="F49" s="6"/>
      <c r="G49" s="7"/>
      <c r="H49" s="4"/>
      <c r="I49" s="5"/>
      <c r="J49" s="4"/>
      <c r="K49" s="5"/>
      <c r="L49" s="4"/>
      <c r="M49" s="4"/>
      <c r="N49" s="4"/>
      <c r="O49" s="4"/>
      <c r="P49" s="5"/>
      <c r="Q49" s="5"/>
    </row>
    <row r="50" spans="1:17" x14ac:dyDescent="0.25">
      <c r="A50" s="3"/>
      <c r="B50" s="4"/>
      <c r="C50" s="5"/>
      <c r="D50" s="5"/>
      <c r="E50" s="4"/>
      <c r="F50" s="5"/>
      <c r="G50" s="7"/>
      <c r="H50" s="4"/>
      <c r="I50" s="5"/>
      <c r="J50" s="4"/>
      <c r="K50" s="5"/>
      <c r="L50" s="4"/>
      <c r="M50" s="4"/>
      <c r="N50" s="4"/>
      <c r="O50" s="4"/>
      <c r="P50" s="5"/>
      <c r="Q50" s="5"/>
    </row>
    <row r="51" spans="1:17" x14ac:dyDescent="0.25">
      <c r="A51" s="3"/>
      <c r="B51" s="4"/>
      <c r="C51" s="5"/>
      <c r="D51" s="5"/>
      <c r="E51" s="4"/>
      <c r="F51" s="6"/>
      <c r="G51" s="7"/>
      <c r="H51" s="4"/>
      <c r="I51" s="5"/>
      <c r="J51" s="4"/>
      <c r="K51" s="5"/>
      <c r="L51" s="4"/>
      <c r="M51" s="4"/>
      <c r="N51" s="4"/>
      <c r="O51" s="4"/>
      <c r="P51" s="12"/>
      <c r="Q51" s="5"/>
    </row>
    <row r="52" spans="1:17" x14ac:dyDescent="0.25">
      <c r="A52" s="3"/>
      <c r="B52" s="4"/>
      <c r="C52" s="5"/>
      <c r="D52" s="5"/>
      <c r="E52" s="4"/>
      <c r="F52" s="6"/>
      <c r="G52" s="7"/>
      <c r="H52" s="8"/>
      <c r="I52" s="5"/>
      <c r="J52" s="4"/>
      <c r="K52" s="5"/>
      <c r="L52" s="4"/>
      <c r="M52" s="4"/>
      <c r="N52" s="4"/>
      <c r="O52" s="4"/>
      <c r="P52" s="9"/>
      <c r="Q52" s="5"/>
    </row>
    <row r="53" spans="1:17" x14ac:dyDescent="0.25">
      <c r="A53" s="3"/>
      <c r="B53" s="4"/>
      <c r="C53" s="5"/>
      <c r="D53" s="5"/>
      <c r="E53" s="4"/>
      <c r="F53" s="6"/>
      <c r="G53" s="7"/>
      <c r="H53" s="8"/>
      <c r="I53" s="5"/>
      <c r="J53" s="4"/>
      <c r="K53" s="5"/>
      <c r="L53" s="4"/>
      <c r="M53" s="4"/>
      <c r="N53" s="4"/>
      <c r="O53" s="4"/>
      <c r="P53" s="9"/>
      <c r="Q53" s="5"/>
    </row>
    <row r="54" spans="1:17" x14ac:dyDescent="0.25">
      <c r="A54" s="3"/>
      <c r="B54" s="4"/>
      <c r="C54" s="5"/>
      <c r="D54" s="5"/>
      <c r="E54" s="4"/>
      <c r="F54" s="6"/>
      <c r="G54" s="7"/>
      <c r="H54" s="8"/>
      <c r="I54" s="5"/>
      <c r="J54" s="4"/>
      <c r="K54" s="5"/>
      <c r="L54" s="4"/>
      <c r="M54" s="4"/>
      <c r="N54" s="4"/>
      <c r="O54" s="4"/>
      <c r="P54" s="9"/>
      <c r="Q54" s="5"/>
    </row>
    <row r="55" spans="1:17" x14ac:dyDescent="0.25">
      <c r="A55" s="3"/>
      <c r="B55" s="4"/>
      <c r="C55" s="5"/>
      <c r="D55" s="5"/>
      <c r="E55" s="4"/>
      <c r="F55" s="6"/>
      <c r="G55" s="7"/>
      <c r="H55" s="4"/>
      <c r="I55" s="5"/>
      <c r="J55" s="4"/>
      <c r="K55" s="5"/>
      <c r="L55" s="4"/>
      <c r="M55" s="4"/>
      <c r="N55" s="4"/>
      <c r="O55" s="4"/>
      <c r="P55" s="5"/>
      <c r="Q55" s="5"/>
    </row>
    <row r="56" spans="1:17" x14ac:dyDescent="0.25">
      <c r="A56" s="3"/>
      <c r="B56" s="4"/>
      <c r="C56" s="5"/>
      <c r="D56" s="5"/>
      <c r="E56" s="4"/>
      <c r="F56" s="6"/>
      <c r="G56" s="7"/>
      <c r="H56" s="8"/>
      <c r="I56" s="5"/>
      <c r="J56" s="4"/>
      <c r="K56" s="5"/>
      <c r="L56" s="4"/>
      <c r="M56" s="4"/>
      <c r="N56" s="4"/>
      <c r="O56" s="4"/>
      <c r="P56" s="16"/>
      <c r="Q56" s="5"/>
    </row>
    <row r="57" spans="1:17" x14ac:dyDescent="0.25">
      <c r="A57" s="3"/>
      <c r="B57" s="4"/>
      <c r="C57" s="5"/>
      <c r="D57" s="5"/>
      <c r="E57" s="4"/>
      <c r="F57" s="5"/>
      <c r="G57" s="7"/>
      <c r="H57" s="4"/>
      <c r="I57" s="5"/>
      <c r="J57" s="4"/>
      <c r="K57" s="5"/>
      <c r="L57" s="4"/>
      <c r="M57" s="4"/>
      <c r="N57" s="4"/>
      <c r="O57" s="4"/>
      <c r="P57" s="5"/>
      <c r="Q57" s="5"/>
    </row>
    <row r="58" spans="1:17" x14ac:dyDescent="0.25">
      <c r="A58" s="3"/>
      <c r="B58" s="4"/>
      <c r="C58" s="5"/>
      <c r="D58" s="5"/>
      <c r="E58" s="4"/>
      <c r="F58" s="5"/>
      <c r="G58" s="7"/>
      <c r="H58" s="4"/>
      <c r="I58" s="5"/>
      <c r="J58" s="4"/>
      <c r="K58" s="5"/>
      <c r="L58" s="4"/>
      <c r="M58" s="4"/>
      <c r="N58" s="4"/>
      <c r="O58" s="4"/>
      <c r="P58" s="5"/>
      <c r="Q58" s="5"/>
    </row>
    <row r="59" spans="1:17" x14ac:dyDescent="0.25">
      <c r="A59" s="3"/>
      <c r="B59" s="4"/>
      <c r="C59" s="5"/>
      <c r="D59" s="5"/>
      <c r="E59" s="4"/>
      <c r="F59" s="6"/>
      <c r="G59" s="7"/>
      <c r="H59" s="4"/>
      <c r="I59" s="5"/>
      <c r="J59" s="4"/>
      <c r="K59" s="5"/>
      <c r="L59" s="4"/>
      <c r="M59" s="4"/>
      <c r="N59" s="4"/>
      <c r="O59" s="4"/>
      <c r="P59" s="5"/>
      <c r="Q59" s="5"/>
    </row>
    <row r="60" spans="1:17" x14ac:dyDescent="0.25">
      <c r="A60" s="3"/>
      <c r="B60" s="4"/>
      <c r="C60" s="5"/>
      <c r="D60" s="5"/>
      <c r="E60" s="4"/>
      <c r="F60" s="6"/>
      <c r="G60" s="7"/>
      <c r="H60" s="8"/>
      <c r="I60" s="5"/>
      <c r="J60" s="4"/>
      <c r="K60" s="5"/>
      <c r="L60" s="4"/>
      <c r="M60" s="4"/>
      <c r="N60" s="4"/>
      <c r="O60" s="4"/>
      <c r="P60" s="12"/>
      <c r="Q60" s="5"/>
    </row>
    <row r="61" spans="1:17" x14ac:dyDescent="0.25">
      <c r="A61" s="3"/>
      <c r="B61" s="4"/>
      <c r="C61" s="5"/>
      <c r="D61" s="5"/>
      <c r="E61" s="4"/>
      <c r="F61" s="6"/>
      <c r="G61" s="7"/>
      <c r="H61" s="4"/>
      <c r="I61" s="5"/>
      <c r="J61" s="4"/>
      <c r="K61" s="5"/>
      <c r="L61" s="4"/>
      <c r="M61" s="4"/>
      <c r="N61" s="4"/>
      <c r="O61" s="4"/>
      <c r="P61" s="5"/>
      <c r="Q61" s="5"/>
    </row>
    <row r="62" spans="1:17" x14ac:dyDescent="0.25">
      <c r="A62" s="3"/>
      <c r="B62" s="4"/>
      <c r="C62" s="5"/>
      <c r="D62" s="5"/>
      <c r="E62" s="4"/>
      <c r="F62" s="6"/>
      <c r="G62" s="7"/>
      <c r="H62" s="8"/>
      <c r="I62" s="5"/>
      <c r="J62" s="4"/>
      <c r="K62" s="5"/>
      <c r="L62" s="4"/>
      <c r="M62" s="4"/>
      <c r="N62" s="4"/>
      <c r="O62" s="4"/>
      <c r="P62" s="9"/>
      <c r="Q62" s="5"/>
    </row>
    <row r="63" spans="1:17" x14ac:dyDescent="0.25">
      <c r="A63" s="3"/>
      <c r="B63" s="4"/>
      <c r="C63" s="5"/>
      <c r="D63" s="5"/>
      <c r="E63" s="4"/>
      <c r="F63" s="6"/>
      <c r="G63" s="7"/>
      <c r="H63" s="8"/>
      <c r="I63" s="5"/>
      <c r="J63" s="4"/>
      <c r="K63" s="5"/>
      <c r="L63" s="4"/>
      <c r="M63" s="4"/>
      <c r="N63" s="4"/>
      <c r="O63" s="4"/>
      <c r="P63" s="16"/>
      <c r="Q63" s="5"/>
    </row>
    <row r="64" spans="1:17" x14ac:dyDescent="0.25">
      <c r="A64" s="3"/>
      <c r="B64" s="13"/>
      <c r="C64" s="14"/>
      <c r="D64" s="14"/>
      <c r="E64" s="13"/>
      <c r="F64" s="19"/>
      <c r="G64" s="7"/>
      <c r="H64" s="20"/>
      <c r="I64" s="14"/>
      <c r="J64" s="13"/>
      <c r="K64" s="14"/>
      <c r="L64" s="13"/>
      <c r="M64" s="13"/>
      <c r="N64" s="13"/>
      <c r="O64" s="13"/>
      <c r="P64" s="9"/>
      <c r="Q64" s="5"/>
    </row>
    <row r="65" spans="1:17" x14ac:dyDescent="0.25">
      <c r="A65" s="3"/>
      <c r="B65" s="4"/>
      <c r="C65" s="5"/>
      <c r="D65" s="5"/>
      <c r="E65" s="4"/>
      <c r="F65" s="5"/>
      <c r="G65" s="7"/>
      <c r="H65" s="4"/>
      <c r="I65" s="5"/>
      <c r="J65" s="4"/>
      <c r="K65" s="5"/>
      <c r="L65" s="4"/>
      <c r="M65" s="4"/>
      <c r="N65" s="4"/>
      <c r="O65" s="4"/>
      <c r="P65" s="5"/>
      <c r="Q65" s="5"/>
    </row>
    <row r="66" spans="1:17" x14ac:dyDescent="0.25">
      <c r="A66" s="3"/>
      <c r="B66" s="4"/>
      <c r="C66" s="5"/>
      <c r="D66" s="5"/>
      <c r="E66" s="4"/>
      <c r="F66" s="6"/>
      <c r="G66" s="7"/>
      <c r="H66" s="8"/>
      <c r="I66" s="5"/>
      <c r="J66" s="4"/>
      <c r="K66" s="5"/>
      <c r="L66" s="4"/>
      <c r="M66" s="4"/>
      <c r="N66" s="4"/>
      <c r="O66" s="4"/>
      <c r="P66" s="9"/>
      <c r="Q66" s="5"/>
    </row>
    <row r="67" spans="1:17" x14ac:dyDescent="0.25">
      <c r="A67" s="3"/>
      <c r="B67" s="4"/>
      <c r="C67" s="5"/>
      <c r="D67" s="5"/>
      <c r="E67" s="4"/>
      <c r="F67" s="6"/>
      <c r="G67" s="7"/>
      <c r="H67" s="8"/>
      <c r="I67" s="5"/>
      <c r="J67" s="4"/>
      <c r="K67" s="5"/>
      <c r="L67" s="4"/>
      <c r="M67" s="4"/>
      <c r="N67" s="4"/>
      <c r="O67" s="4"/>
      <c r="P67" s="9"/>
      <c r="Q67" s="5"/>
    </row>
    <row r="68" spans="1:17" x14ac:dyDescent="0.25">
      <c r="A68" s="3"/>
      <c r="B68" s="4"/>
      <c r="C68" s="5"/>
      <c r="D68" s="5"/>
      <c r="E68" s="4"/>
      <c r="F68" s="5"/>
      <c r="G68" s="7"/>
      <c r="H68" s="4"/>
      <c r="I68" s="5"/>
      <c r="J68" s="4"/>
      <c r="K68" s="5"/>
      <c r="L68" s="4"/>
      <c r="M68" s="4"/>
      <c r="N68" s="4"/>
      <c r="O68" s="4"/>
      <c r="P68" s="5"/>
      <c r="Q68" s="5"/>
    </row>
    <row r="69" spans="1:17" x14ac:dyDescent="0.25">
      <c r="A69" s="3"/>
      <c r="B69" s="4"/>
      <c r="C69" s="5"/>
      <c r="D69" s="5"/>
      <c r="E69" s="4"/>
      <c r="F69" s="5"/>
      <c r="G69" s="7"/>
      <c r="H69" s="4"/>
      <c r="I69" s="5"/>
      <c r="J69" s="4"/>
      <c r="K69" s="5"/>
      <c r="L69" s="4"/>
      <c r="M69" s="4"/>
      <c r="N69" s="4"/>
      <c r="O69" s="4"/>
      <c r="P69" s="5"/>
      <c r="Q69" s="5"/>
    </row>
    <row r="70" spans="1:17" x14ac:dyDescent="0.25">
      <c r="A70" s="3"/>
      <c r="B70" s="4"/>
      <c r="C70" s="5"/>
      <c r="D70" s="5"/>
      <c r="E70" s="4"/>
      <c r="F70" s="6"/>
      <c r="G70" s="7"/>
      <c r="H70" s="4"/>
      <c r="I70" s="5"/>
      <c r="J70" s="4"/>
      <c r="K70" s="5"/>
      <c r="L70" s="4"/>
      <c r="M70" s="4"/>
      <c r="N70" s="4"/>
      <c r="O70" s="4"/>
      <c r="P70" s="5"/>
      <c r="Q70" s="5"/>
    </row>
    <row r="71" spans="1:17" x14ac:dyDescent="0.25">
      <c r="A71" s="3"/>
      <c r="B71" s="4"/>
      <c r="C71" s="5"/>
      <c r="D71" s="5"/>
      <c r="E71" s="4"/>
      <c r="F71" s="6"/>
      <c r="G71" s="7"/>
      <c r="H71" s="4"/>
      <c r="I71" s="5"/>
      <c r="J71" s="4"/>
      <c r="K71" s="5"/>
      <c r="L71" s="4"/>
      <c r="M71" s="4"/>
      <c r="N71" s="4"/>
      <c r="O71" s="4"/>
      <c r="P71" s="5"/>
      <c r="Q71" s="5"/>
    </row>
    <row r="72" spans="1:17" x14ac:dyDescent="0.25">
      <c r="A72" s="3"/>
      <c r="B72" s="4"/>
      <c r="C72" s="5"/>
      <c r="D72" s="5"/>
      <c r="E72" s="4"/>
      <c r="F72" s="6"/>
      <c r="G72" s="7"/>
      <c r="H72" s="4"/>
      <c r="I72" s="5"/>
      <c r="J72" s="4"/>
      <c r="K72" s="5"/>
      <c r="L72" s="4"/>
      <c r="M72" s="4"/>
      <c r="N72" s="4"/>
      <c r="O72" s="4"/>
      <c r="P72" s="5"/>
      <c r="Q72" s="5"/>
    </row>
    <row r="73" spans="1:17" x14ac:dyDescent="0.25">
      <c r="A73" s="3"/>
      <c r="B73" s="4"/>
      <c r="C73" s="5"/>
      <c r="D73" s="5"/>
      <c r="E73" s="4"/>
      <c r="F73" s="6"/>
      <c r="G73" s="7"/>
      <c r="H73" s="8"/>
      <c r="I73" s="5"/>
      <c r="J73" s="4"/>
      <c r="K73" s="5"/>
      <c r="L73" s="4"/>
      <c r="M73" s="4"/>
      <c r="N73" s="4"/>
      <c r="O73" s="4"/>
      <c r="P73" s="9"/>
      <c r="Q73" s="5"/>
    </row>
    <row r="74" spans="1:17" x14ac:dyDescent="0.25">
      <c r="A74" s="3"/>
      <c r="B74" s="4"/>
      <c r="C74" s="5"/>
      <c r="D74" s="5"/>
      <c r="E74" s="4"/>
      <c r="F74" s="6"/>
      <c r="G74" s="7"/>
      <c r="H74" s="8"/>
      <c r="I74" s="5"/>
      <c r="J74" s="4"/>
      <c r="K74" s="5"/>
      <c r="L74" s="4"/>
      <c r="M74" s="4"/>
      <c r="N74" s="4"/>
      <c r="O74" s="4"/>
      <c r="P74" s="12"/>
      <c r="Q74" s="14"/>
    </row>
    <row r="75" spans="1:17" x14ac:dyDescent="0.25">
      <c r="A75" s="3"/>
      <c r="B75" s="4"/>
      <c r="C75" s="5"/>
      <c r="D75" s="5"/>
      <c r="E75" s="4"/>
      <c r="F75" s="6"/>
      <c r="G75" s="7"/>
      <c r="H75" s="8"/>
      <c r="I75" s="5"/>
      <c r="J75" s="4"/>
      <c r="K75" s="5"/>
      <c r="L75" s="4"/>
      <c r="M75" s="4"/>
      <c r="N75" s="4"/>
      <c r="O75" s="4"/>
      <c r="P75" s="9"/>
      <c r="Q75" s="5"/>
    </row>
    <row r="76" spans="1:17" x14ac:dyDescent="0.25">
      <c r="A76" s="3"/>
      <c r="B76" s="4"/>
      <c r="C76" s="5"/>
      <c r="D76" s="5"/>
      <c r="E76" s="4"/>
      <c r="F76" s="6"/>
      <c r="G76" s="7"/>
      <c r="H76" s="8"/>
      <c r="I76" s="5"/>
      <c r="J76" s="4"/>
      <c r="K76" s="5"/>
      <c r="L76" s="4"/>
      <c r="M76" s="4"/>
      <c r="N76" s="4"/>
      <c r="O76" s="4"/>
      <c r="P76" s="9"/>
      <c r="Q76" s="5"/>
    </row>
    <row r="77" spans="1:17" x14ac:dyDescent="0.25">
      <c r="A77" s="3"/>
      <c r="B77" s="4"/>
      <c r="C77" s="5"/>
      <c r="D77" s="5"/>
      <c r="E77" s="4"/>
      <c r="F77" s="6"/>
      <c r="G77" s="7"/>
      <c r="H77" s="8"/>
      <c r="I77" s="5"/>
      <c r="J77" s="4"/>
      <c r="K77" s="5"/>
      <c r="L77" s="4"/>
      <c r="M77" s="4"/>
      <c r="N77" s="4"/>
      <c r="O77" s="4"/>
      <c r="P77" s="9"/>
      <c r="Q77" s="5"/>
    </row>
    <row r="78" spans="1:17" x14ac:dyDescent="0.25">
      <c r="A78" s="21"/>
      <c r="B78" s="13"/>
      <c r="C78" s="14"/>
      <c r="D78" s="14"/>
      <c r="E78" s="13"/>
      <c r="F78" s="19"/>
      <c r="G78" s="7"/>
      <c r="H78" s="20"/>
      <c r="I78" s="14"/>
      <c r="J78" s="13"/>
      <c r="K78" s="14"/>
      <c r="L78" s="13"/>
      <c r="M78" s="13"/>
      <c r="N78" s="13"/>
      <c r="O78" s="13"/>
      <c r="P78" s="22"/>
      <c r="Q78" s="5"/>
    </row>
    <row r="79" spans="1:17" x14ac:dyDescent="0.25">
      <c r="A79" s="3"/>
      <c r="B79" s="4"/>
      <c r="C79" s="5"/>
      <c r="D79" s="5"/>
      <c r="E79" s="4"/>
      <c r="F79" s="5"/>
      <c r="G79" s="7"/>
      <c r="H79" s="4"/>
      <c r="I79" s="5"/>
      <c r="J79" s="4"/>
      <c r="K79" s="5"/>
      <c r="L79" s="4"/>
      <c r="M79" s="4"/>
      <c r="N79" s="4"/>
      <c r="O79" s="4"/>
      <c r="P79" s="5"/>
      <c r="Q79" s="5"/>
    </row>
    <row r="80" spans="1:17" x14ac:dyDescent="0.25">
      <c r="A80" s="3"/>
      <c r="B80" s="4"/>
      <c r="C80" s="5"/>
      <c r="D80" s="5"/>
      <c r="E80" s="4"/>
      <c r="F80" s="6"/>
      <c r="G80" s="7"/>
      <c r="H80" s="8"/>
      <c r="I80" s="5"/>
      <c r="J80" s="4"/>
      <c r="K80" s="5"/>
      <c r="L80" s="4"/>
      <c r="M80" s="4"/>
      <c r="N80" s="4"/>
      <c r="O80" s="4"/>
      <c r="P80" s="9"/>
      <c r="Q80" s="5"/>
    </row>
    <row r="81" spans="1:17" x14ac:dyDescent="0.25">
      <c r="A81" s="3"/>
      <c r="B81" s="4"/>
      <c r="C81" s="5"/>
      <c r="D81" s="5"/>
      <c r="E81" s="4"/>
      <c r="F81" s="6"/>
      <c r="G81" s="7"/>
      <c r="H81" s="4"/>
      <c r="I81" s="5"/>
      <c r="J81" s="4"/>
      <c r="K81" s="5"/>
      <c r="L81" s="4"/>
      <c r="M81" s="4"/>
      <c r="N81" s="4"/>
      <c r="O81" s="4"/>
      <c r="P81" s="12"/>
      <c r="Q81" s="11"/>
    </row>
    <row r="82" spans="1:17" x14ac:dyDescent="0.25">
      <c r="A82" s="3"/>
      <c r="B82" s="4"/>
      <c r="C82" s="5"/>
      <c r="D82" s="5"/>
      <c r="E82" s="4"/>
      <c r="F82" s="6"/>
      <c r="G82" s="7"/>
      <c r="H82" s="4"/>
      <c r="I82" s="5"/>
      <c r="J82" s="4"/>
      <c r="K82" s="5"/>
      <c r="L82" s="4"/>
      <c r="M82" s="4"/>
      <c r="N82" s="4"/>
      <c r="O82" s="4"/>
      <c r="P82" s="5"/>
      <c r="Q82" s="11"/>
    </row>
    <row r="83" spans="1:17" x14ac:dyDescent="0.25">
      <c r="A83" s="3"/>
      <c r="B83" s="4"/>
      <c r="C83" s="5"/>
      <c r="D83" s="5"/>
      <c r="E83" s="4"/>
      <c r="F83" s="6"/>
      <c r="G83" s="7"/>
      <c r="H83" s="4"/>
      <c r="I83" s="5"/>
      <c r="J83" s="4"/>
      <c r="K83" s="5"/>
      <c r="L83" s="4"/>
      <c r="M83" s="4"/>
      <c r="N83" s="4"/>
      <c r="O83" s="4"/>
      <c r="P83" s="5"/>
      <c r="Q83" s="11"/>
    </row>
    <row r="84" spans="1:17" x14ac:dyDescent="0.25">
      <c r="A84" s="3"/>
      <c r="B84" s="4"/>
      <c r="C84" s="5"/>
      <c r="D84" s="5"/>
      <c r="E84" s="4"/>
      <c r="F84" s="6"/>
      <c r="G84" s="7"/>
      <c r="H84" s="8"/>
      <c r="I84" s="5"/>
      <c r="J84" s="4"/>
      <c r="K84" s="5"/>
      <c r="L84" s="4"/>
      <c r="M84" s="4"/>
      <c r="N84" s="4"/>
      <c r="O84" s="4"/>
      <c r="P84" s="9"/>
      <c r="Q84" s="5"/>
    </row>
    <row r="85" spans="1:17" x14ac:dyDescent="0.25">
      <c r="A85" s="3"/>
      <c r="B85" s="4"/>
      <c r="C85" s="5"/>
      <c r="D85" s="5"/>
      <c r="E85" s="4"/>
      <c r="F85" s="5"/>
      <c r="G85" s="7"/>
      <c r="H85" s="4"/>
      <c r="I85" s="5"/>
      <c r="J85" s="4"/>
      <c r="K85" s="5"/>
      <c r="L85" s="4"/>
      <c r="M85" s="4"/>
      <c r="N85" s="4"/>
      <c r="O85" s="4"/>
      <c r="P85" s="5"/>
      <c r="Q85" s="5"/>
    </row>
    <row r="86" spans="1:17" x14ac:dyDescent="0.25">
      <c r="A86" s="3"/>
      <c r="B86" s="4"/>
      <c r="C86" s="5"/>
      <c r="D86" s="5"/>
      <c r="E86" s="4"/>
      <c r="F86" s="5"/>
      <c r="G86" s="7"/>
      <c r="H86" s="4"/>
      <c r="I86" s="5"/>
      <c r="J86" s="4"/>
      <c r="K86" s="5"/>
      <c r="L86" s="4"/>
      <c r="M86" s="4"/>
      <c r="N86" s="4"/>
      <c r="O86" s="4"/>
      <c r="P86" s="5"/>
      <c r="Q86" s="5"/>
    </row>
    <row r="87" spans="1:17" x14ac:dyDescent="0.25">
      <c r="A87" s="3"/>
      <c r="B87" s="4"/>
      <c r="C87" s="5"/>
      <c r="D87" s="5"/>
      <c r="E87" s="4"/>
      <c r="F87" s="6"/>
      <c r="G87" s="7"/>
      <c r="H87" s="8"/>
      <c r="I87" s="5"/>
      <c r="J87" s="4"/>
      <c r="K87" s="5"/>
      <c r="L87" s="4"/>
      <c r="M87" s="4"/>
      <c r="N87" s="4"/>
      <c r="O87" s="4"/>
      <c r="P87" s="9"/>
      <c r="Q87" s="5"/>
    </row>
    <row r="88" spans="1:17" x14ac:dyDescent="0.25">
      <c r="A88" s="3"/>
      <c r="B88" s="4"/>
      <c r="C88" s="5"/>
      <c r="D88" s="5"/>
      <c r="E88" s="4"/>
      <c r="F88" s="6"/>
      <c r="G88" s="7"/>
      <c r="H88" s="4"/>
      <c r="I88" s="5"/>
      <c r="J88" s="4"/>
      <c r="K88" s="5"/>
      <c r="L88" s="4"/>
      <c r="M88" s="4"/>
      <c r="N88" s="4"/>
      <c r="O88" s="4"/>
      <c r="P88" s="5"/>
      <c r="Q88" s="5"/>
    </row>
    <row r="89" spans="1:17" x14ac:dyDescent="0.25">
      <c r="A89" s="3"/>
      <c r="B89" s="4"/>
      <c r="C89" s="5"/>
      <c r="D89" s="5"/>
      <c r="E89" s="4"/>
      <c r="F89" s="6"/>
      <c r="G89" s="7"/>
      <c r="H89" s="4"/>
      <c r="I89" s="5"/>
      <c r="J89" s="4"/>
      <c r="K89" s="5"/>
      <c r="L89" s="4"/>
      <c r="M89" s="4"/>
      <c r="N89" s="4"/>
      <c r="O89" s="4"/>
      <c r="P89" s="9"/>
      <c r="Q89" s="5"/>
    </row>
    <row r="90" spans="1:17" x14ac:dyDescent="0.25">
      <c r="A90" s="3"/>
      <c r="B90" s="4"/>
      <c r="C90" s="5"/>
      <c r="D90" s="5"/>
      <c r="E90" s="4"/>
      <c r="F90" s="5"/>
      <c r="G90" s="7"/>
      <c r="H90" s="4"/>
      <c r="I90" s="5"/>
      <c r="J90" s="4"/>
      <c r="K90" s="5"/>
      <c r="L90" s="4"/>
      <c r="M90" s="4"/>
      <c r="N90" s="4"/>
      <c r="O90" s="4"/>
      <c r="P90" s="5"/>
      <c r="Q90" s="5"/>
    </row>
    <row r="91" spans="1:17" x14ac:dyDescent="0.25">
      <c r="A91" s="3"/>
      <c r="B91" s="4"/>
      <c r="C91" s="5"/>
      <c r="D91" s="5"/>
      <c r="E91" s="4"/>
      <c r="F91" s="6"/>
      <c r="G91" s="7"/>
      <c r="H91" s="8"/>
      <c r="I91" s="5"/>
      <c r="J91" s="4"/>
      <c r="K91" s="5"/>
      <c r="L91" s="4"/>
      <c r="M91" s="4"/>
      <c r="N91" s="4"/>
      <c r="O91" s="4"/>
      <c r="P91" s="9"/>
      <c r="Q91" s="5"/>
    </row>
    <row r="92" spans="1:17" x14ac:dyDescent="0.25">
      <c r="A92" s="3"/>
      <c r="B92" s="4"/>
      <c r="C92" s="5"/>
      <c r="D92" s="5"/>
      <c r="E92" s="4"/>
      <c r="F92" s="6"/>
      <c r="G92" s="7"/>
      <c r="H92" s="8"/>
      <c r="I92" s="5"/>
      <c r="J92" s="4"/>
      <c r="K92" s="5"/>
      <c r="L92" s="4"/>
      <c r="M92" s="4"/>
      <c r="N92" s="4"/>
      <c r="O92" s="4"/>
      <c r="P92" s="9"/>
      <c r="Q92" s="5"/>
    </row>
    <row r="93" spans="1:17" x14ac:dyDescent="0.25">
      <c r="A93" s="3"/>
      <c r="B93" s="4"/>
      <c r="C93" s="5"/>
      <c r="D93" s="5"/>
      <c r="E93" s="4"/>
      <c r="F93" s="6"/>
      <c r="G93" s="7"/>
      <c r="H93" s="4"/>
      <c r="I93" s="5"/>
      <c r="J93" s="4"/>
      <c r="K93" s="5"/>
      <c r="L93" s="4"/>
      <c r="M93" s="4"/>
      <c r="N93" s="4"/>
      <c r="O93" s="4"/>
      <c r="P93" s="5"/>
      <c r="Q93" s="5"/>
    </row>
    <row r="94" spans="1:17" x14ac:dyDescent="0.25">
      <c r="A94" s="3"/>
      <c r="B94" s="4"/>
      <c r="C94" s="5"/>
      <c r="D94" s="5"/>
      <c r="E94" s="4"/>
      <c r="F94" s="5"/>
      <c r="G94" s="7"/>
      <c r="H94" s="4"/>
      <c r="I94" s="5"/>
      <c r="J94" s="4"/>
      <c r="K94" s="5"/>
      <c r="L94" s="4"/>
      <c r="M94" s="4"/>
      <c r="N94" s="4"/>
      <c r="O94" s="4"/>
      <c r="P94" s="5"/>
      <c r="Q94" s="5"/>
    </row>
    <row r="95" spans="1:17" x14ac:dyDescent="0.25">
      <c r="A95" s="3"/>
      <c r="B95" s="4"/>
      <c r="C95" s="5"/>
      <c r="D95" s="5"/>
      <c r="E95" s="4"/>
      <c r="F95" s="6"/>
      <c r="G95" s="7"/>
      <c r="H95" s="8"/>
      <c r="I95" s="5"/>
      <c r="J95" s="4"/>
      <c r="K95" s="5"/>
      <c r="L95" s="4"/>
      <c r="M95" s="4"/>
      <c r="N95" s="4"/>
      <c r="O95" s="4"/>
      <c r="P95" s="9"/>
      <c r="Q95" s="5"/>
    </row>
    <row r="96" spans="1:17" x14ac:dyDescent="0.25">
      <c r="A96" s="3"/>
      <c r="B96" s="13"/>
      <c r="C96" s="14"/>
      <c r="D96" s="14"/>
      <c r="E96" s="4"/>
      <c r="F96" s="6"/>
      <c r="G96" s="7"/>
      <c r="H96" s="8"/>
      <c r="I96" s="14"/>
      <c r="J96" s="4"/>
      <c r="K96" s="14"/>
      <c r="L96" s="4"/>
      <c r="M96" s="4"/>
      <c r="N96" s="4"/>
      <c r="O96" s="4"/>
      <c r="P96" s="12"/>
      <c r="Q96" s="5"/>
    </row>
    <row r="97" spans="1:17" x14ac:dyDescent="0.25">
      <c r="A97" s="3"/>
      <c r="B97" s="4"/>
      <c r="C97" s="5"/>
      <c r="D97" s="5"/>
      <c r="E97" s="4"/>
      <c r="F97" s="6"/>
      <c r="G97" s="7"/>
      <c r="H97" s="4"/>
      <c r="I97" s="5"/>
      <c r="J97" s="4"/>
      <c r="K97" s="5"/>
      <c r="L97" s="4"/>
      <c r="M97" s="4"/>
      <c r="N97" s="4"/>
      <c r="O97" s="4"/>
      <c r="P97" s="12"/>
      <c r="Q97" s="5"/>
    </row>
    <row r="98" spans="1:17" x14ac:dyDescent="0.25">
      <c r="A98" s="3"/>
      <c r="B98" s="4"/>
      <c r="C98" s="5"/>
      <c r="D98" s="5"/>
      <c r="E98" s="4"/>
      <c r="F98" s="5"/>
      <c r="G98" s="7"/>
      <c r="H98" s="4"/>
      <c r="I98" s="5"/>
      <c r="J98" s="4"/>
      <c r="K98" s="5"/>
      <c r="L98" s="4"/>
      <c r="M98" s="4"/>
      <c r="N98" s="4"/>
      <c r="O98" s="4"/>
      <c r="P98" s="5"/>
      <c r="Q98" s="5"/>
    </row>
    <row r="99" spans="1:17" x14ac:dyDescent="0.25">
      <c r="A99" s="3"/>
      <c r="B99" s="4"/>
      <c r="C99" s="5"/>
      <c r="D99" s="5"/>
      <c r="E99" s="4"/>
      <c r="F99" s="5"/>
      <c r="G99" s="7"/>
      <c r="H99" s="4"/>
      <c r="I99" s="5"/>
      <c r="J99" s="4"/>
      <c r="K99" s="5"/>
      <c r="L99" s="4"/>
      <c r="M99" s="4"/>
      <c r="N99" s="4"/>
      <c r="O99" s="4"/>
      <c r="P99" s="5"/>
      <c r="Q99" s="5"/>
    </row>
    <row r="100" spans="1:17" x14ac:dyDescent="0.25">
      <c r="A100" s="3"/>
      <c r="B100" s="4"/>
      <c r="C100" s="5"/>
      <c r="D100" s="5"/>
      <c r="E100" s="4"/>
      <c r="F100" s="6"/>
      <c r="G100" s="7"/>
      <c r="H100" s="4"/>
      <c r="I100" s="5"/>
      <c r="J100" s="4"/>
      <c r="K100" s="5"/>
      <c r="L100" s="4"/>
      <c r="M100" s="4"/>
      <c r="N100" s="4"/>
      <c r="O100" s="4"/>
      <c r="P100" s="5"/>
      <c r="Q100" s="5"/>
    </row>
    <row r="101" spans="1:17" x14ac:dyDescent="0.25">
      <c r="A101" s="3"/>
      <c r="B101" s="4"/>
      <c r="C101" s="5"/>
      <c r="D101" s="5"/>
      <c r="E101" s="4"/>
      <c r="F101" s="6"/>
      <c r="G101" s="7"/>
      <c r="H101" s="8"/>
      <c r="I101" s="5"/>
      <c r="J101" s="4"/>
      <c r="K101" s="5"/>
      <c r="L101" s="4"/>
      <c r="M101" s="4"/>
      <c r="N101" s="4"/>
      <c r="O101" s="4"/>
      <c r="P101" s="12"/>
      <c r="Q101" s="5"/>
    </row>
    <row r="102" spans="1:17" x14ac:dyDescent="0.25">
      <c r="A102" s="3"/>
      <c r="B102" s="4"/>
      <c r="C102" s="5"/>
      <c r="D102" s="5"/>
      <c r="E102" s="4"/>
      <c r="F102" s="6"/>
      <c r="G102" s="7"/>
      <c r="H102" s="4"/>
      <c r="I102" s="5"/>
      <c r="J102" s="4"/>
      <c r="K102" s="5"/>
      <c r="L102" s="4"/>
      <c r="M102" s="4"/>
      <c r="N102" s="4"/>
      <c r="O102" s="4"/>
      <c r="P102" s="5"/>
      <c r="Q102" s="5"/>
    </row>
    <row r="103" spans="1:17" x14ac:dyDescent="0.25">
      <c r="A103" s="3"/>
      <c r="B103" s="4"/>
      <c r="C103" s="5"/>
      <c r="D103" s="5"/>
      <c r="E103" s="4"/>
      <c r="F103" s="6"/>
      <c r="G103" s="7"/>
      <c r="H103" s="4"/>
      <c r="I103" s="5"/>
      <c r="J103" s="4"/>
      <c r="K103" s="5"/>
      <c r="L103" s="4"/>
      <c r="M103" s="4"/>
      <c r="N103" s="4"/>
      <c r="O103" s="4"/>
      <c r="P103" s="12"/>
      <c r="Q103" s="11"/>
    </row>
    <row r="104" spans="1:17" x14ac:dyDescent="0.25">
      <c r="A104" s="3"/>
      <c r="B104" s="4"/>
      <c r="C104" s="5"/>
      <c r="D104" s="5"/>
      <c r="E104" s="4"/>
      <c r="F104" s="6"/>
      <c r="G104" s="7"/>
      <c r="H104" s="8"/>
      <c r="I104" s="5"/>
      <c r="J104" s="4"/>
      <c r="K104" s="5"/>
      <c r="L104" s="4"/>
      <c r="M104" s="4"/>
      <c r="N104" s="4"/>
      <c r="O104" s="4"/>
      <c r="P104" s="16"/>
      <c r="Q104" s="5"/>
    </row>
    <row r="105" spans="1:17" x14ac:dyDescent="0.25">
      <c r="A105" s="3"/>
      <c r="B105" s="4"/>
      <c r="C105" s="5"/>
      <c r="D105" s="5"/>
      <c r="E105" s="4"/>
      <c r="F105" s="6"/>
      <c r="G105" s="7"/>
      <c r="H105" s="8"/>
      <c r="I105" s="5"/>
      <c r="J105" s="4"/>
      <c r="K105" s="5"/>
      <c r="L105" s="4"/>
      <c r="M105" s="4"/>
      <c r="N105" s="4"/>
      <c r="O105" s="4"/>
      <c r="P105" s="9"/>
      <c r="Q105" s="5"/>
    </row>
    <row r="106" spans="1:17" x14ac:dyDescent="0.25">
      <c r="A106" s="3"/>
      <c r="B106" s="4"/>
      <c r="C106" s="5"/>
      <c r="D106" s="5"/>
      <c r="E106" s="4"/>
      <c r="F106" s="6"/>
      <c r="G106" s="7"/>
      <c r="H106" s="4"/>
      <c r="I106" s="5"/>
      <c r="J106" s="4"/>
      <c r="K106" s="5"/>
      <c r="L106" s="4"/>
      <c r="M106" s="4"/>
      <c r="N106" s="4"/>
      <c r="O106" s="4"/>
      <c r="P106" s="5"/>
      <c r="Q106" s="5"/>
    </row>
    <row r="107" spans="1:17" x14ac:dyDescent="0.25">
      <c r="A107" s="3"/>
      <c r="B107" s="4"/>
      <c r="C107" s="5"/>
      <c r="D107" s="5"/>
      <c r="E107" s="4"/>
      <c r="F107" s="6"/>
      <c r="G107" s="7"/>
      <c r="H107" s="8"/>
      <c r="I107" s="5"/>
      <c r="J107" s="4"/>
      <c r="K107" s="5"/>
      <c r="L107" s="4"/>
      <c r="M107" s="4"/>
      <c r="N107" s="4"/>
      <c r="O107" s="4"/>
      <c r="P107" s="9"/>
      <c r="Q107" s="5"/>
    </row>
    <row r="108" spans="1:17" x14ac:dyDescent="0.25">
      <c r="A108" s="3"/>
      <c r="B108" s="4"/>
      <c r="C108" s="5"/>
      <c r="D108" s="5"/>
      <c r="E108" s="4"/>
      <c r="F108" s="5"/>
      <c r="G108" s="7"/>
      <c r="H108" s="4"/>
      <c r="I108" s="5"/>
      <c r="J108" s="4"/>
      <c r="K108" s="5"/>
      <c r="L108" s="4"/>
      <c r="M108" s="4"/>
      <c r="N108" s="4"/>
      <c r="O108" s="4"/>
      <c r="P108" s="5"/>
      <c r="Q108" s="5"/>
    </row>
    <row r="109" spans="1:17" x14ac:dyDescent="0.25">
      <c r="A109" s="3"/>
      <c r="B109" s="4"/>
      <c r="C109" s="5"/>
      <c r="D109" s="5"/>
      <c r="E109" s="4"/>
      <c r="F109" s="5"/>
      <c r="G109" s="7"/>
      <c r="H109" s="4"/>
      <c r="I109" s="5"/>
      <c r="J109" s="4"/>
      <c r="K109" s="5"/>
      <c r="L109" s="4"/>
      <c r="M109" s="4"/>
      <c r="N109" s="4"/>
      <c r="O109" s="4"/>
      <c r="P109" s="5"/>
      <c r="Q109" s="5"/>
    </row>
    <row r="110" spans="1:17" x14ac:dyDescent="0.25">
      <c r="A110" s="3"/>
      <c r="B110" s="4"/>
      <c r="C110" s="5"/>
      <c r="D110" s="5"/>
      <c r="E110" s="4"/>
      <c r="F110" s="5"/>
      <c r="G110" s="7"/>
      <c r="H110" s="4"/>
      <c r="I110" s="5"/>
      <c r="J110" s="4"/>
      <c r="K110" s="5"/>
      <c r="L110" s="4"/>
      <c r="M110" s="4"/>
      <c r="N110" s="4"/>
      <c r="O110" s="4"/>
      <c r="P110" s="5"/>
      <c r="Q110" s="5"/>
    </row>
    <row r="111" spans="1:17" x14ac:dyDescent="0.25">
      <c r="A111" s="3"/>
      <c r="B111" s="4"/>
      <c r="C111" s="5"/>
      <c r="D111" s="5"/>
      <c r="E111" s="4"/>
      <c r="F111" s="5"/>
      <c r="G111" s="7"/>
      <c r="H111" s="4"/>
      <c r="I111" s="5"/>
      <c r="J111" s="4"/>
      <c r="K111" s="5"/>
      <c r="L111" s="4"/>
      <c r="M111" s="4"/>
      <c r="N111" s="4"/>
      <c r="O111" s="4"/>
      <c r="P111" s="5"/>
      <c r="Q111" s="5"/>
    </row>
    <row r="112" spans="1:17" x14ac:dyDescent="0.25">
      <c r="A112" s="3"/>
      <c r="B112" s="4"/>
      <c r="C112" s="5"/>
      <c r="D112" s="5"/>
      <c r="E112" s="4"/>
      <c r="F112" s="6"/>
      <c r="G112" s="7"/>
      <c r="H112" s="4"/>
      <c r="I112" s="5"/>
      <c r="J112" s="4"/>
      <c r="K112" s="5"/>
      <c r="L112" s="4"/>
      <c r="M112" s="4"/>
      <c r="N112" s="4"/>
      <c r="O112" s="4"/>
      <c r="P112" s="5"/>
      <c r="Q112" s="11"/>
    </row>
    <row r="113" spans="1:17" x14ac:dyDescent="0.25">
      <c r="A113" s="3"/>
      <c r="B113" s="4"/>
      <c r="C113" s="5"/>
      <c r="D113" s="5"/>
      <c r="E113" s="4"/>
      <c r="F113" s="6"/>
      <c r="G113" s="7"/>
      <c r="H113" s="8"/>
      <c r="I113" s="5"/>
      <c r="J113" s="4"/>
      <c r="K113" s="5"/>
      <c r="L113" s="4"/>
      <c r="M113" s="4"/>
      <c r="N113" s="4"/>
      <c r="O113" s="4"/>
      <c r="P113" s="9"/>
      <c r="Q113" s="5"/>
    </row>
    <row r="114" spans="1:17" x14ac:dyDescent="0.25">
      <c r="A114" s="3"/>
      <c r="B114" s="4"/>
      <c r="C114" s="5"/>
      <c r="D114" s="5"/>
      <c r="E114" s="4"/>
      <c r="F114" s="6"/>
      <c r="G114" s="7"/>
      <c r="H114" s="8"/>
      <c r="I114" s="5"/>
      <c r="J114" s="4"/>
      <c r="K114" s="5"/>
      <c r="L114" s="4"/>
      <c r="M114" s="4"/>
      <c r="N114" s="4"/>
      <c r="O114" s="4"/>
      <c r="P114" s="9"/>
      <c r="Q114" s="5"/>
    </row>
    <row r="115" spans="1:17" x14ac:dyDescent="0.25">
      <c r="A115" s="3"/>
      <c r="B115" s="4"/>
      <c r="C115" s="5"/>
      <c r="D115" s="5"/>
      <c r="E115" s="4"/>
      <c r="F115" s="6"/>
      <c r="G115" s="7"/>
      <c r="H115" s="4"/>
      <c r="I115" s="5"/>
      <c r="J115" s="4"/>
      <c r="K115" s="5"/>
      <c r="L115" s="4"/>
      <c r="M115" s="4"/>
      <c r="N115" s="4"/>
      <c r="O115" s="4"/>
      <c r="P115" s="5"/>
      <c r="Q115" s="11"/>
    </row>
    <row r="116" spans="1:17" x14ac:dyDescent="0.25">
      <c r="A116" s="3"/>
      <c r="B116" s="4"/>
      <c r="C116" s="5"/>
      <c r="D116" s="5"/>
      <c r="E116" s="4"/>
      <c r="F116" s="5"/>
      <c r="G116" s="7"/>
      <c r="H116" s="4"/>
      <c r="I116" s="5"/>
      <c r="J116" s="4"/>
      <c r="K116" s="5"/>
      <c r="L116" s="4"/>
      <c r="M116" s="4"/>
      <c r="N116" s="4"/>
      <c r="O116" s="4"/>
      <c r="P116" s="5"/>
      <c r="Q116" s="5"/>
    </row>
    <row r="117" spans="1:17" x14ac:dyDescent="0.25">
      <c r="A117" s="3"/>
      <c r="B117" s="4"/>
      <c r="C117" s="5"/>
      <c r="D117" s="5"/>
      <c r="E117" s="4"/>
      <c r="F117" s="5"/>
      <c r="G117" s="7"/>
      <c r="H117" s="4"/>
      <c r="I117" s="5"/>
      <c r="J117" s="4"/>
      <c r="K117" s="5"/>
      <c r="L117" s="4"/>
      <c r="M117" s="4"/>
      <c r="N117" s="4"/>
      <c r="O117" s="4"/>
      <c r="P117" s="5"/>
      <c r="Q117" s="5"/>
    </row>
    <row r="118" spans="1:17" x14ac:dyDescent="0.25">
      <c r="A118" s="3"/>
      <c r="B118" s="4"/>
      <c r="C118" s="5"/>
      <c r="D118" s="5"/>
      <c r="E118" s="4"/>
      <c r="F118" s="5"/>
      <c r="G118" s="7"/>
      <c r="H118" s="4"/>
      <c r="I118" s="5"/>
      <c r="J118" s="4"/>
      <c r="K118" s="5"/>
      <c r="L118" s="4"/>
      <c r="M118" s="4"/>
      <c r="N118" s="4"/>
      <c r="O118" s="4"/>
      <c r="P118" s="5"/>
      <c r="Q118" s="5"/>
    </row>
    <row r="119" spans="1:17" x14ac:dyDescent="0.25">
      <c r="A119" s="3"/>
      <c r="B119" s="4"/>
      <c r="C119" s="5"/>
      <c r="D119" s="5"/>
      <c r="E119" s="4"/>
      <c r="F119" s="5"/>
      <c r="G119" s="7"/>
      <c r="H119" s="4"/>
      <c r="I119" s="5"/>
      <c r="J119" s="4"/>
      <c r="K119" s="5"/>
      <c r="L119" s="4"/>
      <c r="M119" s="4"/>
      <c r="N119" s="4"/>
      <c r="O119" s="4"/>
      <c r="P119" s="5"/>
      <c r="Q119" s="5"/>
    </row>
    <row r="120" spans="1:17" x14ac:dyDescent="0.25">
      <c r="A120" s="3"/>
      <c r="B120" s="4"/>
      <c r="C120" s="5"/>
      <c r="D120" s="5"/>
      <c r="E120" s="4"/>
      <c r="F120" s="5"/>
      <c r="G120" s="7"/>
      <c r="H120" s="4"/>
      <c r="I120" s="5"/>
      <c r="J120" s="4"/>
      <c r="K120" s="5"/>
      <c r="L120" s="4"/>
      <c r="M120" s="4"/>
      <c r="N120" s="4"/>
      <c r="O120" s="4"/>
      <c r="P120" s="5"/>
      <c r="Q120" s="5"/>
    </row>
    <row r="121" spans="1:17" x14ac:dyDescent="0.25">
      <c r="A121" s="3"/>
      <c r="B121" s="4"/>
      <c r="C121" s="5"/>
      <c r="D121" s="5"/>
      <c r="E121" s="4"/>
      <c r="F121" s="5"/>
      <c r="G121" s="7"/>
      <c r="H121" s="4"/>
      <c r="I121" s="5"/>
      <c r="J121" s="4"/>
      <c r="K121" s="5"/>
      <c r="L121" s="4"/>
      <c r="M121" s="4"/>
      <c r="N121" s="4"/>
      <c r="O121" s="4"/>
      <c r="P121" s="5"/>
      <c r="Q121" s="5"/>
    </row>
    <row r="122" spans="1:17" x14ac:dyDescent="0.25">
      <c r="A122" s="3"/>
      <c r="B122" s="4"/>
      <c r="C122" s="5"/>
      <c r="D122" s="5"/>
      <c r="E122" s="4"/>
      <c r="F122" s="5"/>
      <c r="G122" s="7"/>
      <c r="H122" s="4"/>
      <c r="I122" s="5"/>
      <c r="J122" s="4"/>
      <c r="K122" s="5"/>
      <c r="L122" s="4"/>
      <c r="M122" s="4"/>
      <c r="N122" s="4"/>
      <c r="O122" s="4"/>
      <c r="P122" s="5"/>
      <c r="Q122" s="5"/>
    </row>
    <row r="123" spans="1:17" x14ac:dyDescent="0.25">
      <c r="A123" s="3"/>
      <c r="B123" s="4"/>
      <c r="C123" s="5"/>
      <c r="D123" s="5"/>
      <c r="E123" s="4"/>
      <c r="F123" s="5"/>
      <c r="G123" s="7"/>
      <c r="H123" s="4"/>
      <c r="I123" s="5"/>
      <c r="J123" s="4"/>
      <c r="K123" s="5"/>
      <c r="L123" s="4"/>
      <c r="M123" s="4"/>
      <c r="N123" s="4"/>
      <c r="O123" s="4"/>
      <c r="P123" s="5"/>
      <c r="Q123" s="5"/>
    </row>
    <row r="124" spans="1:17" x14ac:dyDescent="0.25">
      <c r="A124" s="3"/>
      <c r="B124" s="4"/>
      <c r="C124" s="5"/>
      <c r="D124" s="5"/>
      <c r="E124" s="4"/>
      <c r="F124" s="5"/>
      <c r="G124" s="7"/>
      <c r="H124" s="4"/>
      <c r="I124" s="5"/>
      <c r="J124" s="4"/>
      <c r="K124" s="5"/>
      <c r="L124" s="4"/>
      <c r="M124" s="4"/>
      <c r="N124" s="4"/>
      <c r="O124" s="4"/>
      <c r="P124" s="5"/>
      <c r="Q124" s="5"/>
    </row>
    <row r="125" spans="1:17" x14ac:dyDescent="0.25">
      <c r="A125" s="3"/>
      <c r="B125" s="4"/>
      <c r="C125" s="5"/>
      <c r="D125" s="5"/>
      <c r="E125" s="4"/>
      <c r="F125" s="5"/>
      <c r="G125" s="7"/>
      <c r="H125" s="4"/>
      <c r="I125" s="5"/>
      <c r="J125" s="4"/>
      <c r="K125" s="5"/>
      <c r="L125" s="4"/>
      <c r="M125" s="4"/>
      <c r="N125" s="4"/>
      <c r="O125" s="4"/>
      <c r="P125" s="5"/>
      <c r="Q125" s="5"/>
    </row>
    <row r="126" spans="1:17" x14ac:dyDescent="0.25">
      <c r="A126" s="3"/>
      <c r="B126" s="4"/>
      <c r="C126" s="5"/>
      <c r="D126" s="5"/>
      <c r="E126" s="4"/>
      <c r="F126" s="5"/>
      <c r="G126" s="7"/>
      <c r="H126" s="4"/>
      <c r="I126" s="5"/>
      <c r="J126" s="4"/>
      <c r="K126" s="5"/>
      <c r="L126" s="4"/>
      <c r="M126" s="4"/>
      <c r="N126" s="4"/>
      <c r="O126" s="4"/>
      <c r="P126" s="5"/>
      <c r="Q126" s="5"/>
    </row>
    <row r="127" spans="1:17" x14ac:dyDescent="0.25">
      <c r="A127" s="3"/>
      <c r="B127" s="4"/>
      <c r="C127" s="5"/>
      <c r="D127" s="5"/>
      <c r="E127" s="4"/>
      <c r="F127" s="5"/>
      <c r="G127" s="7"/>
      <c r="H127" s="4"/>
      <c r="I127" s="5"/>
      <c r="J127" s="4"/>
      <c r="K127" s="5"/>
      <c r="L127" s="4"/>
      <c r="M127" s="4"/>
      <c r="N127" s="4"/>
      <c r="O127" s="4"/>
      <c r="P127" s="5"/>
      <c r="Q127" s="5"/>
    </row>
    <row r="128" spans="1:17" x14ac:dyDescent="0.25">
      <c r="A128" s="3"/>
      <c r="B128" s="4"/>
      <c r="C128" s="5"/>
      <c r="D128" s="5"/>
      <c r="E128" s="4"/>
      <c r="F128" s="5"/>
      <c r="G128" s="7"/>
      <c r="H128" s="4"/>
      <c r="I128" s="5"/>
      <c r="J128" s="4"/>
      <c r="K128" s="5"/>
      <c r="L128" s="4"/>
      <c r="M128" s="4"/>
      <c r="N128" s="4"/>
      <c r="O128" s="4"/>
      <c r="P128" s="5"/>
      <c r="Q128" s="5"/>
    </row>
    <row r="129" spans="1:17" x14ac:dyDescent="0.25">
      <c r="A129" s="3"/>
      <c r="B129" s="4"/>
      <c r="C129" s="5"/>
      <c r="D129" s="5"/>
      <c r="E129" s="4"/>
      <c r="F129" s="5"/>
      <c r="G129" s="7"/>
      <c r="H129" s="4"/>
      <c r="I129" s="5"/>
      <c r="J129" s="4"/>
      <c r="K129" s="5"/>
      <c r="L129" s="4"/>
      <c r="M129" s="4"/>
      <c r="N129" s="4"/>
      <c r="O129" s="4"/>
      <c r="P129" s="5"/>
      <c r="Q129" s="5"/>
    </row>
    <row r="130" spans="1:17" x14ac:dyDescent="0.25">
      <c r="A130" s="3"/>
      <c r="B130" s="4"/>
      <c r="C130" s="5"/>
      <c r="D130" s="5"/>
      <c r="E130" s="4"/>
      <c r="F130" s="5"/>
      <c r="G130" s="7"/>
      <c r="H130" s="4"/>
      <c r="I130" s="5"/>
      <c r="J130" s="4"/>
      <c r="K130" s="5"/>
      <c r="L130" s="4"/>
      <c r="M130" s="4"/>
      <c r="N130" s="4"/>
      <c r="O130" s="4"/>
      <c r="P130" s="5"/>
      <c r="Q130" s="5"/>
    </row>
    <row r="131" spans="1:17" x14ac:dyDescent="0.25">
      <c r="A131" s="3"/>
      <c r="B131" s="4"/>
      <c r="C131" s="5"/>
      <c r="D131" s="5"/>
      <c r="E131" s="4"/>
      <c r="F131" s="5"/>
      <c r="G131" s="7"/>
      <c r="H131" s="4"/>
      <c r="I131" s="5"/>
      <c r="J131" s="4"/>
      <c r="K131" s="5"/>
      <c r="L131" s="4"/>
      <c r="M131" s="4"/>
      <c r="N131" s="4"/>
      <c r="O131" s="4"/>
      <c r="P131" s="5"/>
      <c r="Q131" s="5"/>
    </row>
    <row r="132" spans="1:17" x14ac:dyDescent="0.25">
      <c r="A132" s="3"/>
      <c r="B132" s="4"/>
      <c r="C132" s="5"/>
      <c r="D132" s="5"/>
      <c r="E132" s="4"/>
      <c r="F132" s="5"/>
      <c r="G132" s="7"/>
      <c r="H132" s="4"/>
      <c r="I132" s="5"/>
      <c r="J132" s="4"/>
      <c r="K132" s="5"/>
      <c r="L132" s="4"/>
      <c r="M132" s="4"/>
      <c r="N132" s="4"/>
      <c r="O132" s="4"/>
      <c r="P132" s="5"/>
      <c r="Q132" s="5"/>
    </row>
    <row r="133" spans="1:17" x14ac:dyDescent="0.25">
      <c r="A133" s="3"/>
      <c r="B133" s="4"/>
      <c r="C133" s="5"/>
      <c r="D133" s="5"/>
      <c r="E133" s="4"/>
      <c r="F133" s="5"/>
      <c r="G133" s="7"/>
      <c r="H133" s="4"/>
      <c r="I133" s="5"/>
      <c r="J133" s="4"/>
      <c r="K133" s="5"/>
      <c r="L133" s="4"/>
      <c r="M133" s="4"/>
      <c r="N133" s="4"/>
      <c r="O133" s="4"/>
      <c r="P133" s="5"/>
      <c r="Q133" s="5"/>
    </row>
    <row r="134" spans="1:17" x14ac:dyDescent="0.25">
      <c r="A134" s="3"/>
      <c r="B134" s="4"/>
      <c r="C134" s="5"/>
      <c r="D134" s="5"/>
      <c r="E134" s="4"/>
      <c r="F134" s="5"/>
      <c r="G134" s="7"/>
      <c r="H134" s="4"/>
      <c r="I134" s="5"/>
      <c r="J134" s="4"/>
      <c r="K134" s="5"/>
      <c r="L134" s="4"/>
      <c r="M134" s="4"/>
      <c r="N134" s="4"/>
      <c r="O134" s="4"/>
      <c r="P134" s="5"/>
      <c r="Q134" s="5"/>
    </row>
    <row r="135" spans="1:17" x14ac:dyDescent="0.25">
      <c r="A135" s="3"/>
      <c r="B135" s="4"/>
      <c r="C135" s="5"/>
      <c r="D135" s="5"/>
      <c r="E135" s="4"/>
      <c r="F135" s="5"/>
      <c r="G135" s="7"/>
      <c r="H135" s="4"/>
      <c r="I135" s="5"/>
      <c r="J135" s="4"/>
      <c r="K135" s="5"/>
      <c r="L135" s="4"/>
      <c r="M135" s="4"/>
      <c r="N135" s="4"/>
      <c r="O135" s="4"/>
      <c r="P135" s="5"/>
      <c r="Q135" s="5"/>
    </row>
    <row r="136" spans="1:17" x14ac:dyDescent="0.25">
      <c r="A136" s="3"/>
      <c r="B136" s="4"/>
      <c r="C136" s="5"/>
      <c r="D136" s="5"/>
      <c r="E136" s="4"/>
      <c r="F136" s="5"/>
      <c r="G136" s="7"/>
      <c r="H136" s="4"/>
      <c r="I136" s="5"/>
      <c r="J136" s="4"/>
      <c r="K136" s="5"/>
      <c r="L136" s="4"/>
      <c r="M136" s="4"/>
      <c r="N136" s="4"/>
      <c r="O136" s="4"/>
      <c r="P136" s="5"/>
      <c r="Q136" s="5"/>
    </row>
    <row r="137" spans="1:17" x14ac:dyDescent="0.25">
      <c r="A137" s="3"/>
      <c r="B137" s="4"/>
      <c r="C137" s="5"/>
      <c r="D137" s="5"/>
      <c r="E137" s="4"/>
      <c r="F137" s="5"/>
      <c r="G137" s="7"/>
      <c r="H137" s="4"/>
      <c r="I137" s="5"/>
      <c r="J137" s="4"/>
      <c r="K137" s="5"/>
      <c r="L137" s="4"/>
      <c r="M137" s="4"/>
      <c r="N137" s="4"/>
      <c r="O137" s="4"/>
      <c r="P137" s="5"/>
      <c r="Q137" s="5"/>
    </row>
    <row r="138" spans="1:17" x14ac:dyDescent="0.25">
      <c r="A138" s="3"/>
      <c r="B138" s="4"/>
      <c r="C138" s="5"/>
      <c r="D138" s="5"/>
      <c r="E138" s="4"/>
      <c r="F138" s="5"/>
      <c r="G138" s="7"/>
      <c r="H138" s="4"/>
      <c r="I138" s="5"/>
      <c r="J138" s="4"/>
      <c r="K138" s="5"/>
      <c r="L138" s="4"/>
      <c r="M138" s="4"/>
      <c r="N138" s="4"/>
      <c r="O138" s="4"/>
      <c r="P138" s="5"/>
      <c r="Q138" s="5"/>
    </row>
    <row r="139" spans="1:17" x14ac:dyDescent="0.25">
      <c r="A139" s="3"/>
      <c r="B139" s="4"/>
      <c r="C139" s="5"/>
      <c r="D139" s="5"/>
      <c r="E139" s="4"/>
      <c r="F139" s="5"/>
      <c r="G139" s="7"/>
      <c r="H139" s="4"/>
      <c r="I139" s="5"/>
      <c r="J139" s="4"/>
      <c r="K139" s="5"/>
      <c r="L139" s="4"/>
      <c r="M139" s="4"/>
      <c r="N139" s="4"/>
      <c r="O139" s="4"/>
      <c r="P139" s="5"/>
      <c r="Q139" s="5"/>
    </row>
    <row r="140" spans="1:17" x14ac:dyDescent="0.25">
      <c r="A140" s="3"/>
      <c r="B140" s="4"/>
      <c r="C140" s="5"/>
      <c r="D140" s="5"/>
      <c r="E140" s="4"/>
      <c r="F140" s="5"/>
      <c r="G140" s="7"/>
      <c r="H140" s="4"/>
      <c r="I140" s="5"/>
      <c r="J140" s="4"/>
      <c r="K140" s="5"/>
      <c r="L140" s="4"/>
      <c r="M140" s="4"/>
      <c r="N140" s="4"/>
      <c r="O140" s="4"/>
      <c r="P140" s="5"/>
      <c r="Q140" s="5"/>
    </row>
    <row r="141" spans="1:17" x14ac:dyDescent="0.25">
      <c r="A141" s="3"/>
      <c r="B141" s="4"/>
      <c r="C141" s="5"/>
      <c r="D141" s="5"/>
      <c r="E141" s="4"/>
      <c r="F141" s="5"/>
      <c r="G141" s="7"/>
      <c r="H141" s="4"/>
      <c r="I141" s="5"/>
      <c r="J141" s="4"/>
      <c r="K141" s="5"/>
      <c r="L141" s="4"/>
      <c r="M141" s="4"/>
      <c r="N141" s="4"/>
      <c r="O141" s="4"/>
      <c r="P141" s="5"/>
      <c r="Q141" s="5"/>
    </row>
    <row r="142" spans="1:17" x14ac:dyDescent="0.25">
      <c r="A142" s="3"/>
      <c r="B142" s="4"/>
      <c r="C142" s="5"/>
      <c r="D142" s="5"/>
      <c r="E142" s="4"/>
      <c r="F142" s="5"/>
      <c r="G142" s="7"/>
      <c r="H142" s="4"/>
      <c r="I142" s="5"/>
      <c r="J142" s="4"/>
      <c r="K142" s="5"/>
      <c r="L142" s="4"/>
      <c r="M142" s="4"/>
      <c r="N142" s="4"/>
      <c r="O142" s="4"/>
      <c r="P142" s="5"/>
      <c r="Q142" s="5"/>
    </row>
    <row r="143" spans="1:17" x14ac:dyDescent="0.25">
      <c r="A143" s="3"/>
      <c r="B143" s="4"/>
      <c r="C143" s="5"/>
      <c r="D143" s="5"/>
      <c r="E143" s="4"/>
      <c r="F143" s="5"/>
      <c r="G143" s="7"/>
      <c r="H143" s="4"/>
      <c r="I143" s="5"/>
      <c r="J143" s="4"/>
      <c r="K143" s="5"/>
      <c r="L143" s="4"/>
      <c r="M143" s="4"/>
      <c r="N143" s="4"/>
      <c r="O143" s="4"/>
      <c r="P143" s="5"/>
      <c r="Q143" s="5"/>
    </row>
    <row r="144" spans="1:17" x14ac:dyDescent="0.25">
      <c r="A144" s="3"/>
      <c r="B144" s="4"/>
      <c r="C144" s="5"/>
      <c r="D144" s="5"/>
      <c r="E144" s="4"/>
      <c r="F144" s="5"/>
      <c r="G144" s="7"/>
      <c r="H144" s="4"/>
      <c r="I144" s="5"/>
      <c r="J144" s="4"/>
      <c r="K144" s="5"/>
      <c r="L144" s="4"/>
      <c r="M144" s="4"/>
      <c r="N144" s="4"/>
      <c r="O144" s="4"/>
      <c r="P144" s="5"/>
      <c r="Q144" s="5"/>
    </row>
    <row r="145" spans="1:17" x14ac:dyDescent="0.25">
      <c r="A145" s="3"/>
      <c r="B145" s="4"/>
      <c r="C145" s="5"/>
      <c r="D145" s="5"/>
      <c r="E145" s="4"/>
      <c r="F145" s="5"/>
      <c r="G145" s="7"/>
      <c r="H145" s="4"/>
      <c r="I145" s="5"/>
      <c r="J145" s="4"/>
      <c r="K145" s="5"/>
      <c r="L145" s="4"/>
      <c r="M145" s="4"/>
      <c r="N145" s="4"/>
      <c r="O145" s="4"/>
      <c r="P145" s="5"/>
      <c r="Q145" s="5"/>
    </row>
    <row r="146" spans="1:17" x14ac:dyDescent="0.25">
      <c r="A146" s="3"/>
      <c r="B146" s="4"/>
      <c r="C146" s="5"/>
      <c r="D146" s="5"/>
      <c r="E146" s="4"/>
      <c r="F146" s="5"/>
      <c r="G146" s="7"/>
      <c r="H146" s="4"/>
      <c r="I146" s="5"/>
      <c r="J146" s="4"/>
      <c r="K146" s="5"/>
      <c r="L146" s="4"/>
      <c r="M146" s="4"/>
      <c r="N146" s="4"/>
      <c r="O146" s="4"/>
      <c r="P146" s="5"/>
      <c r="Q146" s="5"/>
    </row>
    <row r="147" spans="1:17" x14ac:dyDescent="0.25">
      <c r="A147" s="3"/>
      <c r="B147" s="4"/>
      <c r="C147" s="5"/>
      <c r="D147" s="5"/>
      <c r="E147" s="4"/>
      <c r="F147" s="5"/>
      <c r="G147" s="7"/>
      <c r="H147" s="4"/>
      <c r="I147" s="5"/>
      <c r="J147" s="4"/>
      <c r="K147" s="5"/>
      <c r="L147" s="4"/>
      <c r="M147" s="4"/>
      <c r="N147" s="4"/>
      <c r="O147" s="4"/>
      <c r="P147" s="5"/>
      <c r="Q147" s="5"/>
    </row>
    <row r="148" spans="1:17" x14ac:dyDescent="0.25">
      <c r="A148" s="3"/>
      <c r="B148" s="4"/>
      <c r="C148" s="5"/>
      <c r="D148" s="5"/>
      <c r="E148" s="4"/>
      <c r="F148" s="5"/>
      <c r="G148" s="7"/>
      <c r="H148" s="4"/>
      <c r="I148" s="5"/>
      <c r="J148" s="4"/>
      <c r="K148" s="5"/>
      <c r="L148" s="4"/>
      <c r="M148" s="4"/>
      <c r="N148" s="4"/>
      <c r="O148" s="4"/>
      <c r="P148" s="5"/>
      <c r="Q148" s="5"/>
    </row>
    <row r="149" spans="1:17" x14ac:dyDescent="0.25">
      <c r="A149" s="3"/>
      <c r="B149" s="4"/>
      <c r="C149" s="5"/>
      <c r="D149" s="5"/>
      <c r="E149" s="4"/>
      <c r="F149" s="5"/>
      <c r="G149" s="7"/>
      <c r="H149" s="4"/>
      <c r="I149" s="5"/>
      <c r="J149" s="4"/>
      <c r="K149" s="5"/>
      <c r="L149" s="4"/>
      <c r="M149" s="4"/>
      <c r="N149" s="4"/>
      <c r="O149" s="4"/>
      <c r="P149" s="5"/>
      <c r="Q149" s="5"/>
    </row>
    <row r="150" spans="1:17" x14ac:dyDescent="0.25">
      <c r="A150" s="3"/>
      <c r="B150" s="4"/>
      <c r="C150" s="5"/>
      <c r="D150" s="5"/>
      <c r="E150" s="4"/>
      <c r="F150" s="5"/>
      <c r="G150" s="7"/>
      <c r="H150" s="4"/>
      <c r="I150" s="5"/>
      <c r="J150" s="4"/>
      <c r="K150" s="5"/>
      <c r="L150" s="4"/>
      <c r="M150" s="4"/>
      <c r="N150" s="4"/>
      <c r="O150" s="4"/>
      <c r="P150" s="5"/>
      <c r="Q150" s="5"/>
    </row>
    <row r="151" spans="1:17" x14ac:dyDescent="0.25">
      <c r="A151" s="3"/>
      <c r="B151" s="4"/>
      <c r="C151" s="5"/>
      <c r="D151" s="5"/>
      <c r="E151" s="4"/>
      <c r="F151" s="5"/>
      <c r="G151" s="7"/>
      <c r="H151" s="4"/>
      <c r="I151" s="5"/>
      <c r="J151" s="4"/>
      <c r="K151" s="5"/>
      <c r="L151" s="4"/>
      <c r="M151" s="4"/>
      <c r="N151" s="4"/>
      <c r="O151" s="4"/>
      <c r="P151" s="5"/>
      <c r="Q151" s="5"/>
    </row>
    <row r="152" spans="1:17" x14ac:dyDescent="0.25">
      <c r="A152" s="3"/>
      <c r="B152" s="4"/>
      <c r="C152" s="5"/>
      <c r="D152" s="5"/>
      <c r="E152" s="4"/>
      <c r="F152" s="5"/>
      <c r="G152" s="7"/>
      <c r="H152" s="4"/>
      <c r="I152" s="5"/>
      <c r="J152" s="4"/>
      <c r="K152" s="5"/>
      <c r="L152" s="4"/>
      <c r="M152" s="4"/>
      <c r="N152" s="4"/>
      <c r="O152" s="4"/>
      <c r="P152" s="5"/>
      <c r="Q152" s="5"/>
    </row>
    <row r="153" spans="1:17" x14ac:dyDescent="0.25">
      <c r="A153" s="3"/>
      <c r="B153" s="4"/>
      <c r="C153" s="5"/>
      <c r="D153" s="5"/>
      <c r="E153" s="4"/>
      <c r="F153" s="5"/>
      <c r="G153" s="7"/>
      <c r="H153" s="4"/>
      <c r="I153" s="5"/>
      <c r="J153" s="4"/>
      <c r="K153" s="5"/>
      <c r="L153" s="4"/>
      <c r="M153" s="4"/>
      <c r="N153" s="4"/>
      <c r="O153" s="4"/>
      <c r="P153" s="5"/>
      <c r="Q153" s="5"/>
    </row>
    <row r="154" spans="1:17" x14ac:dyDescent="0.25">
      <c r="A154" s="3"/>
      <c r="B154" s="4"/>
      <c r="C154" s="5"/>
      <c r="D154" s="5"/>
      <c r="E154" s="4"/>
      <c r="F154" s="5"/>
      <c r="G154" s="7"/>
      <c r="H154" s="4"/>
      <c r="I154" s="5"/>
      <c r="J154" s="4"/>
      <c r="K154" s="5"/>
      <c r="L154" s="4"/>
      <c r="M154" s="4"/>
      <c r="N154" s="4"/>
      <c r="O154" s="4"/>
      <c r="P154" s="5"/>
      <c r="Q154" s="5"/>
    </row>
    <row r="155" spans="1:17" x14ac:dyDescent="0.25">
      <c r="A155" s="3"/>
      <c r="B155" s="4"/>
      <c r="C155" s="5"/>
      <c r="D155" s="5"/>
      <c r="E155" s="4"/>
      <c r="F155" s="5"/>
      <c r="G155" s="7"/>
      <c r="H155" s="4"/>
      <c r="I155" s="5"/>
      <c r="J155" s="4"/>
      <c r="K155" s="5"/>
      <c r="L155" s="4"/>
      <c r="M155" s="4"/>
      <c r="N155" s="4"/>
      <c r="O155" s="4"/>
      <c r="P155" s="5"/>
      <c r="Q155" s="5"/>
    </row>
    <row r="156" spans="1:17" x14ac:dyDescent="0.25">
      <c r="A156" s="3"/>
      <c r="B156" s="4"/>
      <c r="C156" s="5"/>
      <c r="D156" s="5"/>
      <c r="E156" s="4"/>
      <c r="F156" s="5"/>
      <c r="G156" s="7"/>
      <c r="H156" s="4"/>
      <c r="I156" s="5"/>
      <c r="J156" s="4"/>
      <c r="K156" s="5"/>
      <c r="L156" s="4"/>
      <c r="M156" s="4"/>
      <c r="N156" s="4"/>
      <c r="O156" s="4"/>
      <c r="P156" s="5"/>
      <c r="Q156" s="5"/>
    </row>
    <row r="157" spans="1:17" x14ac:dyDescent="0.25">
      <c r="A157" s="3"/>
      <c r="B157" s="4"/>
      <c r="C157" s="5"/>
      <c r="D157" s="5"/>
      <c r="E157" s="4"/>
      <c r="F157" s="5"/>
      <c r="G157" s="7"/>
      <c r="H157" s="4"/>
      <c r="I157" s="5"/>
      <c r="J157" s="4"/>
      <c r="K157" s="5"/>
      <c r="L157" s="4"/>
      <c r="M157" s="4"/>
      <c r="N157" s="4"/>
      <c r="O157" s="4"/>
      <c r="P157" s="5"/>
      <c r="Q157" s="5"/>
    </row>
    <row r="158" spans="1:17" x14ac:dyDescent="0.25">
      <c r="A158" s="3"/>
      <c r="B158" s="4"/>
      <c r="C158" s="5"/>
      <c r="D158" s="5"/>
      <c r="E158" s="4"/>
      <c r="F158" s="5"/>
      <c r="G158" s="7"/>
      <c r="H158" s="4"/>
      <c r="I158" s="5"/>
      <c r="J158" s="4"/>
      <c r="K158" s="5"/>
      <c r="L158" s="4"/>
      <c r="M158" s="4"/>
      <c r="N158" s="4"/>
      <c r="O158" s="4"/>
      <c r="P158" s="5"/>
      <c r="Q158" s="5"/>
    </row>
    <row r="159" spans="1:17" x14ac:dyDescent="0.25">
      <c r="A159" s="3"/>
      <c r="B159" s="4"/>
      <c r="C159" s="5"/>
      <c r="D159" s="5"/>
      <c r="E159" s="4"/>
      <c r="F159" s="5"/>
      <c r="G159" s="7"/>
      <c r="H159" s="4"/>
      <c r="I159" s="5"/>
      <c r="J159" s="4"/>
      <c r="K159" s="5"/>
      <c r="L159" s="4"/>
      <c r="M159" s="4"/>
      <c r="N159" s="4"/>
      <c r="O159" s="4"/>
      <c r="P159" s="5"/>
      <c r="Q159" s="5"/>
    </row>
    <row r="160" spans="1:17" x14ac:dyDescent="0.25">
      <c r="A160" s="3"/>
      <c r="B160" s="4"/>
      <c r="C160" s="5"/>
      <c r="D160" s="5"/>
      <c r="E160" s="4"/>
      <c r="F160" s="5"/>
      <c r="G160" s="7"/>
      <c r="H160" s="4"/>
      <c r="I160" s="5"/>
      <c r="J160" s="4"/>
      <c r="K160" s="5"/>
      <c r="L160" s="4"/>
      <c r="M160" s="4"/>
      <c r="N160" s="4"/>
      <c r="O160" s="4"/>
      <c r="P160" s="5"/>
      <c r="Q160" s="5"/>
    </row>
    <row r="161" spans="1:17" x14ac:dyDescent="0.25">
      <c r="A161" s="3"/>
      <c r="B161" s="4"/>
      <c r="C161" s="5"/>
      <c r="D161" s="5"/>
      <c r="E161" s="4"/>
      <c r="F161" s="5"/>
      <c r="G161" s="7"/>
      <c r="H161" s="4"/>
      <c r="I161" s="5"/>
      <c r="J161" s="4"/>
      <c r="K161" s="5"/>
      <c r="L161" s="4"/>
      <c r="M161" s="4"/>
      <c r="N161" s="4"/>
      <c r="O161" s="4"/>
      <c r="P161" s="5"/>
      <c r="Q161" s="5"/>
    </row>
    <row r="162" spans="1:17" x14ac:dyDescent="0.25">
      <c r="A162" s="3"/>
      <c r="B162" s="4"/>
      <c r="C162" s="5"/>
      <c r="D162" s="5"/>
      <c r="E162" s="4"/>
      <c r="F162" s="5"/>
      <c r="G162" s="7"/>
      <c r="H162" s="4"/>
      <c r="I162" s="5"/>
      <c r="J162" s="4"/>
      <c r="K162" s="5"/>
      <c r="L162" s="4"/>
      <c r="M162" s="4"/>
      <c r="N162" s="4"/>
      <c r="O162" s="4"/>
      <c r="P162" s="5"/>
      <c r="Q162" s="5"/>
    </row>
    <row r="163" spans="1:17" x14ac:dyDescent="0.25">
      <c r="A163" s="3"/>
      <c r="B163" s="4"/>
      <c r="C163" s="5"/>
      <c r="D163" s="5"/>
      <c r="E163" s="4"/>
      <c r="F163" s="5"/>
      <c r="G163" s="7"/>
      <c r="H163" s="4"/>
      <c r="I163" s="5"/>
      <c r="J163" s="4"/>
      <c r="K163" s="5"/>
      <c r="L163" s="4"/>
      <c r="M163" s="4"/>
      <c r="N163" s="4"/>
      <c r="O163" s="4"/>
      <c r="P163" s="5"/>
      <c r="Q163" s="5"/>
    </row>
    <row r="164" spans="1:17" x14ac:dyDescent="0.25">
      <c r="A164" s="3"/>
      <c r="B164" s="4"/>
      <c r="C164" s="5"/>
      <c r="D164" s="5"/>
      <c r="E164" s="4"/>
      <c r="F164" s="5"/>
      <c r="G164" s="7"/>
      <c r="H164" s="4"/>
      <c r="I164" s="5"/>
      <c r="J164" s="4"/>
      <c r="K164" s="5"/>
      <c r="L164" s="4"/>
      <c r="M164" s="4"/>
      <c r="N164" s="4"/>
      <c r="O164" s="4"/>
      <c r="P164" s="5"/>
      <c r="Q164" s="5"/>
    </row>
    <row r="165" spans="1:17" x14ac:dyDescent="0.25">
      <c r="A165" s="3"/>
      <c r="B165" s="4"/>
      <c r="C165" s="5"/>
      <c r="D165" s="5"/>
      <c r="E165" s="4"/>
      <c r="F165" s="5"/>
      <c r="G165" s="7"/>
      <c r="H165" s="4"/>
      <c r="I165" s="5"/>
      <c r="J165" s="4"/>
      <c r="K165" s="5"/>
      <c r="L165" s="4"/>
      <c r="M165" s="4"/>
      <c r="N165" s="4"/>
      <c r="O165" s="4"/>
      <c r="P165" s="5"/>
      <c r="Q165" s="5"/>
    </row>
    <row r="166" spans="1:17" x14ac:dyDescent="0.25">
      <c r="A166" s="3"/>
      <c r="B166" s="4"/>
      <c r="C166" s="5"/>
      <c r="D166" s="5"/>
      <c r="E166" s="4"/>
      <c r="F166" s="5"/>
      <c r="G166" s="7"/>
      <c r="H166" s="4"/>
      <c r="I166" s="5"/>
      <c r="J166" s="4"/>
      <c r="K166" s="5"/>
      <c r="L166" s="4"/>
      <c r="M166" s="4"/>
      <c r="N166" s="4"/>
      <c r="O166" s="4"/>
      <c r="P166" s="5"/>
      <c r="Q166" s="5"/>
    </row>
    <row r="167" spans="1:17" x14ac:dyDescent="0.25">
      <c r="A167" s="3"/>
      <c r="B167" s="4"/>
      <c r="C167" s="5"/>
      <c r="D167" s="5"/>
      <c r="E167" s="4"/>
      <c r="F167" s="5"/>
      <c r="G167" s="7"/>
      <c r="H167" s="4"/>
      <c r="I167" s="5"/>
      <c r="J167" s="4"/>
      <c r="K167" s="5"/>
      <c r="L167" s="4"/>
      <c r="M167" s="4"/>
      <c r="N167" s="4"/>
      <c r="O167" s="4"/>
      <c r="P167" s="5"/>
      <c r="Q167" s="5"/>
    </row>
    <row r="168" spans="1:17" x14ac:dyDescent="0.25">
      <c r="A168" s="3"/>
      <c r="B168" s="4"/>
      <c r="C168" s="5"/>
      <c r="D168" s="5"/>
      <c r="E168" s="4"/>
      <c r="F168" s="5"/>
      <c r="G168" s="7"/>
      <c r="H168" s="4"/>
      <c r="I168" s="5"/>
      <c r="J168" s="4"/>
      <c r="K168" s="5"/>
      <c r="L168" s="4"/>
      <c r="M168" s="4"/>
      <c r="N168" s="4"/>
      <c r="O168" s="4"/>
      <c r="P168" s="5"/>
      <c r="Q168" s="5"/>
    </row>
    <row r="169" spans="1:17" x14ac:dyDescent="0.25">
      <c r="A169" s="3"/>
      <c r="B169" s="4"/>
      <c r="C169" s="5"/>
      <c r="D169" s="5"/>
      <c r="E169" s="4"/>
      <c r="F169" s="5"/>
      <c r="G169" s="7"/>
      <c r="H169" s="4"/>
      <c r="I169" s="5"/>
      <c r="J169" s="4"/>
      <c r="K169" s="5"/>
      <c r="L169" s="4"/>
      <c r="M169" s="4"/>
      <c r="N169" s="4"/>
      <c r="O169" s="4"/>
      <c r="P169" s="5"/>
      <c r="Q169" s="5"/>
    </row>
    <row r="170" spans="1:17" x14ac:dyDescent="0.25">
      <c r="A170" s="3"/>
      <c r="B170" s="4"/>
      <c r="C170" s="5"/>
      <c r="D170" s="5"/>
      <c r="E170" s="4"/>
      <c r="F170" s="5"/>
      <c r="G170" s="7"/>
      <c r="H170" s="4"/>
      <c r="I170" s="5"/>
      <c r="J170" s="4"/>
      <c r="K170" s="5"/>
      <c r="L170" s="4"/>
      <c r="M170" s="4"/>
      <c r="N170" s="4"/>
      <c r="O170" s="4"/>
      <c r="P170" s="5"/>
      <c r="Q170" s="5"/>
    </row>
    <row r="171" spans="1:17" x14ac:dyDescent="0.25">
      <c r="A171" s="3"/>
      <c r="B171" s="4"/>
      <c r="C171" s="5"/>
      <c r="D171" s="5"/>
      <c r="E171" s="4"/>
      <c r="F171" s="5"/>
      <c r="G171" s="7"/>
      <c r="H171" s="4"/>
      <c r="I171" s="5"/>
      <c r="J171" s="4"/>
      <c r="K171" s="5"/>
      <c r="L171" s="4"/>
      <c r="M171" s="4"/>
      <c r="N171" s="4"/>
      <c r="O171" s="4"/>
      <c r="P171" s="5"/>
      <c r="Q171" s="5"/>
    </row>
    <row r="172" spans="1:17" x14ac:dyDescent="0.25">
      <c r="A172" s="3"/>
      <c r="B172" s="4"/>
      <c r="C172" s="5"/>
      <c r="D172" s="5"/>
      <c r="E172" s="4"/>
      <c r="F172" s="5"/>
      <c r="G172" s="7"/>
      <c r="H172" s="4"/>
      <c r="I172" s="5"/>
      <c r="J172" s="4"/>
      <c r="K172" s="5"/>
      <c r="L172" s="4"/>
      <c r="M172" s="4"/>
      <c r="N172" s="4"/>
      <c r="O172" s="4"/>
      <c r="P172" s="5"/>
      <c r="Q172" s="5"/>
    </row>
    <row r="173" spans="1:17" x14ac:dyDescent="0.25">
      <c r="A173" s="3"/>
      <c r="B173" s="4"/>
      <c r="C173" s="5"/>
      <c r="D173" s="5"/>
      <c r="E173" s="4"/>
      <c r="F173" s="5"/>
      <c r="G173" s="7"/>
      <c r="H173" s="4"/>
      <c r="I173" s="5"/>
      <c r="J173" s="4"/>
      <c r="K173" s="5"/>
      <c r="L173" s="4"/>
      <c r="M173" s="4"/>
      <c r="N173" s="4"/>
      <c r="O173" s="4"/>
      <c r="P173" s="5"/>
      <c r="Q173" s="5"/>
    </row>
    <row r="174" spans="1:17" x14ac:dyDescent="0.25">
      <c r="A174" s="3"/>
      <c r="B174" s="4"/>
      <c r="C174" s="5"/>
      <c r="D174" s="5"/>
      <c r="E174" s="4"/>
      <c r="F174" s="5"/>
      <c r="G174" s="7"/>
      <c r="H174" s="4"/>
      <c r="I174" s="5"/>
      <c r="J174" s="4"/>
      <c r="K174" s="5"/>
      <c r="L174" s="4"/>
      <c r="M174" s="4"/>
      <c r="N174" s="4"/>
      <c r="O174" s="4"/>
      <c r="P174" s="5"/>
      <c r="Q174" s="5"/>
    </row>
    <row r="175" spans="1:17" x14ac:dyDescent="0.25">
      <c r="A175" s="3"/>
      <c r="B175" s="4"/>
      <c r="C175" s="5"/>
      <c r="D175" s="5"/>
      <c r="E175" s="4"/>
      <c r="F175" s="5"/>
      <c r="G175" s="7"/>
      <c r="H175" s="4"/>
      <c r="I175" s="5"/>
      <c r="J175" s="4"/>
      <c r="K175" s="5"/>
      <c r="L175" s="4"/>
      <c r="M175" s="4"/>
      <c r="N175" s="4"/>
      <c r="O175" s="4"/>
      <c r="P175" s="5"/>
      <c r="Q175" s="5"/>
    </row>
    <row r="176" spans="1:17" x14ac:dyDescent="0.25">
      <c r="A176" s="3"/>
      <c r="B176" s="4"/>
      <c r="C176" s="5"/>
      <c r="D176" s="5"/>
      <c r="E176" s="4"/>
      <c r="F176" s="5"/>
      <c r="G176" s="7"/>
      <c r="H176" s="4"/>
      <c r="I176" s="5"/>
      <c r="J176" s="4"/>
      <c r="K176" s="5"/>
      <c r="L176" s="4"/>
      <c r="M176" s="4"/>
      <c r="N176" s="4"/>
      <c r="O176" s="4"/>
      <c r="P176" s="5"/>
      <c r="Q176" s="5"/>
    </row>
    <row r="177" spans="1:17" x14ac:dyDescent="0.25">
      <c r="A177" s="3"/>
      <c r="B177" s="4"/>
      <c r="C177" s="5"/>
      <c r="D177" s="5"/>
      <c r="E177" s="4"/>
      <c r="F177" s="5"/>
      <c r="G177" s="7"/>
      <c r="H177" s="4"/>
      <c r="I177" s="5"/>
      <c r="J177" s="4"/>
      <c r="K177" s="5"/>
      <c r="L177" s="4"/>
      <c r="M177" s="4"/>
      <c r="N177" s="4"/>
      <c r="O177" s="4"/>
      <c r="P177" s="5"/>
      <c r="Q177" s="5"/>
    </row>
    <row r="178" spans="1:17" x14ac:dyDescent="0.25">
      <c r="A178" s="3"/>
      <c r="B178" s="4"/>
      <c r="C178" s="5"/>
      <c r="D178" s="5"/>
      <c r="E178" s="4"/>
      <c r="F178" s="5"/>
      <c r="G178" s="7"/>
      <c r="H178" s="4"/>
      <c r="I178" s="5"/>
      <c r="J178" s="4"/>
      <c r="K178" s="5"/>
      <c r="L178" s="4"/>
      <c r="M178" s="4"/>
      <c r="N178" s="4"/>
      <c r="O178" s="4"/>
      <c r="P178" s="5"/>
      <c r="Q178" s="5"/>
    </row>
    <row r="179" spans="1:17" x14ac:dyDescent="0.25">
      <c r="A179" s="3"/>
      <c r="B179" s="4"/>
      <c r="C179" s="5"/>
      <c r="D179" s="5"/>
      <c r="E179" s="4"/>
      <c r="F179" s="5"/>
      <c r="G179" s="7"/>
      <c r="H179" s="4"/>
      <c r="I179" s="5"/>
      <c r="J179" s="4"/>
      <c r="K179" s="5"/>
      <c r="L179" s="4"/>
      <c r="M179" s="4"/>
      <c r="N179" s="4"/>
      <c r="O179" s="4"/>
      <c r="P179" s="5"/>
      <c r="Q179" s="5"/>
    </row>
    <row r="180" spans="1:17" x14ac:dyDescent="0.25">
      <c r="A180" s="3"/>
      <c r="B180" s="4"/>
      <c r="C180" s="5"/>
      <c r="D180" s="5"/>
      <c r="E180" s="4"/>
      <c r="F180" s="5"/>
      <c r="G180" s="7"/>
      <c r="H180" s="4"/>
      <c r="I180" s="5"/>
      <c r="J180" s="4"/>
      <c r="K180" s="5"/>
      <c r="L180" s="4"/>
      <c r="M180" s="4"/>
      <c r="N180" s="4"/>
      <c r="O180" s="4"/>
      <c r="P180" s="5"/>
      <c r="Q180" s="5"/>
    </row>
    <row r="181" spans="1:17" x14ac:dyDescent="0.25">
      <c r="A181" s="3"/>
      <c r="B181" s="4"/>
      <c r="C181" s="5"/>
      <c r="D181" s="5"/>
      <c r="E181" s="4"/>
      <c r="F181" s="5"/>
      <c r="G181" s="7"/>
      <c r="H181" s="4"/>
      <c r="I181" s="5"/>
      <c r="J181" s="4"/>
      <c r="K181" s="5"/>
      <c r="L181" s="4"/>
      <c r="M181" s="4"/>
      <c r="N181" s="4"/>
      <c r="O181" s="4"/>
      <c r="P181" s="5"/>
      <c r="Q181" s="5"/>
    </row>
    <row r="182" spans="1:17" x14ac:dyDescent="0.25">
      <c r="A182" s="3"/>
      <c r="B182" s="4"/>
      <c r="C182" s="5"/>
      <c r="D182" s="5"/>
      <c r="E182" s="4"/>
      <c r="F182" s="5"/>
      <c r="G182" s="7"/>
      <c r="H182" s="4"/>
      <c r="I182" s="5"/>
      <c r="J182" s="4"/>
      <c r="K182" s="5"/>
      <c r="L182" s="4"/>
      <c r="M182" s="4"/>
      <c r="N182" s="4"/>
      <c r="O182" s="4"/>
      <c r="P182" s="5"/>
      <c r="Q182" s="5"/>
    </row>
    <row r="183" spans="1:17" x14ac:dyDescent="0.25">
      <c r="A183" s="3"/>
      <c r="B183" s="4"/>
      <c r="C183" s="5"/>
      <c r="D183" s="5"/>
      <c r="E183" s="4"/>
      <c r="F183" s="5"/>
      <c r="G183" s="7"/>
      <c r="H183" s="4"/>
      <c r="I183" s="5"/>
      <c r="J183" s="4"/>
      <c r="K183" s="5"/>
      <c r="L183" s="4"/>
      <c r="M183" s="4"/>
      <c r="N183" s="4"/>
      <c r="O183" s="4"/>
      <c r="P183" s="5"/>
      <c r="Q183" s="5"/>
    </row>
    <row r="184" spans="1:17" x14ac:dyDescent="0.25">
      <c r="A184" s="3"/>
      <c r="B184" s="4"/>
      <c r="C184" s="5"/>
      <c r="D184" s="5"/>
      <c r="E184" s="4"/>
      <c r="F184" s="5"/>
      <c r="G184" s="7"/>
      <c r="H184" s="4"/>
      <c r="I184" s="5"/>
      <c r="J184" s="4"/>
      <c r="K184" s="5"/>
      <c r="L184" s="4"/>
      <c r="M184" s="4"/>
      <c r="N184" s="4"/>
      <c r="O184" s="4"/>
      <c r="P184" s="5"/>
      <c r="Q184" s="5"/>
    </row>
    <row r="185" spans="1:17" x14ac:dyDescent="0.25">
      <c r="A185" s="3"/>
      <c r="B185" s="4"/>
      <c r="C185" s="5"/>
      <c r="D185" s="5"/>
      <c r="E185" s="4"/>
      <c r="F185" s="5"/>
      <c r="G185" s="7"/>
      <c r="H185" s="4"/>
      <c r="I185" s="5"/>
      <c r="J185" s="4"/>
      <c r="K185" s="5"/>
      <c r="L185" s="4"/>
      <c r="M185" s="4"/>
      <c r="N185" s="4"/>
      <c r="O185" s="4"/>
      <c r="P185" s="5"/>
      <c r="Q185" s="5"/>
    </row>
    <row r="186" spans="1:17" x14ac:dyDescent="0.25">
      <c r="A186" s="3"/>
      <c r="B186" s="4"/>
      <c r="C186" s="5"/>
      <c r="D186" s="5"/>
      <c r="E186" s="4"/>
      <c r="F186" s="5"/>
      <c r="G186" s="7"/>
      <c r="H186" s="4"/>
      <c r="I186" s="5"/>
      <c r="J186" s="4"/>
      <c r="K186" s="5"/>
      <c r="L186" s="4"/>
      <c r="M186" s="4"/>
      <c r="N186" s="4"/>
      <c r="O186" s="4"/>
      <c r="P186" s="5"/>
      <c r="Q186" s="5"/>
    </row>
    <row r="187" spans="1:17" x14ac:dyDescent="0.25">
      <c r="A187" s="3"/>
      <c r="B187" s="4"/>
      <c r="C187" s="5"/>
      <c r="D187" s="5"/>
      <c r="E187" s="4"/>
      <c r="F187" s="5"/>
      <c r="G187" s="7"/>
      <c r="H187" s="4"/>
      <c r="I187" s="5"/>
      <c r="J187" s="4"/>
      <c r="K187" s="5"/>
      <c r="L187" s="4"/>
      <c r="M187" s="4"/>
      <c r="N187" s="4"/>
      <c r="O187" s="4"/>
      <c r="P187" s="5"/>
      <c r="Q187" s="5"/>
    </row>
    <row r="188" spans="1:17" x14ac:dyDescent="0.25">
      <c r="A188" s="3"/>
      <c r="B188" s="4"/>
      <c r="C188" s="5"/>
      <c r="D188" s="5"/>
      <c r="E188" s="4"/>
      <c r="F188" s="5"/>
      <c r="G188" s="7"/>
      <c r="H188" s="4"/>
      <c r="I188" s="5"/>
      <c r="J188" s="4"/>
      <c r="K188" s="5"/>
      <c r="L188" s="4"/>
      <c r="M188" s="4"/>
      <c r="N188" s="4"/>
      <c r="O188" s="4"/>
      <c r="P188" s="5"/>
      <c r="Q188" s="5"/>
    </row>
    <row r="189" spans="1:17" x14ac:dyDescent="0.25">
      <c r="A189" s="3"/>
      <c r="B189" s="4"/>
      <c r="C189" s="5"/>
      <c r="D189" s="5"/>
      <c r="E189" s="4"/>
      <c r="F189" s="5"/>
      <c r="G189" s="7"/>
      <c r="H189" s="4"/>
      <c r="I189" s="5"/>
      <c r="J189" s="4"/>
      <c r="K189" s="5"/>
      <c r="L189" s="4"/>
      <c r="M189" s="4"/>
      <c r="N189" s="4"/>
      <c r="O189" s="4"/>
      <c r="P189" s="5"/>
      <c r="Q189" s="5"/>
    </row>
    <row r="190" spans="1:17" x14ac:dyDescent="0.25">
      <c r="A190" s="3"/>
      <c r="B190" s="4"/>
      <c r="C190" s="5"/>
      <c r="D190" s="5"/>
      <c r="E190" s="4"/>
      <c r="F190" s="5"/>
      <c r="G190" s="7"/>
      <c r="H190" s="4"/>
      <c r="I190" s="5"/>
      <c r="J190" s="4"/>
      <c r="K190" s="5"/>
      <c r="L190" s="4"/>
      <c r="M190" s="4"/>
      <c r="N190" s="4"/>
      <c r="O190" s="4"/>
      <c r="P190" s="5"/>
      <c r="Q190" s="5"/>
    </row>
    <row r="191" spans="1:17" x14ac:dyDescent="0.25">
      <c r="A191" s="3"/>
      <c r="B191" s="4"/>
      <c r="C191" s="5"/>
      <c r="D191" s="5"/>
      <c r="E191" s="4"/>
      <c r="F191" s="5"/>
      <c r="G191" s="7"/>
      <c r="H191" s="4"/>
      <c r="I191" s="5"/>
      <c r="J191" s="4"/>
      <c r="K191" s="5"/>
      <c r="L191" s="4"/>
      <c r="M191" s="4"/>
      <c r="N191" s="4"/>
      <c r="O191" s="4"/>
      <c r="P191" s="5"/>
      <c r="Q191" s="5"/>
    </row>
    <row r="192" spans="1:17" x14ac:dyDescent="0.25">
      <c r="A192" s="3"/>
      <c r="B192" s="4"/>
      <c r="C192" s="5"/>
      <c r="D192" s="5"/>
      <c r="E192" s="4"/>
      <c r="F192" s="5"/>
      <c r="G192" s="7"/>
      <c r="H192" s="4"/>
      <c r="I192" s="5"/>
      <c r="J192" s="4"/>
      <c r="K192" s="5"/>
      <c r="L192" s="4"/>
      <c r="M192" s="4"/>
      <c r="N192" s="4"/>
      <c r="O192" s="4"/>
      <c r="P192" s="5"/>
      <c r="Q192" s="5"/>
    </row>
    <row r="193" spans="1:17" x14ac:dyDescent="0.25">
      <c r="A193" s="3"/>
      <c r="B193" s="4"/>
      <c r="C193" s="5"/>
      <c r="D193" s="5"/>
      <c r="E193" s="4"/>
      <c r="F193" s="5"/>
      <c r="G193" s="7"/>
      <c r="H193" s="4"/>
      <c r="I193" s="5"/>
      <c r="J193" s="4"/>
      <c r="K193" s="5"/>
      <c r="L193" s="4"/>
      <c r="M193" s="4"/>
      <c r="N193" s="4"/>
      <c r="O193" s="4"/>
      <c r="P193" s="5"/>
      <c r="Q193" s="5"/>
    </row>
    <row r="194" spans="1:17" x14ac:dyDescent="0.25">
      <c r="A194" s="3"/>
      <c r="B194" s="4"/>
      <c r="C194" s="5"/>
      <c r="D194" s="5"/>
      <c r="E194" s="4"/>
      <c r="F194" s="5"/>
      <c r="G194" s="7"/>
      <c r="H194" s="4"/>
      <c r="I194" s="5"/>
      <c r="J194" s="4"/>
      <c r="K194" s="5"/>
      <c r="L194" s="4"/>
      <c r="M194" s="4"/>
      <c r="N194" s="4"/>
      <c r="O194" s="4"/>
      <c r="P194" s="5"/>
      <c r="Q194" s="5"/>
    </row>
    <row r="195" spans="1:17" x14ac:dyDescent="0.25">
      <c r="A195" s="3"/>
      <c r="B195" s="4"/>
      <c r="C195" s="5"/>
      <c r="D195" s="5"/>
      <c r="E195" s="4"/>
      <c r="F195" s="5"/>
      <c r="G195" s="7" t="str">
        <f t="shared" ref="G134:G197" ca="1" si="1">IF(F195&gt;0,(TODAY()-F195)," ")</f>
        <v xml:space="preserve"> </v>
      </c>
      <c r="H195" s="4"/>
      <c r="I195" s="5"/>
      <c r="J195" s="4"/>
      <c r="K195" s="5"/>
      <c r="L195" s="4"/>
      <c r="M195" s="4"/>
      <c r="N195" s="4"/>
      <c r="O195" s="4"/>
      <c r="P195" s="5"/>
      <c r="Q195" s="5"/>
    </row>
    <row r="196" spans="1:17" x14ac:dyDescent="0.25">
      <c r="A196" s="3"/>
      <c r="B196" s="4"/>
      <c r="C196" s="5"/>
      <c r="D196" s="5"/>
      <c r="E196" s="4"/>
      <c r="F196" s="5"/>
      <c r="G196" s="7" t="str">
        <f t="shared" ca="1" si="1"/>
        <v xml:space="preserve"> </v>
      </c>
      <c r="H196" s="4"/>
      <c r="I196" s="5"/>
      <c r="J196" s="4"/>
      <c r="K196" s="5"/>
      <c r="L196" s="4"/>
      <c r="M196" s="4"/>
      <c r="N196" s="4"/>
      <c r="O196" s="4"/>
      <c r="P196" s="5"/>
      <c r="Q196" s="5"/>
    </row>
    <row r="197" spans="1:17" x14ac:dyDescent="0.25">
      <c r="A197" s="3"/>
      <c r="B197" s="4"/>
      <c r="C197" s="5"/>
      <c r="D197" s="5"/>
      <c r="E197" s="4"/>
      <c r="F197" s="5"/>
      <c r="G197" s="7" t="str">
        <f t="shared" ca="1" si="1"/>
        <v xml:space="preserve"> </v>
      </c>
      <c r="H197" s="4"/>
      <c r="I197" s="5"/>
      <c r="J197" s="4"/>
      <c r="K197" s="5"/>
      <c r="L197" s="4"/>
      <c r="M197" s="4"/>
      <c r="N197" s="4"/>
      <c r="O197" s="4"/>
      <c r="P197" s="5"/>
      <c r="Q197" s="5"/>
    </row>
    <row r="198" spans="1:17" x14ac:dyDescent="0.25">
      <c r="A198" s="3"/>
      <c r="B198" s="4"/>
      <c r="C198" s="5"/>
      <c r="D198" s="5"/>
      <c r="E198" s="4"/>
      <c r="F198" s="5"/>
      <c r="G198" s="7" t="str">
        <f t="shared" ref="G198:G218" ca="1" si="2">IF(F198&gt;0,(TODAY()-F198)," ")</f>
        <v xml:space="preserve"> </v>
      </c>
      <c r="H198" s="4"/>
      <c r="I198" s="5"/>
      <c r="J198" s="4"/>
      <c r="K198" s="5"/>
      <c r="L198" s="4"/>
      <c r="M198" s="4"/>
      <c r="N198" s="4"/>
      <c r="O198" s="4"/>
      <c r="P198" s="5"/>
      <c r="Q198" s="5"/>
    </row>
    <row r="199" spans="1:17" x14ac:dyDescent="0.25">
      <c r="A199" s="3"/>
      <c r="B199" s="4"/>
      <c r="C199" s="5"/>
      <c r="D199" s="5"/>
      <c r="E199" s="4"/>
      <c r="F199" s="5"/>
      <c r="G199" s="7" t="str">
        <f t="shared" ca="1" si="2"/>
        <v xml:space="preserve"> </v>
      </c>
      <c r="H199" s="4"/>
      <c r="I199" s="5"/>
      <c r="J199" s="4"/>
      <c r="K199" s="5"/>
      <c r="L199" s="4"/>
      <c r="M199" s="4"/>
      <c r="N199" s="4"/>
      <c r="O199" s="4"/>
      <c r="P199" s="5"/>
      <c r="Q199" s="5"/>
    </row>
    <row r="200" spans="1:17" x14ac:dyDescent="0.25">
      <c r="A200" s="3"/>
      <c r="B200" s="4"/>
      <c r="C200" s="5"/>
      <c r="D200" s="5"/>
      <c r="E200" s="4"/>
      <c r="F200" s="5"/>
      <c r="G200" s="7" t="str">
        <f t="shared" ca="1" si="2"/>
        <v xml:space="preserve"> </v>
      </c>
      <c r="H200" s="4"/>
      <c r="I200" s="5"/>
      <c r="J200" s="4"/>
      <c r="K200" s="5"/>
      <c r="L200" s="4"/>
      <c r="M200" s="4"/>
      <c r="N200" s="4"/>
      <c r="O200" s="4"/>
      <c r="P200" s="5"/>
      <c r="Q200" s="5"/>
    </row>
    <row r="201" spans="1:17" x14ac:dyDescent="0.25">
      <c r="A201" s="3"/>
      <c r="B201" s="4"/>
      <c r="C201" s="5"/>
      <c r="D201" s="5"/>
      <c r="E201" s="4"/>
      <c r="F201" s="5"/>
      <c r="G201" s="7" t="str">
        <f t="shared" ca="1" si="2"/>
        <v xml:space="preserve"> </v>
      </c>
      <c r="H201" s="4"/>
      <c r="I201" s="5"/>
      <c r="J201" s="4"/>
      <c r="K201" s="5"/>
      <c r="L201" s="4"/>
      <c r="M201" s="4"/>
      <c r="N201" s="4"/>
      <c r="O201" s="4"/>
      <c r="P201" s="5"/>
      <c r="Q201" s="5"/>
    </row>
    <row r="202" spans="1:17" x14ac:dyDescent="0.25">
      <c r="A202" s="3"/>
      <c r="B202" s="4"/>
      <c r="C202" s="5"/>
      <c r="D202" s="5"/>
      <c r="E202" s="4"/>
      <c r="F202" s="5"/>
      <c r="G202" s="7" t="str">
        <f t="shared" ca="1" si="2"/>
        <v xml:space="preserve"> </v>
      </c>
      <c r="H202" s="4"/>
      <c r="I202" s="5"/>
      <c r="J202" s="4"/>
      <c r="K202" s="5"/>
      <c r="L202" s="4"/>
      <c r="M202" s="4"/>
      <c r="N202" s="4"/>
      <c r="O202" s="4"/>
      <c r="P202" s="5"/>
      <c r="Q202" s="5"/>
    </row>
    <row r="203" spans="1:17" x14ac:dyDescent="0.25">
      <c r="A203" s="3"/>
      <c r="B203" s="4"/>
      <c r="C203" s="5"/>
      <c r="D203" s="5"/>
      <c r="E203" s="4"/>
      <c r="F203" s="5"/>
      <c r="G203" s="7" t="str">
        <f t="shared" ca="1" si="2"/>
        <v xml:space="preserve"> </v>
      </c>
      <c r="H203" s="4"/>
      <c r="I203" s="5"/>
      <c r="J203" s="4"/>
      <c r="K203" s="5"/>
      <c r="L203" s="4"/>
      <c r="M203" s="4"/>
      <c r="N203" s="4"/>
      <c r="O203" s="4"/>
      <c r="P203" s="5"/>
      <c r="Q203" s="5"/>
    </row>
    <row r="204" spans="1:17" x14ac:dyDescent="0.25">
      <c r="A204" s="3"/>
      <c r="B204" s="4"/>
      <c r="C204" s="5"/>
      <c r="D204" s="5"/>
      <c r="E204" s="4"/>
      <c r="F204" s="5"/>
      <c r="G204" s="7" t="str">
        <f t="shared" ca="1" si="2"/>
        <v xml:space="preserve"> </v>
      </c>
      <c r="H204" s="4"/>
      <c r="I204" s="5"/>
      <c r="J204" s="4"/>
      <c r="K204" s="5"/>
      <c r="L204" s="4"/>
      <c r="M204" s="4"/>
      <c r="N204" s="4"/>
      <c r="O204" s="4"/>
      <c r="P204" s="5"/>
      <c r="Q204" s="5"/>
    </row>
    <row r="205" spans="1:17" x14ac:dyDescent="0.25">
      <c r="A205" s="3"/>
      <c r="B205" s="4"/>
      <c r="C205" s="5"/>
      <c r="D205" s="5"/>
      <c r="E205" s="4"/>
      <c r="F205" s="5"/>
      <c r="G205" s="7" t="str">
        <f t="shared" ca="1" si="2"/>
        <v xml:space="preserve"> </v>
      </c>
      <c r="H205" s="4"/>
      <c r="I205" s="5"/>
      <c r="J205" s="4"/>
      <c r="K205" s="5"/>
      <c r="L205" s="4"/>
      <c r="M205" s="4"/>
      <c r="N205" s="4"/>
      <c r="O205" s="4"/>
      <c r="P205" s="5"/>
      <c r="Q205" s="5"/>
    </row>
    <row r="206" spans="1:17" x14ac:dyDescent="0.25">
      <c r="A206" s="3"/>
      <c r="B206" s="4"/>
      <c r="C206" s="5"/>
      <c r="D206" s="5"/>
      <c r="E206" s="4"/>
      <c r="F206" s="5"/>
      <c r="G206" s="7" t="str">
        <f t="shared" ca="1" si="2"/>
        <v xml:space="preserve"> </v>
      </c>
      <c r="H206" s="4"/>
      <c r="I206" s="5"/>
      <c r="J206" s="4"/>
      <c r="K206" s="5"/>
      <c r="L206" s="4"/>
      <c r="M206" s="4"/>
      <c r="N206" s="4"/>
      <c r="O206" s="4"/>
      <c r="P206" s="5"/>
      <c r="Q206" s="5"/>
    </row>
    <row r="207" spans="1:17" x14ac:dyDescent="0.25">
      <c r="A207" s="3"/>
      <c r="B207" s="4"/>
      <c r="C207" s="5"/>
      <c r="D207" s="5"/>
      <c r="E207" s="4"/>
      <c r="F207" s="5"/>
      <c r="G207" s="7" t="str">
        <f t="shared" ca="1" si="2"/>
        <v xml:space="preserve"> </v>
      </c>
      <c r="H207" s="4"/>
      <c r="I207" s="5"/>
      <c r="J207" s="4"/>
      <c r="K207" s="5"/>
      <c r="L207" s="4"/>
      <c r="M207" s="4"/>
      <c r="N207" s="4"/>
      <c r="O207" s="4"/>
      <c r="P207" s="5"/>
      <c r="Q207" s="5"/>
    </row>
    <row r="208" spans="1:17" x14ac:dyDescent="0.25">
      <c r="A208" s="3"/>
      <c r="B208" s="4"/>
      <c r="C208" s="5"/>
      <c r="D208" s="5"/>
      <c r="E208" s="4"/>
      <c r="F208" s="5"/>
      <c r="G208" s="7" t="str">
        <f t="shared" ca="1" si="2"/>
        <v xml:space="preserve"> </v>
      </c>
      <c r="H208" s="4"/>
      <c r="I208" s="5"/>
      <c r="J208" s="4"/>
      <c r="K208" s="5"/>
      <c r="L208" s="4"/>
      <c r="M208" s="4"/>
      <c r="N208" s="4"/>
      <c r="O208" s="4"/>
      <c r="P208" s="5"/>
      <c r="Q208" s="5"/>
    </row>
    <row r="209" spans="1:17" x14ac:dyDescent="0.25">
      <c r="A209" s="3"/>
      <c r="B209" s="4"/>
      <c r="C209" s="5"/>
      <c r="D209" s="5"/>
      <c r="E209" s="4"/>
      <c r="F209" s="5"/>
      <c r="G209" s="7" t="str">
        <f t="shared" ca="1" si="2"/>
        <v xml:space="preserve"> </v>
      </c>
      <c r="H209" s="4"/>
      <c r="I209" s="5"/>
      <c r="J209" s="4"/>
      <c r="K209" s="5"/>
      <c r="L209" s="4"/>
      <c r="M209" s="4"/>
      <c r="N209" s="4"/>
      <c r="O209" s="4"/>
      <c r="P209" s="5"/>
      <c r="Q209" s="5"/>
    </row>
    <row r="210" spans="1:17" x14ac:dyDescent="0.25">
      <c r="A210" s="3"/>
      <c r="B210" s="4"/>
      <c r="C210" s="5"/>
      <c r="D210" s="5"/>
      <c r="E210" s="4"/>
      <c r="F210" s="5"/>
      <c r="G210" s="7" t="str">
        <f t="shared" ca="1" si="2"/>
        <v xml:space="preserve"> </v>
      </c>
      <c r="H210" s="4"/>
      <c r="I210" s="5"/>
      <c r="J210" s="4"/>
      <c r="K210" s="5"/>
      <c r="L210" s="4"/>
      <c r="M210" s="4"/>
      <c r="N210" s="4"/>
      <c r="O210" s="4"/>
      <c r="P210" s="5"/>
      <c r="Q210" s="5"/>
    </row>
    <row r="211" spans="1:17" x14ac:dyDescent="0.25">
      <c r="A211" s="3"/>
      <c r="B211" s="4"/>
      <c r="C211" s="5"/>
      <c r="D211" s="5"/>
      <c r="E211" s="4"/>
      <c r="F211" s="5"/>
      <c r="G211" s="7" t="str">
        <f t="shared" ca="1" si="2"/>
        <v xml:space="preserve"> </v>
      </c>
      <c r="H211" s="4"/>
      <c r="I211" s="5"/>
      <c r="J211" s="4"/>
      <c r="K211" s="5"/>
      <c r="L211" s="4"/>
      <c r="M211" s="4"/>
      <c r="N211" s="4"/>
      <c r="O211" s="4"/>
      <c r="P211" s="5"/>
      <c r="Q211" s="5"/>
    </row>
    <row r="212" spans="1:17" x14ac:dyDescent="0.25">
      <c r="A212" s="3"/>
      <c r="B212" s="4"/>
      <c r="C212" s="5"/>
      <c r="D212" s="5"/>
      <c r="E212" s="4"/>
      <c r="F212" s="5"/>
      <c r="G212" s="7" t="str">
        <f t="shared" ca="1" si="2"/>
        <v xml:space="preserve"> </v>
      </c>
      <c r="H212" s="4"/>
      <c r="I212" s="5"/>
      <c r="J212" s="4"/>
      <c r="K212" s="5"/>
      <c r="L212" s="4"/>
      <c r="M212" s="4"/>
      <c r="N212" s="4"/>
      <c r="O212" s="4"/>
      <c r="P212" s="5"/>
      <c r="Q212" s="5"/>
    </row>
    <row r="213" spans="1:17" x14ac:dyDescent="0.25">
      <c r="A213" s="3"/>
      <c r="B213" s="4"/>
      <c r="C213" s="5"/>
      <c r="D213" s="5"/>
      <c r="E213" s="4"/>
      <c r="F213" s="5"/>
      <c r="G213" s="7" t="str">
        <f t="shared" ca="1" si="2"/>
        <v xml:space="preserve"> </v>
      </c>
      <c r="H213" s="4"/>
      <c r="I213" s="5"/>
      <c r="J213" s="4"/>
      <c r="K213" s="5"/>
      <c r="L213" s="4"/>
      <c r="M213" s="4"/>
      <c r="N213" s="4"/>
      <c r="O213" s="4"/>
      <c r="P213" s="5"/>
      <c r="Q213" s="5"/>
    </row>
    <row r="214" spans="1:17" x14ac:dyDescent="0.25">
      <c r="A214" s="3"/>
      <c r="B214" s="4"/>
      <c r="C214" s="5"/>
      <c r="D214" s="5"/>
      <c r="E214" s="4"/>
      <c r="F214" s="5"/>
      <c r="G214" s="7" t="str">
        <f t="shared" ca="1" si="2"/>
        <v xml:space="preserve"> </v>
      </c>
      <c r="H214" s="4"/>
      <c r="I214" s="5"/>
      <c r="J214" s="4"/>
      <c r="K214" s="5"/>
      <c r="L214" s="4"/>
      <c r="M214" s="4"/>
      <c r="N214" s="4"/>
      <c r="O214" s="4"/>
      <c r="P214" s="5"/>
      <c r="Q214" s="5"/>
    </row>
    <row r="215" spans="1:17" x14ac:dyDescent="0.25">
      <c r="A215" s="3"/>
      <c r="B215" s="4"/>
      <c r="C215" s="5"/>
      <c r="D215" s="5"/>
      <c r="E215" s="4"/>
      <c r="F215" s="5"/>
      <c r="G215" s="7" t="str">
        <f t="shared" ca="1" si="2"/>
        <v xml:space="preserve"> </v>
      </c>
      <c r="H215" s="4"/>
      <c r="I215" s="5"/>
      <c r="J215" s="4"/>
      <c r="K215" s="5"/>
      <c r="L215" s="4"/>
      <c r="M215" s="4"/>
      <c r="N215" s="4"/>
      <c r="O215" s="4"/>
      <c r="P215" s="5"/>
      <c r="Q215" s="5"/>
    </row>
    <row r="216" spans="1:17" x14ac:dyDescent="0.25">
      <c r="A216" s="3"/>
      <c r="B216" s="4"/>
      <c r="C216" s="5"/>
      <c r="D216" s="5"/>
      <c r="E216" s="4"/>
      <c r="F216" s="5"/>
      <c r="G216" s="7" t="str">
        <f t="shared" ca="1" si="2"/>
        <v xml:space="preserve"> </v>
      </c>
      <c r="H216" s="4"/>
      <c r="I216" s="5"/>
      <c r="J216" s="4"/>
      <c r="K216" s="5"/>
      <c r="L216" s="4"/>
      <c r="M216" s="4"/>
      <c r="N216" s="4"/>
      <c r="O216" s="4"/>
      <c r="P216" s="5"/>
      <c r="Q216" s="5"/>
    </row>
    <row r="217" spans="1:17" x14ac:dyDescent="0.25">
      <c r="A217" s="3"/>
      <c r="B217" s="4"/>
      <c r="C217" s="5"/>
      <c r="D217" s="5"/>
      <c r="E217" s="4"/>
      <c r="F217" s="5"/>
      <c r="G217" s="7" t="str">
        <f t="shared" ca="1" si="2"/>
        <v xml:space="preserve"> </v>
      </c>
      <c r="H217" s="4"/>
      <c r="I217" s="5"/>
      <c r="J217" s="4"/>
      <c r="K217" s="5"/>
      <c r="L217" s="4"/>
      <c r="M217" s="4"/>
      <c r="N217" s="4"/>
      <c r="O217" s="4"/>
      <c r="P217" s="5"/>
      <c r="Q217" s="5"/>
    </row>
    <row r="218" spans="1:17" x14ac:dyDescent="0.25">
      <c r="A218" s="3"/>
      <c r="B218" s="4"/>
      <c r="C218" s="5"/>
      <c r="D218" s="5"/>
      <c r="E218" s="4"/>
      <c r="F218" s="5"/>
      <c r="G218" s="7" t="str">
        <f t="shared" ca="1" si="2"/>
        <v xml:space="preserve"> </v>
      </c>
      <c r="H218" s="4"/>
      <c r="I218" s="5"/>
      <c r="J218" s="4"/>
      <c r="K218" s="5"/>
      <c r="L218" s="4"/>
      <c r="M218" s="4"/>
      <c r="N218" s="4"/>
      <c r="O218" s="4"/>
      <c r="P218" s="5"/>
      <c r="Q218" s="5"/>
    </row>
  </sheetData>
  <autoFilter ref="A4:Q218">
    <sortState ref="A5:Q218">
      <sortCondition ref="C4"/>
    </sortState>
  </autoFilter>
  <pageMargins left="0" right="0" top="0.39370078740157483" bottom="0.39370078740157483" header="0.31496062992125984" footer="0.31496062992125984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2</xdr:col>
                <xdr:colOff>457200</xdr:colOff>
                <xdr:row>0</xdr:row>
                <xdr:rowOff>0</xdr:rowOff>
              </from>
              <to>
                <xdr:col>3</xdr:col>
                <xdr:colOff>771525</xdr:colOff>
                <xdr:row>2</xdr:row>
                <xdr:rowOff>0</xdr:rowOff>
              </to>
            </anchor>
          </controlPr>
        </control>
      </mc:Choice>
      <mc:Fallback>
        <control shapeId="1026" r:id="rId4" name="CommandButton1"/>
      </mc:Fallback>
    </mc:AlternateContent>
    <mc:AlternateContent xmlns:mc="http://schemas.openxmlformats.org/markup-compatibility/2006">
      <mc:Choice Requires="x14">
        <control shapeId="1025" r:id="rId6" name="Masquer">
          <controlPr defaultSize="0" autoLine="0" r:id="rId7">
            <anchor moveWithCells="1">
              <from>
                <xdr:col>0</xdr:col>
                <xdr:colOff>28575</xdr:colOff>
                <xdr:row>0</xdr:row>
                <xdr:rowOff>9525</xdr:rowOff>
              </from>
              <to>
                <xdr:col>1</xdr:col>
                <xdr:colOff>361950</xdr:colOff>
                <xdr:row>2</xdr:row>
                <xdr:rowOff>9525</xdr:rowOff>
              </to>
            </anchor>
          </controlPr>
        </control>
      </mc:Choice>
      <mc:Fallback>
        <control shapeId="1025" r:id="rId6" name="Masqu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CS46"/>
  <sheetViews>
    <sheetView tabSelected="1" zoomScale="110" zoomScaleNormal="110" workbookViewId="0">
      <pane ySplit="3" topLeftCell="A4" activePane="bottomLeft" state="frozen"/>
      <selection activeCell="E5" sqref="E5:E115"/>
      <selection pane="bottomLeft" activeCell="A2" sqref="A2"/>
    </sheetView>
  </sheetViews>
  <sheetFormatPr baseColWidth="10" defaultColWidth="12.85546875" defaultRowHeight="11.25" outlineLevelCol="1" x14ac:dyDescent="0.2"/>
  <cols>
    <col min="1" max="1" width="7.42578125" style="25" customWidth="1"/>
    <col min="2" max="2" width="13.28515625" style="25" bestFit="1" customWidth="1"/>
    <col min="3" max="3" width="12.42578125" style="25" bestFit="1" customWidth="1"/>
    <col min="4" max="4" width="5.7109375" style="24" bestFit="1" customWidth="1"/>
    <col min="5" max="5" width="10.28515625" style="25" bestFit="1" customWidth="1"/>
    <col min="6" max="6" width="5.5703125" style="25" bestFit="1" customWidth="1"/>
    <col min="7" max="7" width="11.7109375" style="25" hidden="1" customWidth="1" outlineLevel="1"/>
    <col min="8" max="8" width="18.28515625" style="25" hidden="1" customWidth="1" outlineLevel="1"/>
    <col min="9" max="9" width="5.28515625" style="24" hidden="1" customWidth="1" outlineLevel="1"/>
    <col min="10" max="10" width="6.42578125" style="25" hidden="1" customWidth="1" outlineLevel="1"/>
    <col min="11" max="14" width="12.7109375" style="24" hidden="1" customWidth="1" outlineLevel="1"/>
    <col min="15" max="15" width="24.140625" style="25" hidden="1" customWidth="1" outlineLevel="1"/>
    <col min="16" max="16" width="5" style="25" customWidth="1" collapsed="1"/>
    <col min="17" max="22" width="5" style="25" customWidth="1"/>
    <col min="23" max="68" width="5" style="25" hidden="1" customWidth="1" outlineLevel="1"/>
    <col min="69" max="69" width="12.85546875" style="25" collapsed="1"/>
    <col min="70" max="16384" width="12.85546875" style="25"/>
  </cols>
  <sheetData>
    <row r="1" spans="1:97" x14ac:dyDescent="0.2">
      <c r="A1" s="24" t="s">
        <v>63</v>
      </c>
    </row>
    <row r="2" spans="1:97" x14ac:dyDescent="0.2">
      <c r="A2" s="24"/>
    </row>
    <row r="3" spans="1:97" x14ac:dyDescent="0.2">
      <c r="A3" s="24"/>
    </row>
    <row r="5" spans="1:97" x14ac:dyDescent="0.2">
      <c r="B5" s="25" t="s">
        <v>43</v>
      </c>
      <c r="C5" s="26">
        <v>572539</v>
      </c>
      <c r="D5" s="24" t="s">
        <v>44</v>
      </c>
      <c r="E5" s="27">
        <f ca="1">(SUMPRODUCT(N(WEEKDAY(ROW(INDIRECT(C7&amp;":"&amp;C8)),2)=3)))-(COUNTA(W14:BP14))</f>
        <v>41</v>
      </c>
    </row>
    <row r="6" spans="1:97" ht="12" thickBot="1" x14ac:dyDescent="0.25"/>
    <row r="7" spans="1:97" ht="15.75" customHeight="1" x14ac:dyDescent="0.2">
      <c r="B7" s="28" t="s">
        <v>45</v>
      </c>
      <c r="C7" s="29">
        <v>42970</v>
      </c>
      <c r="D7" s="24" t="s">
        <v>46</v>
      </c>
      <c r="E7" s="30">
        <v>90</v>
      </c>
      <c r="P7" s="31" t="s">
        <v>47</v>
      </c>
      <c r="Q7" s="32"/>
      <c r="R7" s="32"/>
      <c r="S7" s="32"/>
      <c r="T7" s="32"/>
      <c r="U7" s="32"/>
      <c r="V7" s="33"/>
      <c r="W7" s="34" t="s">
        <v>48</v>
      </c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  <c r="AK7" s="35"/>
      <c r="AL7" s="35"/>
      <c r="AM7" s="35"/>
      <c r="AN7" s="35"/>
      <c r="AO7" s="35"/>
      <c r="AP7" s="35"/>
      <c r="AQ7" s="35"/>
      <c r="AR7" s="35"/>
      <c r="AS7" s="35"/>
      <c r="AT7" s="35"/>
      <c r="AU7" s="35"/>
      <c r="AV7" s="35"/>
      <c r="AW7" s="35"/>
      <c r="AX7" s="35"/>
      <c r="AY7" s="35"/>
      <c r="AZ7" s="35"/>
      <c r="BA7" s="35"/>
      <c r="BB7" s="35"/>
      <c r="BC7" s="35"/>
      <c r="BD7" s="35"/>
      <c r="BE7" s="35"/>
      <c r="BF7" s="35"/>
      <c r="BG7" s="35"/>
      <c r="BH7" s="35"/>
      <c r="BI7" s="35"/>
      <c r="BJ7" s="35"/>
      <c r="BK7" s="35"/>
      <c r="BL7" s="35"/>
      <c r="BM7" s="35"/>
      <c r="BN7" s="35"/>
      <c r="BO7" s="35"/>
      <c r="BP7" s="36"/>
    </row>
    <row r="8" spans="1:97" ht="15.75" customHeight="1" thickBot="1" x14ac:dyDescent="0.25">
      <c r="B8" s="28" t="s">
        <v>49</v>
      </c>
      <c r="C8" s="29">
        <v>43271</v>
      </c>
      <c r="D8" s="24" t="s">
        <v>50</v>
      </c>
      <c r="E8" s="37">
        <f>COUNTA(P8:V8)</f>
        <v>7</v>
      </c>
      <c r="P8" s="38" t="s">
        <v>51</v>
      </c>
      <c r="Q8" s="39" t="s">
        <v>51</v>
      </c>
      <c r="R8" s="39" t="s">
        <v>51</v>
      </c>
      <c r="S8" s="39" t="s">
        <v>51</v>
      </c>
      <c r="T8" s="39" t="s">
        <v>51</v>
      </c>
      <c r="U8" s="39" t="s">
        <v>51</v>
      </c>
      <c r="V8" s="40" t="s">
        <v>52</v>
      </c>
      <c r="W8" s="41">
        <f>IF($C$7&gt;0,($C$7+0)," ")</f>
        <v>42970</v>
      </c>
      <c r="X8" s="39">
        <f>IF($C$7&gt;0,($C$7+7)," ")</f>
        <v>42977</v>
      </c>
      <c r="Y8" s="39">
        <f>IF($C$7&gt;0,($C$7+14)," ")</f>
        <v>42984</v>
      </c>
      <c r="Z8" s="39">
        <f>IF($C$7&gt;0,($C$7+21)," ")</f>
        <v>42991</v>
      </c>
      <c r="AA8" s="39">
        <f>IF($C$7&gt;0,($C$7+28)," ")</f>
        <v>42998</v>
      </c>
      <c r="AB8" s="39">
        <f>IF($C$7&gt;0,($C$7+35)," ")</f>
        <v>43005</v>
      </c>
      <c r="AC8" s="39">
        <f>IF($C$7&gt;0,($C$7+42)," ")</f>
        <v>43012</v>
      </c>
      <c r="AD8" s="39">
        <f>IF($C$7&gt;0,($C$7+49)," ")</f>
        <v>43019</v>
      </c>
      <c r="AE8" s="39">
        <f>IF($C$7&gt;0,($C$7+56)," ")</f>
        <v>43026</v>
      </c>
      <c r="AF8" s="39">
        <f>IF($C$7&gt;0,($C$7+63)," ")</f>
        <v>43033</v>
      </c>
      <c r="AG8" s="39">
        <f>IF($C$7&gt;0,($C$7+70)," ")</f>
        <v>43040</v>
      </c>
      <c r="AH8" s="39">
        <f>IF($C$7&gt;0,($C$7+77)," ")</f>
        <v>43047</v>
      </c>
      <c r="AI8" s="39">
        <f>IF($C$7&gt;0,($C$7+84)," ")</f>
        <v>43054</v>
      </c>
      <c r="AJ8" s="39">
        <f>IF($C$7&gt;0,($C$7+91)," ")</f>
        <v>43061</v>
      </c>
      <c r="AK8" s="39">
        <f>IF($C$7&gt;0,($C$7+98)," ")</f>
        <v>43068</v>
      </c>
      <c r="AL8" s="39">
        <f>IF($C$7&gt;0,($C$7+105)," ")</f>
        <v>43075</v>
      </c>
      <c r="AM8" s="39">
        <f>IF($C$7&gt;0,($C$7+112)," ")</f>
        <v>43082</v>
      </c>
      <c r="AN8" s="39">
        <f>IF($C$7&gt;0,($C$7+119)," ")</f>
        <v>43089</v>
      </c>
      <c r="AO8" s="39">
        <f>IF($C$7&gt;0,($C$7+126)," ")</f>
        <v>43096</v>
      </c>
      <c r="AP8" s="39">
        <f>IF($C$7&gt;0,($C$7+133)," ")</f>
        <v>43103</v>
      </c>
      <c r="AQ8" s="39">
        <f>IF($C$7&gt;0,($C$7+140)," ")</f>
        <v>43110</v>
      </c>
      <c r="AR8" s="39">
        <f>IF($C$7&gt;0,($C$7+147)," ")</f>
        <v>43117</v>
      </c>
      <c r="AS8" s="39">
        <f>IF($C$7&gt;0,($C$7+154)," ")</f>
        <v>43124</v>
      </c>
      <c r="AT8" s="39">
        <f t="shared" ref="AT8:AT9" si="0">IF($C$7&gt;0,($C$7+161)," ")</f>
        <v>43131</v>
      </c>
      <c r="AU8" s="39">
        <f t="shared" ref="AU8:AU9" si="1">IF($C$7&gt;0,($C$7+168)," ")</f>
        <v>43138</v>
      </c>
      <c r="AV8" s="39">
        <f t="shared" ref="AV8:AV9" si="2">IF($C$7&gt;0,($C$7+175)," ")</f>
        <v>43145</v>
      </c>
      <c r="AW8" s="39">
        <f t="shared" ref="AW8:AW9" si="3">IF($C$7&gt;0,($C$7+182)," ")</f>
        <v>43152</v>
      </c>
      <c r="AX8" s="39">
        <f t="shared" ref="AX8:AX9" si="4">IF($C$7&gt;0,($C$7+189)," ")</f>
        <v>43159</v>
      </c>
      <c r="AY8" s="39">
        <f t="shared" ref="AY8:AY9" si="5">IF($C$7&gt;0,($C$7+196)," ")</f>
        <v>43166</v>
      </c>
      <c r="AZ8" s="39">
        <f t="shared" ref="AZ8:AZ9" si="6">IF($C$7&gt;0,($C$7+203)," ")</f>
        <v>43173</v>
      </c>
      <c r="BA8" s="39">
        <f t="shared" ref="BA8:BA9" si="7">IF($C$7&gt;0,($C$7+210)," ")</f>
        <v>43180</v>
      </c>
      <c r="BB8" s="39">
        <f t="shared" ref="BB8:BB9" si="8">IF($C$7&gt;0,($C$7+217)," ")</f>
        <v>43187</v>
      </c>
      <c r="BC8" s="39">
        <f t="shared" ref="BC8:BC9" si="9">IF($C$7&gt;0,($C$7+224)," ")</f>
        <v>43194</v>
      </c>
      <c r="BD8" s="39">
        <f t="shared" ref="BD8:BD9" si="10">IF($C$7&gt;0,($C$7+231)," ")</f>
        <v>43201</v>
      </c>
      <c r="BE8" s="39">
        <f t="shared" ref="BE8:BE9" si="11">IF($C$7&gt;0,($C$7+238)," ")</f>
        <v>43208</v>
      </c>
      <c r="BF8" s="39">
        <f t="shared" ref="BF8:BF9" si="12">IF($C$7&gt;0,($C$7+245)," ")</f>
        <v>43215</v>
      </c>
      <c r="BG8" s="39">
        <f t="shared" ref="BG8:BG9" si="13">IF($C$7&gt;0,($C$7+252)," ")</f>
        <v>43222</v>
      </c>
      <c r="BH8" s="39">
        <f t="shared" ref="BH8:BH9" si="14">IF($C$7&gt;0,($C$7+259)," ")</f>
        <v>43229</v>
      </c>
      <c r="BI8" s="39">
        <f t="shared" ref="BI8:BI9" si="15">IF($C$7&gt;0,($C$7+266)," ")</f>
        <v>43236</v>
      </c>
      <c r="BJ8" s="39">
        <f t="shared" ref="BJ8:BJ9" si="16">IF($C$7&gt;0,($C$7+273)," ")</f>
        <v>43243</v>
      </c>
      <c r="BK8" s="39">
        <f t="shared" ref="BK8:BK9" si="17">IF($C$7&gt;0,($C$7+280)," ")</f>
        <v>43250</v>
      </c>
      <c r="BL8" s="39">
        <f t="shared" ref="BL8:BL9" si="18">IF($C$7&gt;0,($C$7+287)," ")</f>
        <v>43257</v>
      </c>
      <c r="BM8" s="39">
        <f t="shared" ref="BM8:BM9" si="19">IF($C$7&gt;0,($C$7+294)," ")</f>
        <v>43264</v>
      </c>
      <c r="BN8" s="39">
        <f t="shared" ref="BN8:BN9" si="20">IF($C$7&gt;0,($C$7+301)," ")</f>
        <v>43271</v>
      </c>
      <c r="BO8" s="39">
        <f t="shared" ref="BO8:BO9" si="21">IF($C$7&gt;0,($C$7+308)," ")</f>
        <v>43278</v>
      </c>
      <c r="BP8" s="40">
        <f t="shared" ref="BP8:BP9" si="22">IF($C$7&gt;0,($C$7+315)," ")</f>
        <v>43285</v>
      </c>
    </row>
    <row r="9" spans="1:97" ht="14.25" customHeight="1" thickBot="1" x14ac:dyDescent="0.25">
      <c r="P9" s="42">
        <v>23</v>
      </c>
      <c r="Q9" s="43">
        <v>2</v>
      </c>
      <c r="R9" s="43">
        <v>27</v>
      </c>
      <c r="S9" s="43">
        <v>3</v>
      </c>
      <c r="T9" s="43">
        <v>7</v>
      </c>
      <c r="U9" s="43">
        <v>14</v>
      </c>
      <c r="V9" s="44">
        <v>3</v>
      </c>
      <c r="W9" s="45">
        <f>IF($C$7&gt;0,($C$7+0)," ")</f>
        <v>42970</v>
      </c>
      <c r="X9" s="46">
        <f>IF($C$7&gt;0,($C$7+7)," ")</f>
        <v>42977</v>
      </c>
      <c r="Y9" s="46">
        <f>IF($C$7&gt;0,($C$7+14)," ")</f>
        <v>42984</v>
      </c>
      <c r="Z9" s="46">
        <f>IF($C$7&gt;0,($C$7+21)," ")</f>
        <v>42991</v>
      </c>
      <c r="AA9" s="46">
        <f>IF($C$7&gt;0,($C$7+28)," ")</f>
        <v>42998</v>
      </c>
      <c r="AB9" s="46">
        <f>IF($C$7&gt;0,($C$7+35)," ")</f>
        <v>43005</v>
      </c>
      <c r="AC9" s="46">
        <f>IF($C$7&gt;0,($C$7+42)," ")</f>
        <v>43012</v>
      </c>
      <c r="AD9" s="46">
        <f>IF($C$7&gt;0,($C$7+49)," ")</f>
        <v>43019</v>
      </c>
      <c r="AE9" s="46">
        <f>IF($C$7&gt;0,($C$7+56)," ")</f>
        <v>43026</v>
      </c>
      <c r="AF9" s="46">
        <f>IF($C$7&gt;0,($C$7+63)," ")</f>
        <v>43033</v>
      </c>
      <c r="AG9" s="46">
        <f>IF($C$7&gt;0,($C$7+70)," ")</f>
        <v>43040</v>
      </c>
      <c r="AH9" s="46">
        <f>IF($C$7&gt;0,($C$7+77)," ")</f>
        <v>43047</v>
      </c>
      <c r="AI9" s="46">
        <f>IF($C$7&gt;0,($C$7+84)," ")</f>
        <v>43054</v>
      </c>
      <c r="AJ9" s="46">
        <f>IF($C$7&gt;0,($C$7+91)," ")</f>
        <v>43061</v>
      </c>
      <c r="AK9" s="46">
        <f>IF($C$7&gt;0,($C$7+98)," ")</f>
        <v>43068</v>
      </c>
      <c r="AL9" s="46">
        <f>IF($C$7&gt;0,($C$7+105)," ")</f>
        <v>43075</v>
      </c>
      <c r="AM9" s="46">
        <f>IF($C$7&gt;0,($C$7+112)," ")</f>
        <v>43082</v>
      </c>
      <c r="AN9" s="46">
        <f>IF($C$7&gt;0,($C$7+119)," ")</f>
        <v>43089</v>
      </c>
      <c r="AO9" s="46">
        <f>IF($C$7&gt;0,($C$7+126)," ")</f>
        <v>43096</v>
      </c>
      <c r="AP9" s="46">
        <f>IF($C$7&gt;0,($C$7+133)," ")</f>
        <v>43103</v>
      </c>
      <c r="AQ9" s="46">
        <f>IF($C$7&gt;0,($C$7+140)," ")</f>
        <v>43110</v>
      </c>
      <c r="AR9" s="46">
        <f>IF($C$7&gt;0,($C$7+147)," ")</f>
        <v>43117</v>
      </c>
      <c r="AS9" s="46">
        <f>IF($C$7&gt;0,($C$7+154)," ")</f>
        <v>43124</v>
      </c>
      <c r="AT9" s="46">
        <f t="shared" si="0"/>
        <v>43131</v>
      </c>
      <c r="AU9" s="46">
        <f t="shared" si="1"/>
        <v>43138</v>
      </c>
      <c r="AV9" s="46">
        <f t="shared" si="2"/>
        <v>43145</v>
      </c>
      <c r="AW9" s="46">
        <f t="shared" si="3"/>
        <v>43152</v>
      </c>
      <c r="AX9" s="46">
        <f t="shared" si="4"/>
        <v>43159</v>
      </c>
      <c r="AY9" s="46">
        <f t="shared" si="5"/>
        <v>43166</v>
      </c>
      <c r="AZ9" s="46">
        <f t="shared" si="6"/>
        <v>43173</v>
      </c>
      <c r="BA9" s="46">
        <f t="shared" si="7"/>
        <v>43180</v>
      </c>
      <c r="BB9" s="46">
        <f t="shared" si="8"/>
        <v>43187</v>
      </c>
      <c r="BC9" s="46">
        <f t="shared" si="9"/>
        <v>43194</v>
      </c>
      <c r="BD9" s="46">
        <f t="shared" si="10"/>
        <v>43201</v>
      </c>
      <c r="BE9" s="46">
        <f t="shared" si="11"/>
        <v>43208</v>
      </c>
      <c r="BF9" s="46">
        <f t="shared" si="12"/>
        <v>43215</v>
      </c>
      <c r="BG9" s="46">
        <f t="shared" si="13"/>
        <v>43222</v>
      </c>
      <c r="BH9" s="46">
        <f t="shared" si="14"/>
        <v>43229</v>
      </c>
      <c r="BI9" s="46">
        <f t="shared" si="15"/>
        <v>43236</v>
      </c>
      <c r="BJ9" s="46">
        <f t="shared" si="16"/>
        <v>43243</v>
      </c>
      <c r="BK9" s="46">
        <f t="shared" si="17"/>
        <v>43250</v>
      </c>
      <c r="BL9" s="46">
        <f t="shared" si="18"/>
        <v>43257</v>
      </c>
      <c r="BM9" s="46">
        <f t="shared" si="19"/>
        <v>43264</v>
      </c>
      <c r="BN9" s="46">
        <f t="shared" si="20"/>
        <v>43271</v>
      </c>
      <c r="BO9" s="46">
        <f t="shared" si="21"/>
        <v>43278</v>
      </c>
      <c r="BP9" s="47">
        <f t="shared" si="22"/>
        <v>43285</v>
      </c>
      <c r="BQ9" s="48" t="s">
        <v>53</v>
      </c>
      <c r="BR9" s="49"/>
      <c r="BS9" s="50"/>
    </row>
    <row r="10" spans="1:97" s="24" customFormat="1" ht="14.25" customHeight="1" thickBot="1" x14ac:dyDescent="0.25">
      <c r="A10" s="51" t="s">
        <v>1</v>
      </c>
      <c r="B10" s="52" t="s">
        <v>2</v>
      </c>
      <c r="C10" s="53" t="s">
        <v>3</v>
      </c>
      <c r="D10" s="53" t="s">
        <v>4</v>
      </c>
      <c r="E10" s="53" t="s">
        <v>5</v>
      </c>
      <c r="F10" s="53" t="s">
        <v>54</v>
      </c>
      <c r="G10" s="53" t="s">
        <v>7</v>
      </c>
      <c r="H10" s="53" t="s">
        <v>8</v>
      </c>
      <c r="I10" s="53" t="s">
        <v>9</v>
      </c>
      <c r="J10" s="53" t="s">
        <v>10</v>
      </c>
      <c r="K10" s="53" t="s">
        <v>11</v>
      </c>
      <c r="L10" s="53" t="s">
        <v>12</v>
      </c>
      <c r="M10" s="53" t="s">
        <v>13</v>
      </c>
      <c r="N10" s="53" t="s">
        <v>14</v>
      </c>
      <c r="O10" s="54" t="s">
        <v>15</v>
      </c>
      <c r="P10" s="55">
        <v>9</v>
      </c>
      <c r="Q10" s="56">
        <v>12</v>
      </c>
      <c r="R10" s="56">
        <v>1</v>
      </c>
      <c r="S10" s="56">
        <v>2</v>
      </c>
      <c r="T10" s="56">
        <v>4</v>
      </c>
      <c r="U10" s="56">
        <v>4</v>
      </c>
      <c r="V10" s="57">
        <v>6</v>
      </c>
      <c r="W10" s="58">
        <f>IF($C$7&gt;0,($C$7+0)," ")</f>
        <v>42970</v>
      </c>
      <c r="X10" s="59">
        <f>IF($C$7&gt;0,($C$7+7)," ")</f>
        <v>42977</v>
      </c>
      <c r="Y10" s="59">
        <f>IF($C$7&gt;0,($C$7+14)," ")</f>
        <v>42984</v>
      </c>
      <c r="Z10" s="59">
        <f>IF($C$7&gt;0,($C$7+21)," ")</f>
        <v>42991</v>
      </c>
      <c r="AA10" s="59">
        <f>IF($C$7&gt;0,($C$7+28)," ")</f>
        <v>42998</v>
      </c>
      <c r="AB10" s="59">
        <f>IF($C$7&gt;0,($C$7+35)," ")</f>
        <v>43005</v>
      </c>
      <c r="AC10" s="59">
        <f>IF($C$7&gt;0,($C$7+42)," ")</f>
        <v>43012</v>
      </c>
      <c r="AD10" s="59">
        <f>IF($C$7&gt;0,($C$7+49)," ")</f>
        <v>43019</v>
      </c>
      <c r="AE10" s="59">
        <f>IF($C$7&gt;0,($C$7+56)," ")</f>
        <v>43026</v>
      </c>
      <c r="AF10" s="59">
        <f>IF($C$7&gt;0,($C$7+63)," ")</f>
        <v>43033</v>
      </c>
      <c r="AG10" s="59">
        <f>IF($C$7&gt;0,($C$7+70)," ")</f>
        <v>43040</v>
      </c>
      <c r="AH10" s="59">
        <f>IF($C$7&gt;0,($C$7+77)," ")</f>
        <v>43047</v>
      </c>
      <c r="AI10" s="59">
        <f>IF($C$7&gt;0,($C$7+84)," ")</f>
        <v>43054</v>
      </c>
      <c r="AJ10" s="59">
        <f>IF($C$7&gt;0,($C$7+91)," ")</f>
        <v>43061</v>
      </c>
      <c r="AK10" s="59">
        <f>IF($C$7&gt;0,($C$7+98)," ")</f>
        <v>43068</v>
      </c>
      <c r="AL10" s="59">
        <f>IF($C$7&gt;0,($C$7+105)," ")</f>
        <v>43075</v>
      </c>
      <c r="AM10" s="59">
        <f>IF($C$7&gt;0,($C$7+112)," ")</f>
        <v>43082</v>
      </c>
      <c r="AN10" s="59">
        <f>IF($C$7&gt;0,($C$7+119)," ")</f>
        <v>43089</v>
      </c>
      <c r="AO10" s="59">
        <f>IF($C$7&gt;0,($C$7+126)," ")</f>
        <v>43096</v>
      </c>
      <c r="AP10" s="59">
        <f>IF($C$7&gt;0,($C$7+133)," ")</f>
        <v>43103</v>
      </c>
      <c r="AQ10" s="59">
        <f>IF($C$7&gt;0,($C$7+140)," ")</f>
        <v>43110</v>
      </c>
      <c r="AR10" s="59">
        <f>IF($C$7&gt;0,($C$7+147)," ")</f>
        <v>43117</v>
      </c>
      <c r="AS10" s="59">
        <f>IF($C$7&gt;0,($C$7+154)," ")</f>
        <v>43124</v>
      </c>
      <c r="AT10" s="59">
        <f>IF($C$7&gt;0,($C$7+161)," ")</f>
        <v>43131</v>
      </c>
      <c r="AU10" s="59">
        <f>IF($C$7&gt;0,($C$7+168)," ")</f>
        <v>43138</v>
      </c>
      <c r="AV10" s="59">
        <f>IF($C$7&gt;0,($C$7+175)," ")</f>
        <v>43145</v>
      </c>
      <c r="AW10" s="59">
        <f>IF($C$7&gt;0,($C$7+182)," ")</f>
        <v>43152</v>
      </c>
      <c r="AX10" s="59">
        <f>IF($C$7&gt;0,($C$7+189)," ")</f>
        <v>43159</v>
      </c>
      <c r="AY10" s="59">
        <f>IF($C$7&gt;0,($C$7+196)," ")</f>
        <v>43166</v>
      </c>
      <c r="AZ10" s="59">
        <f>IF($C$7&gt;0,($C$7+203)," ")</f>
        <v>43173</v>
      </c>
      <c r="BA10" s="59">
        <f>IF($C$7&gt;0,($C$7+210)," ")</f>
        <v>43180</v>
      </c>
      <c r="BB10" s="59">
        <f>IF($C$7&gt;0,($C$7+217)," ")</f>
        <v>43187</v>
      </c>
      <c r="BC10" s="59">
        <f>IF($C$7&gt;0,($C$7+224)," ")</f>
        <v>43194</v>
      </c>
      <c r="BD10" s="59">
        <f>IF($C$7&gt;0,($C$7+231)," ")</f>
        <v>43201</v>
      </c>
      <c r="BE10" s="59">
        <f>IF($C$7&gt;0,($C$7+238)," ")</f>
        <v>43208</v>
      </c>
      <c r="BF10" s="59">
        <f>IF($C$7&gt;0,($C$7+245)," ")</f>
        <v>43215</v>
      </c>
      <c r="BG10" s="59">
        <f>IF($C$7&gt;0,($C$7+252)," ")</f>
        <v>43222</v>
      </c>
      <c r="BH10" s="59">
        <f>IF($C$7&gt;0,($C$7+259)," ")</f>
        <v>43229</v>
      </c>
      <c r="BI10" s="59">
        <f>IF($C$7&gt;0,($C$7+266)," ")</f>
        <v>43236</v>
      </c>
      <c r="BJ10" s="59">
        <f>IF($C$7&gt;0,($C$7+273)," ")</f>
        <v>43243</v>
      </c>
      <c r="BK10" s="59">
        <f>IF($C$7&gt;0,($C$7+280)," ")</f>
        <v>43250</v>
      </c>
      <c r="BL10" s="59">
        <f>IF($C$7&gt;0,($C$7+287)," ")</f>
        <v>43257</v>
      </c>
      <c r="BM10" s="59">
        <f>IF($C$7&gt;0,($C$7+294)," ")</f>
        <v>43264</v>
      </c>
      <c r="BN10" s="59">
        <f>IF($C$7&gt;0,($C$7+301)," ")</f>
        <v>43271</v>
      </c>
      <c r="BO10" s="59">
        <f>IF($C$7&gt;0,($C$7+308)," ")</f>
        <v>43278</v>
      </c>
      <c r="BP10" s="60">
        <f>IF($C$7&gt;0,($C$7+315)," ")</f>
        <v>43285</v>
      </c>
      <c r="BQ10" s="61" t="s">
        <v>55</v>
      </c>
      <c r="BR10" s="62" t="s">
        <v>56</v>
      </c>
      <c r="BS10" s="63"/>
      <c r="CQ10" s="25"/>
      <c r="CR10" s="25"/>
      <c r="CS10" s="25"/>
    </row>
    <row r="11" spans="1:97" x14ac:dyDescent="0.2">
      <c r="A11" s="64">
        <v>388456</v>
      </c>
      <c r="B11" s="65" t="str">
        <f>IF(A11&gt;0,VLOOKUP(A11,'Informations CTT '!$B:$P,2,FALSE)," ")</f>
        <v>Teste</v>
      </c>
      <c r="C11" s="66" t="str">
        <f>IF(A11&gt;0,VLOOKUP(A11,'Informations CTT '!$B:$P,3,FALSE)," ")</f>
        <v>Etienne</v>
      </c>
      <c r="D11" s="67" t="str">
        <f>IF(A11&gt;0,VLOOKUP(A11,'Informations CTT '!$B:$P,4,FALSE)," ")</f>
        <v>G</v>
      </c>
      <c r="E11" s="68">
        <f>IF(A11&gt;0,VLOOKUP(A11,'Informations CTT '!$B:$P,5,FALSE)," ")</f>
        <v>32288</v>
      </c>
      <c r="F11" s="69">
        <f>IF(A11&gt;0,$C$7-E11," ")</f>
        <v>10682</v>
      </c>
      <c r="G11" s="70">
        <f>IF(A11&gt;0,VLOOKUP(A11,'Informations CTT '!$B:$P,7,FALSE)," ")</f>
        <v>0</v>
      </c>
      <c r="H11" s="66">
        <f>IF(A11&gt;0,VLOOKUP(A11,'Informations CTT '!$B:$P,8,FALSE)," ")</f>
        <v>0</v>
      </c>
      <c r="I11" s="67">
        <f>IF(A11&gt;0,VLOOKUP(A11,'Informations CTT '!$B:$P,9,FALSE)," ")</f>
        <v>0</v>
      </c>
      <c r="J11" s="66">
        <f>IF(A11&gt;0,VLOOKUP(A11,'Informations CTT '!$B:$P,10,FALSE)," ")</f>
        <v>0</v>
      </c>
      <c r="K11" s="67">
        <f>IF(A11&gt;0,VLOOKUP(A11,'Informations CTT '!$B:$P,11,FALSE)," ")</f>
        <v>0</v>
      </c>
      <c r="L11" s="67">
        <f>IF(A11&gt;0,VLOOKUP(A11,'Informations CTT '!$B:$P,12,FALSE)," ")</f>
        <v>0</v>
      </c>
      <c r="M11" s="67">
        <f>IF(A11&gt;0,VLOOKUP(A11,'Informations CTT '!$B:$P,13,FALSE)," ")</f>
        <v>0</v>
      </c>
      <c r="N11" s="67">
        <f>IF(A11&gt;0,VLOOKUP(A11,'Informations CTT '!$B:$P,14,FALSE)," ")</f>
        <v>0</v>
      </c>
      <c r="O11" s="71">
        <f>IF(A11&gt;0,VLOOKUP(A11,'Informations CTT '!$B:$P,15,FALSE)," ")</f>
        <v>0</v>
      </c>
      <c r="P11" s="72" t="s">
        <v>57</v>
      </c>
      <c r="Q11" s="73" t="s">
        <v>57</v>
      </c>
      <c r="R11" s="73" t="s">
        <v>57</v>
      </c>
      <c r="S11" s="73" t="s">
        <v>57</v>
      </c>
      <c r="T11" s="73" t="s">
        <v>57</v>
      </c>
      <c r="U11" s="73" t="s">
        <v>57</v>
      </c>
      <c r="V11" s="74" t="s">
        <v>57</v>
      </c>
      <c r="W11" s="75" t="s">
        <v>57</v>
      </c>
      <c r="X11" s="76" t="s">
        <v>57</v>
      </c>
      <c r="Y11" s="76" t="s">
        <v>57</v>
      </c>
      <c r="Z11" s="76" t="s">
        <v>57</v>
      </c>
      <c r="AA11" s="76" t="s">
        <v>57</v>
      </c>
      <c r="AB11" s="76" t="s">
        <v>57</v>
      </c>
      <c r="AC11" s="76" t="s">
        <v>57</v>
      </c>
      <c r="AD11" s="76" t="s">
        <v>57</v>
      </c>
      <c r="AE11" s="76" t="s">
        <v>57</v>
      </c>
      <c r="AF11" s="76" t="s">
        <v>57</v>
      </c>
      <c r="AG11" s="76" t="s">
        <v>57</v>
      </c>
      <c r="AH11" s="76" t="s">
        <v>57</v>
      </c>
      <c r="AI11" s="76" t="s">
        <v>57</v>
      </c>
      <c r="AJ11" s="76" t="s">
        <v>57</v>
      </c>
      <c r="AK11" s="76" t="s">
        <v>57</v>
      </c>
      <c r="AL11" s="76" t="s">
        <v>57</v>
      </c>
      <c r="AM11" s="76" t="s">
        <v>57</v>
      </c>
      <c r="AN11" s="76" t="s">
        <v>57</v>
      </c>
      <c r="AO11" s="76"/>
      <c r="AP11" s="76"/>
      <c r="AQ11" s="76" t="s">
        <v>57</v>
      </c>
      <c r="AR11" s="76" t="s">
        <v>57</v>
      </c>
      <c r="AS11" s="76" t="s">
        <v>57</v>
      </c>
      <c r="AT11" s="76" t="s">
        <v>57</v>
      </c>
      <c r="AU11" s="76" t="s">
        <v>57</v>
      </c>
      <c r="AV11" s="73" t="s">
        <v>57</v>
      </c>
      <c r="AW11" s="73" t="s">
        <v>57</v>
      </c>
      <c r="AX11" s="73" t="s">
        <v>57</v>
      </c>
      <c r="AY11" s="73" t="s">
        <v>57</v>
      </c>
      <c r="AZ11" s="73" t="s">
        <v>57</v>
      </c>
      <c r="BA11" s="73" t="s">
        <v>57</v>
      </c>
      <c r="BB11" s="73" t="s">
        <v>57</v>
      </c>
      <c r="BC11" s="73" t="s">
        <v>57</v>
      </c>
      <c r="BD11" s="73" t="s">
        <v>57</v>
      </c>
      <c r="BE11" s="73" t="s">
        <v>57</v>
      </c>
      <c r="BF11" s="73" t="s">
        <v>57</v>
      </c>
      <c r="BG11" s="73" t="s">
        <v>57</v>
      </c>
      <c r="BH11" s="73" t="s">
        <v>57</v>
      </c>
      <c r="BI11" s="73" t="s">
        <v>57</v>
      </c>
      <c r="BJ11" s="73"/>
      <c r="BK11" s="73" t="s">
        <v>57</v>
      </c>
      <c r="BL11" s="73" t="s">
        <v>57</v>
      </c>
      <c r="BM11" s="73" t="s">
        <v>57</v>
      </c>
      <c r="BN11" s="73" t="s">
        <v>57</v>
      </c>
      <c r="BO11" s="73"/>
      <c r="BP11" s="74"/>
      <c r="BQ11" s="77">
        <f ca="1">((SUM(COUNTIF(W11:BP11,"P")-COUNTIF(W11:BP11,"E")-COUNTIF(W11:BP11,"NE")))/$E$5)*100%</f>
        <v>1</v>
      </c>
      <c r="BR11" s="77">
        <f>(COUNTA(P11:V11)/$E$8)*100%</f>
        <v>1</v>
      </c>
      <c r="BS11" s="78"/>
    </row>
    <row r="12" spans="1:97" ht="11.25" customHeight="1" x14ac:dyDescent="0.2">
      <c r="A12" s="64"/>
      <c r="B12" s="65" t="str">
        <f>IF(A12&gt;0,VLOOKUP(A12,'Informations CTT '!$B:$P,2,FALSE)," ")</f>
        <v xml:space="preserve"> </v>
      </c>
      <c r="C12" s="66" t="str">
        <f>IF(A12&gt;0,VLOOKUP(A12,'Informations CTT '!$B:$P,3,FALSE)," ")</f>
        <v xml:space="preserve"> </v>
      </c>
      <c r="D12" s="67" t="str">
        <f>IF(A12&gt;0,VLOOKUP(A12,'Informations CTT '!$B:$P,4,FALSE)," ")</f>
        <v xml:space="preserve"> </v>
      </c>
      <c r="E12" s="68" t="str">
        <f>IF(A12&gt;0,VLOOKUP(A12,'Informations CTT '!$B:$P,5,FALSE)," ")</f>
        <v xml:space="preserve"> </v>
      </c>
      <c r="F12" s="69" t="str">
        <f t="shared" ref="F12:F45" si="23">IF(A12&gt;0,$C$7-E12," ")</f>
        <v xml:space="preserve"> </v>
      </c>
      <c r="G12" s="70" t="str">
        <f>IF(A12&gt;0,VLOOKUP(A12,'Informations CTT '!$B:$P,7,FALSE)," ")</f>
        <v xml:space="preserve"> </v>
      </c>
      <c r="H12" s="66" t="str">
        <f>IF(A12&gt;0,VLOOKUP(A12,'Informations CTT '!$B:$P,8,FALSE)," ")</f>
        <v xml:space="preserve"> </v>
      </c>
      <c r="I12" s="67" t="str">
        <f>IF(A12&gt;0,VLOOKUP(A12,'Informations CTT '!$B:$P,9,FALSE)," ")</f>
        <v xml:space="preserve"> </v>
      </c>
      <c r="J12" s="66" t="str">
        <f>IF(A12&gt;0,VLOOKUP(A12,'Informations CTT '!$B:$P,10,FALSE)," ")</f>
        <v xml:space="preserve"> </v>
      </c>
      <c r="K12" s="67" t="str">
        <f>IF(A12&gt;0,VLOOKUP(A12,'Informations CTT '!$B:$P,11,FALSE)," ")</f>
        <v xml:space="preserve"> </v>
      </c>
      <c r="L12" s="67" t="str">
        <f>IF(A12&gt;0,VLOOKUP(A12,'Informations CTT '!$B:$P,12,FALSE)," ")</f>
        <v xml:space="preserve"> </v>
      </c>
      <c r="M12" s="67" t="str">
        <f>IF(A12&gt;0,VLOOKUP(A12,'Informations CTT '!$B:$P,13,FALSE)," ")</f>
        <v xml:space="preserve"> </v>
      </c>
      <c r="N12" s="67" t="str">
        <f>IF(A12&gt;0,VLOOKUP(A12,'Informations CTT '!$B:$P,14,FALSE)," ")</f>
        <v xml:space="preserve"> </v>
      </c>
      <c r="O12" s="71" t="str">
        <f>IF(A12&gt;0,VLOOKUP(A12,'Informations CTT '!$B:$P,15,FALSE)," ")</f>
        <v xml:space="preserve"> </v>
      </c>
      <c r="P12" s="79"/>
      <c r="Q12" s="80"/>
      <c r="R12" s="80"/>
      <c r="S12" s="80"/>
      <c r="T12" s="80"/>
      <c r="U12" s="80"/>
      <c r="V12" s="81"/>
      <c r="W12" s="82"/>
      <c r="X12" s="83"/>
      <c r="Y12" s="83"/>
      <c r="Z12" s="83"/>
      <c r="AA12" s="83"/>
      <c r="AB12" s="83"/>
      <c r="AC12" s="83"/>
      <c r="AD12" s="83"/>
      <c r="AE12" s="83"/>
      <c r="AF12" s="83"/>
      <c r="AG12" s="83"/>
      <c r="AH12" s="83"/>
      <c r="AI12" s="83"/>
      <c r="AJ12" s="83"/>
      <c r="AK12" s="83"/>
      <c r="AL12" s="83"/>
      <c r="AM12" s="83"/>
      <c r="AN12" s="83"/>
      <c r="AO12" s="83"/>
      <c r="AP12" s="83"/>
      <c r="AQ12" s="83"/>
      <c r="AR12" s="83"/>
      <c r="AS12" s="83"/>
      <c r="AT12" s="83"/>
      <c r="AU12" s="83"/>
      <c r="AV12" s="80"/>
      <c r="AW12" s="80"/>
      <c r="AX12" s="80"/>
      <c r="AY12" s="80"/>
      <c r="AZ12" s="80"/>
      <c r="BA12" s="80"/>
      <c r="BB12" s="80"/>
      <c r="BC12" s="80"/>
      <c r="BD12" s="80"/>
      <c r="BE12" s="80"/>
      <c r="BF12" s="80"/>
      <c r="BG12" s="80"/>
      <c r="BH12" s="80"/>
      <c r="BI12" s="80"/>
      <c r="BJ12" s="80"/>
      <c r="BK12" s="80"/>
      <c r="BL12" s="80"/>
      <c r="BM12" s="80"/>
      <c r="BN12" s="80"/>
      <c r="BO12" s="80"/>
      <c r="BP12" s="81"/>
      <c r="BQ12" s="77">
        <f t="shared" ref="BQ12:BQ45" ca="1" si="24">((SUM(COUNTIF(W12:BP12,"P")-COUNTIF(W12:BP12,"E")-COUNTIF(W12:BP12,"NE")))/$E$5)*100%</f>
        <v>0</v>
      </c>
      <c r="BR12" s="77">
        <f t="shared" ref="BR12:BR46" si="25">(COUNTA(P12:V12)/$E$8)*100%</f>
        <v>0</v>
      </c>
      <c r="BS12" s="78"/>
    </row>
    <row r="13" spans="1:97" ht="11.25" customHeight="1" x14ac:dyDescent="0.2">
      <c r="A13" s="64"/>
      <c r="B13" s="84" t="str">
        <f>IF(A13&gt;0,VLOOKUP(A13,'Informations CTT '!$B:$P,2,FALSE)," ")</f>
        <v xml:space="preserve"> </v>
      </c>
      <c r="C13" s="85" t="str">
        <f>IF(A13&gt;0,VLOOKUP(A13,'Informations CTT '!$B:$P,3,FALSE)," ")</f>
        <v xml:space="preserve"> </v>
      </c>
      <c r="D13" s="67" t="str">
        <f>IF(A13&gt;0,VLOOKUP(A13,'Informations CTT '!$B:$P,4,FALSE)," ")</f>
        <v xml:space="preserve"> </v>
      </c>
      <c r="E13" s="68" t="str">
        <f>IF(A13&gt;0,VLOOKUP(A13,'Informations CTT '!$B:$P,5,FALSE)," ")</f>
        <v xml:space="preserve"> </v>
      </c>
      <c r="F13" s="69" t="str">
        <f t="shared" si="23"/>
        <v xml:space="preserve"> </v>
      </c>
      <c r="G13" s="70" t="str">
        <f>IF(A13&gt;0,VLOOKUP(A13,'Informations CTT '!$B:$P,7,FALSE)," ")</f>
        <v xml:space="preserve"> </v>
      </c>
      <c r="H13" s="66" t="str">
        <f>IF(A13&gt;0,VLOOKUP(A13,'Informations CTT '!$B:$P,8,FALSE)," ")</f>
        <v xml:space="preserve"> </v>
      </c>
      <c r="I13" s="67" t="str">
        <f>IF(A13&gt;0,VLOOKUP(A13,'Informations CTT '!$B:$P,9,FALSE)," ")</f>
        <v xml:space="preserve"> </v>
      </c>
      <c r="J13" s="66" t="str">
        <f>IF(A13&gt;0,VLOOKUP(A13,'Informations CTT '!$B:$P,10,FALSE)," ")</f>
        <v xml:space="preserve"> </v>
      </c>
      <c r="K13" s="67" t="str">
        <f>IF(A13&gt;0,VLOOKUP(A13,'Informations CTT '!$B:$P,11,FALSE)," ")</f>
        <v xml:space="preserve"> </v>
      </c>
      <c r="L13" s="67" t="str">
        <f>IF(A13&gt;0,VLOOKUP(A13,'Informations CTT '!$B:$P,12,FALSE)," ")</f>
        <v xml:space="preserve"> </v>
      </c>
      <c r="M13" s="67" t="str">
        <f>IF(A13&gt;0,VLOOKUP(A13,'Informations CTT '!$B:$P,13,FALSE)," ")</f>
        <v xml:space="preserve"> </v>
      </c>
      <c r="N13" s="67" t="str">
        <f>IF(A13&gt;0,VLOOKUP(A13,'Informations CTT '!$B:$P,14,FALSE)," ")</f>
        <v xml:space="preserve"> </v>
      </c>
      <c r="O13" s="71" t="str">
        <f>IF(A13&gt;0,VLOOKUP(A13,'Informations CTT '!$B:$P,15,FALSE)," ")</f>
        <v xml:space="preserve"> </v>
      </c>
      <c r="P13" s="79"/>
      <c r="Q13" s="80"/>
      <c r="R13" s="80"/>
      <c r="S13" s="80"/>
      <c r="T13" s="80"/>
      <c r="U13" s="80"/>
      <c r="V13" s="81"/>
      <c r="W13" s="82"/>
      <c r="X13" s="83"/>
      <c r="Y13" s="83"/>
      <c r="Z13" s="83"/>
      <c r="AA13" s="83"/>
      <c r="AB13" s="83"/>
      <c r="AC13" s="83"/>
      <c r="AD13" s="83"/>
      <c r="AE13" s="83"/>
      <c r="AF13" s="83"/>
      <c r="AG13" s="83"/>
      <c r="AH13" s="83"/>
      <c r="AI13" s="83"/>
      <c r="AJ13" s="83"/>
      <c r="AK13" s="83"/>
      <c r="AL13" s="83"/>
      <c r="AM13" s="83"/>
      <c r="AN13" s="83"/>
      <c r="AO13" s="83"/>
      <c r="AP13" s="83"/>
      <c r="AQ13" s="83"/>
      <c r="AR13" s="83"/>
      <c r="AS13" s="83"/>
      <c r="AT13" s="83"/>
      <c r="AU13" s="83"/>
      <c r="AV13" s="80"/>
      <c r="AW13" s="80"/>
      <c r="AX13" s="80"/>
      <c r="AY13" s="80"/>
      <c r="AZ13" s="80"/>
      <c r="BA13" s="80"/>
      <c r="BB13" s="80"/>
      <c r="BC13" s="80"/>
      <c r="BD13" s="80"/>
      <c r="BE13" s="80"/>
      <c r="BF13" s="80"/>
      <c r="BG13" s="80"/>
      <c r="BH13" s="80"/>
      <c r="BI13" s="80"/>
      <c r="BJ13" s="80"/>
      <c r="BK13" s="80"/>
      <c r="BL13" s="80"/>
      <c r="BM13" s="80"/>
      <c r="BN13" s="80"/>
      <c r="BO13" s="80"/>
      <c r="BP13" s="81"/>
      <c r="BQ13" s="77">
        <f t="shared" ca="1" si="24"/>
        <v>0</v>
      </c>
      <c r="BR13" s="77">
        <f t="shared" si="25"/>
        <v>0</v>
      </c>
      <c r="BS13" s="78"/>
    </row>
    <row r="14" spans="1:97" ht="7.5" customHeight="1" x14ac:dyDescent="0.2">
      <c r="A14" s="86"/>
      <c r="B14" s="87" t="str">
        <f>IF(A14&gt;0,VLOOKUP(A14,'Informations CTT '!$B:$P,2,FALSE)," ")</f>
        <v xml:space="preserve"> </v>
      </c>
      <c r="C14" s="88" t="str">
        <f>IF(A14&gt;0,VLOOKUP(A14,'Informations CTT '!$B:$P,3,FALSE)," ")</f>
        <v xml:space="preserve"> </v>
      </c>
      <c r="D14" s="89" t="str">
        <f>IF(A14&gt;0,VLOOKUP(A14,'Informations CTT '!$B:$P,4,FALSE)," ")</f>
        <v xml:space="preserve"> </v>
      </c>
      <c r="E14" s="90" t="str">
        <f>IF(A14&gt;0,VLOOKUP(A14,'Informations CTT '!$B:$P,5,FALSE)," ")</f>
        <v xml:space="preserve"> </v>
      </c>
      <c r="F14" s="91" t="str">
        <f t="shared" si="23"/>
        <v xml:space="preserve"> </v>
      </c>
      <c r="G14" s="92" t="str">
        <f>IF(A14&gt;0,VLOOKUP(A14,'Informations CTT '!$B:$P,7,FALSE)," ")</f>
        <v xml:space="preserve"> </v>
      </c>
      <c r="H14" s="88" t="str">
        <f>IF(A14&gt;0,VLOOKUP(A14,'Informations CTT '!$B:$P,8,FALSE)," ")</f>
        <v xml:space="preserve"> </v>
      </c>
      <c r="I14" s="89" t="str">
        <f>IF(A14&gt;0,VLOOKUP(A14,'Informations CTT '!$B:$P,9,FALSE)," ")</f>
        <v xml:space="preserve"> </v>
      </c>
      <c r="J14" s="88" t="str">
        <f>IF(A14&gt;0,VLOOKUP(A14,'Informations CTT '!$B:$P,10,FALSE)," ")</f>
        <v xml:space="preserve"> </v>
      </c>
      <c r="K14" s="89" t="str">
        <f>IF(A14&gt;0,VLOOKUP(A14,'Informations CTT '!$B:$P,11,FALSE)," ")</f>
        <v xml:space="preserve"> </v>
      </c>
      <c r="L14" s="89" t="str">
        <f>IF(A14&gt;0,VLOOKUP(A14,'Informations CTT '!$B:$P,12,FALSE)," ")</f>
        <v xml:space="preserve"> </v>
      </c>
      <c r="M14" s="89" t="str">
        <f>IF(A14&gt;0,VLOOKUP(A14,'Informations CTT '!$B:$P,13,FALSE)," ")</f>
        <v xml:space="preserve"> </v>
      </c>
      <c r="N14" s="89" t="str">
        <f>IF(A14&gt;0,VLOOKUP(A14,'Informations CTT '!$B:$P,14,FALSE)," ")</f>
        <v xml:space="preserve"> </v>
      </c>
      <c r="O14" s="93" t="str">
        <f>IF(A14&gt;0,VLOOKUP(A14,'Informations CTT '!$B:$P,15,FALSE)," ")</f>
        <v xml:space="preserve"> </v>
      </c>
      <c r="P14" s="94"/>
      <c r="Q14" s="95"/>
      <c r="R14" s="95"/>
      <c r="S14" s="95"/>
      <c r="T14" s="95"/>
      <c r="U14" s="95"/>
      <c r="V14" s="96"/>
      <c r="W14" s="97"/>
      <c r="X14" s="98"/>
      <c r="Y14" s="98"/>
      <c r="Z14" s="98"/>
      <c r="AA14" s="98"/>
      <c r="AB14" s="98"/>
      <c r="AC14" s="98"/>
      <c r="AD14" s="98"/>
      <c r="AE14" s="98"/>
      <c r="AF14" s="98"/>
      <c r="AG14" s="98"/>
      <c r="AH14" s="98"/>
      <c r="AI14" s="98"/>
      <c r="AJ14" s="98"/>
      <c r="AK14" s="98"/>
      <c r="AL14" s="98"/>
      <c r="AM14" s="98"/>
      <c r="AN14" s="98"/>
      <c r="AO14" s="98" t="s">
        <v>58</v>
      </c>
      <c r="AP14" s="98" t="s">
        <v>58</v>
      </c>
      <c r="AQ14" s="98"/>
      <c r="AR14" s="98"/>
      <c r="AS14" s="98"/>
      <c r="AT14" s="98"/>
      <c r="AU14" s="98"/>
      <c r="AV14" s="98"/>
      <c r="AW14" s="98"/>
      <c r="AX14" s="98"/>
      <c r="AY14" s="98"/>
      <c r="AZ14" s="98"/>
      <c r="BA14" s="98"/>
      <c r="BB14" s="98"/>
      <c r="BC14" s="98"/>
      <c r="BD14" s="98"/>
      <c r="BE14" s="98"/>
      <c r="BF14" s="98"/>
      <c r="BG14" s="98"/>
      <c r="BH14" s="98"/>
      <c r="BI14" s="98"/>
      <c r="BJ14" s="98" t="s">
        <v>58</v>
      </c>
      <c r="BK14" s="98"/>
      <c r="BL14" s="98"/>
      <c r="BM14" s="98"/>
      <c r="BN14" s="98"/>
      <c r="BO14" s="98"/>
      <c r="BP14" s="99"/>
      <c r="BQ14" s="100"/>
      <c r="BR14" s="100"/>
      <c r="BS14" s="101"/>
    </row>
    <row r="15" spans="1:97" ht="12" thickBot="1" x14ac:dyDescent="0.25">
      <c r="A15" s="132"/>
      <c r="B15" s="84" t="str">
        <f>IF(A15&gt;0,VLOOKUP(A15,'Informations CTT '!$B:$P,2,FALSE)," ")</f>
        <v xml:space="preserve"> </v>
      </c>
      <c r="C15" s="85" t="str">
        <f>IF(A15&gt;0,VLOOKUP(A15,'Informations CTT '!$B:$P,3,FALSE)," ")</f>
        <v xml:space="preserve"> </v>
      </c>
      <c r="D15" s="67" t="str">
        <f>IF(A15&gt;0,VLOOKUP(A15,'Informations CTT '!$B:$P,4,FALSE)," ")</f>
        <v xml:space="preserve"> </v>
      </c>
      <c r="E15" s="68" t="str">
        <f>IF(A15&gt;0,VLOOKUP(A15,'Informations CTT '!$B:$P,5,FALSE)," ")</f>
        <v xml:space="preserve"> </v>
      </c>
      <c r="F15" s="69" t="str">
        <f t="shared" si="23"/>
        <v xml:space="preserve"> </v>
      </c>
      <c r="G15" s="70" t="str">
        <f>IF(A15&gt;0,VLOOKUP(A15,'Informations CTT '!$B:$P,7,FALSE)," ")</f>
        <v xml:space="preserve"> </v>
      </c>
      <c r="H15" s="66" t="str">
        <f>IF(A15&gt;0,VLOOKUP(A15,'Informations CTT '!$B:$P,8,FALSE)," ")</f>
        <v xml:space="preserve"> </v>
      </c>
      <c r="I15" s="67" t="str">
        <f>IF(A15&gt;0,VLOOKUP(A15,'Informations CTT '!$B:$P,9,FALSE)," ")</f>
        <v xml:space="preserve"> </v>
      </c>
      <c r="J15" s="66" t="str">
        <f>IF(A15&gt;0,VLOOKUP(A15,'Informations CTT '!$B:$P,10,FALSE)," ")</f>
        <v xml:space="preserve"> </v>
      </c>
      <c r="K15" s="67" t="str">
        <f>IF(A15&gt;0,VLOOKUP(A15,'Informations CTT '!$B:$P,11,FALSE)," ")</f>
        <v xml:space="preserve"> </v>
      </c>
      <c r="L15" s="67" t="str">
        <f>IF(A15&gt;0,VLOOKUP(A15,'Informations CTT '!$B:$P,12,FALSE)," ")</f>
        <v xml:space="preserve"> </v>
      </c>
      <c r="M15" s="67" t="str">
        <f>IF(A15&gt;0,VLOOKUP(A15,'Informations CTT '!$B:$P,13,FALSE)," ")</f>
        <v xml:space="preserve"> </v>
      </c>
      <c r="N15" s="67" t="str">
        <f>IF(A15&gt;0,VLOOKUP(A15,'Informations CTT '!$B:$P,14,FALSE)," ")</f>
        <v xml:space="preserve"> </v>
      </c>
      <c r="O15" s="71" t="str">
        <f>IF(A15&gt;0,VLOOKUP(A15,'Informations CTT '!$B:$P,15,FALSE)," ")</f>
        <v xml:space="preserve"> </v>
      </c>
      <c r="P15" s="79" t="s">
        <v>57</v>
      </c>
      <c r="Q15" s="80"/>
      <c r="R15" s="80"/>
      <c r="S15" s="80"/>
      <c r="T15" s="80"/>
      <c r="U15" s="80"/>
      <c r="V15" s="81"/>
      <c r="W15" s="82" t="s">
        <v>57</v>
      </c>
      <c r="X15" s="83" t="s">
        <v>57</v>
      </c>
      <c r="Y15" s="83" t="s">
        <v>57</v>
      </c>
      <c r="Z15" s="83" t="s">
        <v>57</v>
      </c>
      <c r="AA15" s="83" t="s">
        <v>57</v>
      </c>
      <c r="AB15" s="83" t="s">
        <v>57</v>
      </c>
      <c r="AC15" s="83" t="s">
        <v>57</v>
      </c>
      <c r="AD15" s="83" t="s">
        <v>57</v>
      </c>
      <c r="AE15" s="83" t="s">
        <v>57</v>
      </c>
      <c r="AF15" s="83" t="s">
        <v>57</v>
      </c>
      <c r="AG15" s="83" t="s">
        <v>59</v>
      </c>
      <c r="AH15" s="83" t="s">
        <v>59</v>
      </c>
      <c r="AI15" s="83" t="s">
        <v>57</v>
      </c>
      <c r="AJ15" s="83" t="s">
        <v>57</v>
      </c>
      <c r="AK15" s="83" t="s">
        <v>59</v>
      </c>
      <c r="AL15" s="83" t="s">
        <v>57</v>
      </c>
      <c r="AM15" s="83" t="s">
        <v>59</v>
      </c>
      <c r="AN15" s="83" t="s">
        <v>57</v>
      </c>
      <c r="AO15" s="83"/>
      <c r="AP15" s="83"/>
      <c r="AQ15" s="83"/>
      <c r="AR15" s="83"/>
      <c r="AS15" s="83"/>
      <c r="AT15" s="83"/>
      <c r="AU15" s="83"/>
      <c r="AV15" s="80"/>
      <c r="AW15" s="80"/>
      <c r="AX15" s="80"/>
      <c r="AY15" s="80"/>
      <c r="AZ15" s="80"/>
      <c r="BA15" s="80"/>
      <c r="BB15" s="80"/>
      <c r="BC15" s="80"/>
      <c r="BD15" s="80"/>
      <c r="BE15" s="80"/>
      <c r="BF15" s="80"/>
      <c r="BG15" s="80"/>
      <c r="BH15" s="80"/>
      <c r="BI15" s="80"/>
      <c r="BJ15" s="80"/>
      <c r="BK15" s="80"/>
      <c r="BL15" s="80"/>
      <c r="BM15" s="80"/>
      <c r="BN15" s="80"/>
      <c r="BO15" s="80"/>
      <c r="BP15" s="81"/>
      <c r="BQ15" s="77">
        <f t="shared" ca="1" si="24"/>
        <v>0.24390243902439024</v>
      </c>
      <c r="BR15" s="77">
        <f t="shared" si="25"/>
        <v>0.14285714285714285</v>
      </c>
      <c r="BS15" s="78"/>
    </row>
    <row r="16" spans="1:97" hidden="1" x14ac:dyDescent="0.2">
      <c r="A16" s="132"/>
      <c r="B16" s="65" t="str">
        <f>IF(A16&gt;0,VLOOKUP(A16,'Informations CTT '!$B:$P,2,FALSE)," ")</f>
        <v xml:space="preserve"> </v>
      </c>
      <c r="C16" s="66" t="str">
        <f>IF(A16&gt;0,VLOOKUP(A16,'Informations CTT '!$B:$P,3,FALSE)," ")</f>
        <v xml:space="preserve"> </v>
      </c>
      <c r="D16" s="67" t="str">
        <f>IF(A16&gt;0,VLOOKUP(A16,'Informations CTT '!$B:$P,4,FALSE)," ")</f>
        <v xml:space="preserve"> </v>
      </c>
      <c r="E16" s="68" t="str">
        <f>IF(A16&gt;0,VLOOKUP(A16,'Informations CTT '!$B:$P,5,FALSE)," ")</f>
        <v xml:space="preserve"> </v>
      </c>
      <c r="F16" s="69" t="str">
        <f t="shared" si="23"/>
        <v xml:space="preserve"> </v>
      </c>
      <c r="G16" s="70" t="str">
        <f>IF(A16&gt;0,VLOOKUP(A16,'Informations CTT '!$B:$P,7,FALSE)," ")</f>
        <v xml:space="preserve"> </v>
      </c>
      <c r="H16" s="66" t="str">
        <f>IF(A16&gt;0,VLOOKUP(A16,'Informations CTT '!$B:$P,8,FALSE)," ")</f>
        <v xml:space="preserve"> </v>
      </c>
      <c r="I16" s="67" t="str">
        <f>IF(A16&gt;0,VLOOKUP(A16,'Informations CTT '!$B:$P,9,FALSE)," ")</f>
        <v xml:space="preserve"> </v>
      </c>
      <c r="J16" s="66" t="str">
        <f>IF(A16&gt;0,VLOOKUP(A16,'Informations CTT '!$B:$P,10,FALSE)," ")</f>
        <v xml:space="preserve"> </v>
      </c>
      <c r="K16" s="67" t="str">
        <f>IF(A16&gt;0,VLOOKUP(A16,'Informations CTT '!$B:$P,11,FALSE)," ")</f>
        <v xml:space="preserve"> </v>
      </c>
      <c r="L16" s="67" t="str">
        <f>IF(A16&gt;0,VLOOKUP(A16,'Informations CTT '!$B:$P,12,FALSE)," ")</f>
        <v xml:space="preserve"> </v>
      </c>
      <c r="M16" s="67" t="str">
        <f>IF(A16&gt;0,VLOOKUP(A16,'Informations CTT '!$B:$P,13,FALSE)," ")</f>
        <v xml:space="preserve"> </v>
      </c>
      <c r="N16" s="67" t="str">
        <f>IF(A16&gt;0,VLOOKUP(A16,'Informations CTT '!$B:$P,14,FALSE)," ")</f>
        <v xml:space="preserve"> </v>
      </c>
      <c r="O16" s="71" t="str">
        <f>IF(A16&gt;0,VLOOKUP(A16,'Informations CTT '!$B:$P,15,FALSE)," ")</f>
        <v xml:space="preserve"> </v>
      </c>
      <c r="P16" s="79" t="s">
        <v>57</v>
      </c>
      <c r="Q16" s="80" t="s">
        <v>57</v>
      </c>
      <c r="R16" s="80" t="s">
        <v>57</v>
      </c>
      <c r="S16" s="80" t="s">
        <v>57</v>
      </c>
      <c r="T16" s="80"/>
      <c r="U16" s="80" t="s">
        <v>57</v>
      </c>
      <c r="V16" s="81"/>
      <c r="W16" s="82" t="s">
        <v>57</v>
      </c>
      <c r="X16" s="83" t="s">
        <v>57</v>
      </c>
      <c r="Y16" s="83" t="s">
        <v>57</v>
      </c>
      <c r="Z16" s="83" t="s">
        <v>57</v>
      </c>
      <c r="AA16" s="83" t="s">
        <v>57</v>
      </c>
      <c r="AB16" s="83" t="s">
        <v>57</v>
      </c>
      <c r="AC16" s="83" t="s">
        <v>57</v>
      </c>
      <c r="AD16" s="83" t="s">
        <v>57</v>
      </c>
      <c r="AE16" s="83" t="s">
        <v>57</v>
      </c>
      <c r="AF16" s="83" t="s">
        <v>57</v>
      </c>
      <c r="AG16" s="83" t="s">
        <v>57</v>
      </c>
      <c r="AH16" s="83" t="s">
        <v>57</v>
      </c>
      <c r="AI16" s="83" t="s">
        <v>57</v>
      </c>
      <c r="AJ16" s="83" t="s">
        <v>57</v>
      </c>
      <c r="AK16" s="83" t="s">
        <v>57</v>
      </c>
      <c r="AL16" s="83" t="s">
        <v>57</v>
      </c>
      <c r="AM16" s="83" t="s">
        <v>57</v>
      </c>
      <c r="AN16" s="83" t="s">
        <v>57</v>
      </c>
      <c r="AO16" s="83"/>
      <c r="AP16" s="83"/>
      <c r="AQ16" s="83" t="s">
        <v>57</v>
      </c>
      <c r="AR16" s="83" t="s">
        <v>57</v>
      </c>
      <c r="AS16" s="83" t="s">
        <v>57</v>
      </c>
      <c r="AT16" s="83" t="s">
        <v>57</v>
      </c>
      <c r="AU16" s="83" t="s">
        <v>57</v>
      </c>
      <c r="AV16" s="80" t="s">
        <v>57</v>
      </c>
      <c r="AW16" s="80" t="s">
        <v>57</v>
      </c>
      <c r="AX16" s="80" t="s">
        <v>57</v>
      </c>
      <c r="AY16" s="80" t="s">
        <v>57</v>
      </c>
      <c r="AZ16" s="80" t="s">
        <v>57</v>
      </c>
      <c r="BA16" s="80" t="s">
        <v>57</v>
      </c>
      <c r="BB16" s="80" t="s">
        <v>57</v>
      </c>
      <c r="BC16" s="80" t="s">
        <v>57</v>
      </c>
      <c r="BD16" s="80" t="s">
        <v>57</v>
      </c>
      <c r="BE16" s="80" t="s">
        <v>57</v>
      </c>
      <c r="BF16" s="80" t="s">
        <v>57</v>
      </c>
      <c r="BG16" s="80" t="s">
        <v>57</v>
      </c>
      <c r="BH16" s="80" t="s">
        <v>57</v>
      </c>
      <c r="BI16" s="80" t="s">
        <v>57</v>
      </c>
      <c r="BJ16" s="80"/>
      <c r="BK16" s="80" t="s">
        <v>57</v>
      </c>
      <c r="BL16" s="80" t="s">
        <v>57</v>
      </c>
      <c r="BM16" s="80" t="s">
        <v>57</v>
      </c>
      <c r="BN16" s="80" t="s">
        <v>57</v>
      </c>
      <c r="BO16" s="80"/>
      <c r="BP16" s="81"/>
      <c r="BQ16" s="77">
        <f t="shared" ca="1" si="24"/>
        <v>1</v>
      </c>
      <c r="BR16" s="77">
        <f t="shared" si="25"/>
        <v>0.7142857142857143</v>
      </c>
      <c r="BS16" s="78"/>
    </row>
    <row r="17" spans="1:71" hidden="1" x14ac:dyDescent="0.2">
      <c r="A17" s="132"/>
      <c r="B17" s="65" t="str">
        <f>IF(A17&gt;0,VLOOKUP(A17,'Informations CTT '!$B:$P,2,FALSE)," ")</f>
        <v xml:space="preserve"> </v>
      </c>
      <c r="C17" s="66" t="str">
        <f>IF(A17&gt;0,VLOOKUP(A17,'Informations CTT '!$B:$P,3,FALSE)," ")</f>
        <v xml:space="preserve"> </v>
      </c>
      <c r="D17" s="67" t="str">
        <f>IF(A17&gt;0,VLOOKUP(A17,'Informations CTT '!$B:$P,4,FALSE)," ")</f>
        <v xml:space="preserve"> </v>
      </c>
      <c r="E17" s="68" t="str">
        <f>IF(A17&gt;0,VLOOKUP(A17,'Informations CTT '!$B:$P,5,FALSE)," ")</f>
        <v xml:space="preserve"> </v>
      </c>
      <c r="F17" s="69" t="str">
        <f t="shared" si="23"/>
        <v xml:space="preserve"> </v>
      </c>
      <c r="G17" s="70" t="str">
        <f>IF(A17&gt;0,VLOOKUP(A17,'Informations CTT '!$B:$P,7,FALSE)," ")</f>
        <v xml:space="preserve"> </v>
      </c>
      <c r="H17" s="66" t="str">
        <f>IF(A17&gt;0,VLOOKUP(A17,'Informations CTT '!$B:$P,8,FALSE)," ")</f>
        <v xml:space="preserve"> </v>
      </c>
      <c r="I17" s="67" t="str">
        <f>IF(A17&gt;0,VLOOKUP(A17,'Informations CTT '!$B:$P,9,FALSE)," ")</f>
        <v xml:space="preserve"> </v>
      </c>
      <c r="J17" s="66" t="str">
        <f>IF(A17&gt;0,VLOOKUP(A17,'Informations CTT '!$B:$P,10,FALSE)," ")</f>
        <v xml:space="preserve"> </v>
      </c>
      <c r="K17" s="67" t="str">
        <f>IF(A17&gt;0,VLOOKUP(A17,'Informations CTT '!$B:$P,11,FALSE)," ")</f>
        <v xml:space="preserve"> </v>
      </c>
      <c r="L17" s="67" t="str">
        <f>IF(A17&gt;0,VLOOKUP(A17,'Informations CTT '!$B:$P,12,FALSE)," ")</f>
        <v xml:space="preserve"> </v>
      </c>
      <c r="M17" s="67" t="str">
        <f>IF(A17&gt;0,VLOOKUP(A17,'Informations CTT '!$B:$P,13,FALSE)," ")</f>
        <v xml:space="preserve"> </v>
      </c>
      <c r="N17" s="67" t="str">
        <f>IF(A17&gt;0,VLOOKUP(A17,'Informations CTT '!$B:$P,14,FALSE)," ")</f>
        <v xml:space="preserve"> </v>
      </c>
      <c r="O17" s="71" t="str">
        <f>IF(A17&gt;0,VLOOKUP(A17,'Informations CTT '!$B:$P,15,FALSE)," ")</f>
        <v xml:space="preserve"> </v>
      </c>
      <c r="P17" s="79"/>
      <c r="Q17" s="80"/>
      <c r="R17" s="80"/>
      <c r="S17" s="80"/>
      <c r="T17" s="80"/>
      <c r="U17" s="80"/>
      <c r="V17" s="81"/>
      <c r="W17" s="102"/>
      <c r="X17" s="80"/>
      <c r="Y17" s="80"/>
      <c r="Z17" s="83"/>
      <c r="AA17" s="80"/>
      <c r="AB17" s="80"/>
      <c r="AC17" s="80"/>
      <c r="AD17" s="80"/>
      <c r="AE17" s="80"/>
      <c r="AF17" s="83"/>
      <c r="AG17" s="83"/>
      <c r="AH17" s="80"/>
      <c r="AI17" s="80"/>
      <c r="AJ17" s="80"/>
      <c r="AK17" s="80"/>
      <c r="AL17" s="80"/>
      <c r="AM17" s="80"/>
      <c r="AN17" s="80"/>
      <c r="AO17" s="83"/>
      <c r="AP17" s="83"/>
      <c r="AQ17" s="80"/>
      <c r="AR17" s="80"/>
      <c r="AS17" s="80"/>
      <c r="AT17" s="83"/>
      <c r="AU17" s="83" t="s">
        <v>57</v>
      </c>
      <c r="AV17" s="80" t="s">
        <v>57</v>
      </c>
      <c r="AW17" s="80" t="s">
        <v>57</v>
      </c>
      <c r="AX17" s="80" t="s">
        <v>57</v>
      </c>
      <c r="AY17" s="80" t="s">
        <v>57</v>
      </c>
      <c r="AZ17" s="80" t="s">
        <v>57</v>
      </c>
      <c r="BA17" s="80" t="s">
        <v>57</v>
      </c>
      <c r="BB17" s="80" t="s">
        <v>57</v>
      </c>
      <c r="BC17" s="80" t="s">
        <v>57</v>
      </c>
      <c r="BD17" s="80" t="s">
        <v>57</v>
      </c>
      <c r="BE17" s="80" t="s">
        <v>57</v>
      </c>
      <c r="BF17" s="80" t="s">
        <v>57</v>
      </c>
      <c r="BG17" s="80" t="s">
        <v>57</v>
      </c>
      <c r="BH17" s="80" t="s">
        <v>57</v>
      </c>
      <c r="BI17" s="80" t="s">
        <v>57</v>
      </c>
      <c r="BJ17" s="80"/>
      <c r="BK17" s="80" t="s">
        <v>57</v>
      </c>
      <c r="BL17" s="80" t="s">
        <v>57</v>
      </c>
      <c r="BM17" s="80" t="s">
        <v>57</v>
      </c>
      <c r="BN17" s="80" t="s">
        <v>57</v>
      </c>
      <c r="BO17" s="80"/>
      <c r="BP17" s="81"/>
      <c r="BQ17" s="77">
        <f t="shared" ca="1" si="24"/>
        <v>0.46341463414634149</v>
      </c>
      <c r="BR17" s="77">
        <f t="shared" si="25"/>
        <v>0</v>
      </c>
      <c r="BS17" s="78"/>
    </row>
    <row r="18" spans="1:71" hidden="1" x14ac:dyDescent="0.2">
      <c r="A18" s="132"/>
      <c r="B18" s="65" t="str">
        <f>IF(A18&gt;0,VLOOKUP(A18,'Informations CTT '!$B:$P,2,FALSE)," ")</f>
        <v xml:space="preserve"> </v>
      </c>
      <c r="C18" s="66" t="str">
        <f>IF(A18&gt;0,VLOOKUP(A18,'Informations CTT '!$B:$P,3,FALSE)," ")</f>
        <v xml:space="preserve"> </v>
      </c>
      <c r="D18" s="67" t="str">
        <f>IF(A18&gt;0,VLOOKUP(A18,'Informations CTT '!$B:$P,4,FALSE)," ")</f>
        <v xml:space="preserve"> </v>
      </c>
      <c r="E18" s="68" t="str">
        <f>IF(A18&gt;0,VLOOKUP(A18,'Informations CTT '!$B:$P,5,FALSE)," ")</f>
        <v xml:space="preserve"> </v>
      </c>
      <c r="F18" s="69" t="str">
        <f t="shared" si="23"/>
        <v xml:space="preserve"> </v>
      </c>
      <c r="G18" s="70" t="str">
        <f>IF(A18&gt;0,VLOOKUP(A18,'Informations CTT '!$B:$P,7,FALSE)," ")</f>
        <v xml:space="preserve"> </v>
      </c>
      <c r="H18" s="66" t="str">
        <f>IF(A18&gt;0,VLOOKUP(A18,'Informations CTT '!$B:$P,8,FALSE)," ")</f>
        <v xml:space="preserve"> </v>
      </c>
      <c r="I18" s="67" t="str">
        <f>IF(A18&gt;0,VLOOKUP(A18,'Informations CTT '!$B:$P,9,FALSE)," ")</f>
        <v xml:space="preserve"> </v>
      </c>
      <c r="J18" s="66" t="str">
        <f>IF(A18&gt;0,VLOOKUP(A18,'Informations CTT '!$B:$P,10,FALSE)," ")</f>
        <v xml:space="preserve"> </v>
      </c>
      <c r="K18" s="67" t="str">
        <f>IF(A18&gt;0,VLOOKUP(A18,'Informations CTT '!$B:$P,11,FALSE)," ")</f>
        <v xml:space="preserve"> </v>
      </c>
      <c r="L18" s="67" t="str">
        <f>IF(A18&gt;0,VLOOKUP(A18,'Informations CTT '!$B:$P,12,FALSE)," ")</f>
        <v xml:space="preserve"> </v>
      </c>
      <c r="M18" s="67" t="str">
        <f>IF(A18&gt;0,VLOOKUP(A18,'Informations CTT '!$B:$P,13,FALSE)," ")</f>
        <v xml:space="preserve"> </v>
      </c>
      <c r="N18" s="67" t="str">
        <f>IF(A18&gt;0,VLOOKUP(A18,'Informations CTT '!$B:$P,14,FALSE)," ")</f>
        <v xml:space="preserve"> </v>
      </c>
      <c r="O18" s="71" t="str">
        <f>IF(A18&gt;0,VLOOKUP(A18,'Informations CTT '!$B:$P,15,FALSE)," ")</f>
        <v xml:space="preserve"> </v>
      </c>
      <c r="P18" s="79"/>
      <c r="Q18" s="80"/>
      <c r="R18" s="80"/>
      <c r="S18" s="80"/>
      <c r="T18" s="80"/>
      <c r="U18" s="80"/>
      <c r="V18" s="81"/>
      <c r="W18" s="82" t="s">
        <v>59</v>
      </c>
      <c r="X18" s="83" t="s">
        <v>59</v>
      </c>
      <c r="Y18" s="83" t="s">
        <v>57</v>
      </c>
      <c r="Z18" s="83"/>
      <c r="AA18" s="83"/>
      <c r="AB18" s="83"/>
      <c r="AC18" s="83"/>
      <c r="AD18" s="83"/>
      <c r="AE18" s="83"/>
      <c r="AF18" s="83"/>
      <c r="AG18" s="83"/>
      <c r="AH18" s="83"/>
      <c r="AI18" s="83"/>
      <c r="AJ18" s="83"/>
      <c r="AK18" s="83"/>
      <c r="AL18" s="83"/>
      <c r="AM18" s="83"/>
      <c r="AN18" s="83"/>
      <c r="AO18" s="83"/>
      <c r="AP18" s="83"/>
      <c r="AQ18" s="83"/>
      <c r="AR18" s="83"/>
      <c r="AS18" s="83"/>
      <c r="AT18" s="83"/>
      <c r="AU18" s="83"/>
      <c r="AV18" s="80"/>
      <c r="AW18" s="80"/>
      <c r="AX18" s="80"/>
      <c r="AY18" s="80"/>
      <c r="AZ18" s="80"/>
      <c r="BA18" s="80"/>
      <c r="BB18" s="80"/>
      <c r="BC18" s="80"/>
      <c r="BD18" s="80"/>
      <c r="BE18" s="80"/>
      <c r="BF18" s="80"/>
      <c r="BG18" s="80"/>
      <c r="BH18" s="80"/>
      <c r="BI18" s="80"/>
      <c r="BJ18" s="80"/>
      <c r="BK18" s="80"/>
      <c r="BL18" s="80"/>
      <c r="BM18" s="80"/>
      <c r="BN18" s="80"/>
      <c r="BO18" s="80"/>
      <c r="BP18" s="81"/>
      <c r="BQ18" s="77">
        <f t="shared" ca="1" si="24"/>
        <v>-2.4390243902439025E-2</v>
      </c>
      <c r="BR18" s="77">
        <f t="shared" si="25"/>
        <v>0</v>
      </c>
      <c r="BS18" s="78"/>
    </row>
    <row r="19" spans="1:71" hidden="1" x14ac:dyDescent="0.2">
      <c r="A19" s="132"/>
      <c r="B19" s="65" t="str">
        <f>IF(A19&gt;0,VLOOKUP(A19,'Informations CTT '!$B:$P,2,FALSE)," ")</f>
        <v xml:space="preserve"> </v>
      </c>
      <c r="C19" s="66" t="str">
        <f>IF(A19&gt;0,VLOOKUP(A19,'Informations CTT '!$B:$P,3,FALSE)," ")</f>
        <v xml:space="preserve"> </v>
      </c>
      <c r="D19" s="67" t="str">
        <f>IF(A19&gt;0,VLOOKUP(A19,'Informations CTT '!$B:$P,4,FALSE)," ")</f>
        <v xml:space="preserve"> </v>
      </c>
      <c r="E19" s="68" t="str">
        <f>IF(A19&gt;0,VLOOKUP(A19,'Informations CTT '!$B:$P,5,FALSE)," ")</f>
        <v xml:space="preserve"> </v>
      </c>
      <c r="F19" s="69" t="str">
        <f t="shared" si="23"/>
        <v xml:space="preserve"> </v>
      </c>
      <c r="G19" s="70" t="str">
        <f>IF(A19&gt;0,VLOOKUP(A19,'Informations CTT '!$B:$P,7,FALSE)," ")</f>
        <v xml:space="preserve"> </v>
      </c>
      <c r="H19" s="66" t="str">
        <f>IF(A19&gt;0,VLOOKUP(A19,'Informations CTT '!$B:$P,8,FALSE)," ")</f>
        <v xml:space="preserve"> </v>
      </c>
      <c r="I19" s="67" t="str">
        <f>IF(A19&gt;0,VLOOKUP(A19,'Informations CTT '!$B:$P,9,FALSE)," ")</f>
        <v xml:space="preserve"> </v>
      </c>
      <c r="J19" s="66" t="str">
        <f>IF(A19&gt;0,VLOOKUP(A19,'Informations CTT '!$B:$P,10,FALSE)," ")</f>
        <v xml:space="preserve"> </v>
      </c>
      <c r="K19" s="67" t="str">
        <f>IF(A19&gt;0,VLOOKUP(A19,'Informations CTT '!$B:$P,11,FALSE)," ")</f>
        <v xml:space="preserve"> </v>
      </c>
      <c r="L19" s="67" t="str">
        <f>IF(A19&gt;0,VLOOKUP(A19,'Informations CTT '!$B:$P,12,FALSE)," ")</f>
        <v xml:space="preserve"> </v>
      </c>
      <c r="M19" s="67" t="str">
        <f>IF(A19&gt;0,VLOOKUP(A19,'Informations CTT '!$B:$P,13,FALSE)," ")</f>
        <v xml:space="preserve"> </v>
      </c>
      <c r="N19" s="67" t="str">
        <f>IF(A19&gt;0,VLOOKUP(A19,'Informations CTT '!$B:$P,14,FALSE)," ")</f>
        <v xml:space="preserve"> </v>
      </c>
      <c r="O19" s="71" t="str">
        <f>IF(A19&gt;0,VLOOKUP(A19,'Informations CTT '!$B:$P,15,FALSE)," ")</f>
        <v xml:space="preserve"> </v>
      </c>
      <c r="P19" s="79" t="s">
        <v>57</v>
      </c>
      <c r="Q19" s="80" t="s">
        <v>57</v>
      </c>
      <c r="R19" s="80" t="s">
        <v>57</v>
      </c>
      <c r="S19" s="80" t="s">
        <v>57</v>
      </c>
      <c r="T19" s="80" t="s">
        <v>57</v>
      </c>
      <c r="U19" s="80" t="s">
        <v>57</v>
      </c>
      <c r="V19" s="81" t="s">
        <v>57</v>
      </c>
      <c r="W19" s="82" t="s">
        <v>57</v>
      </c>
      <c r="X19" s="83" t="s">
        <v>57</v>
      </c>
      <c r="Y19" s="83" t="s">
        <v>57</v>
      </c>
      <c r="Z19" s="83" t="s">
        <v>57</v>
      </c>
      <c r="AA19" s="83" t="s">
        <v>57</v>
      </c>
      <c r="AB19" s="83" t="s">
        <v>57</v>
      </c>
      <c r="AC19" s="83" t="s">
        <v>57</v>
      </c>
      <c r="AD19" s="83" t="s">
        <v>57</v>
      </c>
      <c r="AE19" s="83" t="s">
        <v>57</v>
      </c>
      <c r="AF19" s="83" t="s">
        <v>57</v>
      </c>
      <c r="AG19" s="83" t="s">
        <v>57</v>
      </c>
      <c r="AH19" s="83" t="s">
        <v>57</v>
      </c>
      <c r="AI19" s="83" t="s">
        <v>57</v>
      </c>
      <c r="AJ19" s="83" t="s">
        <v>57</v>
      </c>
      <c r="AK19" s="83" t="s">
        <v>57</v>
      </c>
      <c r="AL19" s="83" t="s">
        <v>57</v>
      </c>
      <c r="AM19" s="83" t="s">
        <v>57</v>
      </c>
      <c r="AN19" s="83" t="s">
        <v>57</v>
      </c>
      <c r="AO19" s="83"/>
      <c r="AP19" s="83"/>
      <c r="AQ19" s="83" t="s">
        <v>57</v>
      </c>
      <c r="AR19" s="83" t="s">
        <v>57</v>
      </c>
      <c r="AS19" s="83" t="s">
        <v>57</v>
      </c>
      <c r="AT19" s="83" t="s">
        <v>57</v>
      </c>
      <c r="AU19" s="83" t="s">
        <v>57</v>
      </c>
      <c r="AV19" s="80" t="s">
        <v>57</v>
      </c>
      <c r="AW19" s="80" t="s">
        <v>57</v>
      </c>
      <c r="AX19" s="80" t="s">
        <v>57</v>
      </c>
      <c r="AY19" s="80" t="s">
        <v>57</v>
      </c>
      <c r="AZ19" s="80" t="s">
        <v>57</v>
      </c>
      <c r="BA19" s="80" t="s">
        <v>57</v>
      </c>
      <c r="BB19" s="80" t="s">
        <v>57</v>
      </c>
      <c r="BC19" s="80" t="s">
        <v>57</v>
      </c>
      <c r="BD19" s="80" t="s">
        <v>57</v>
      </c>
      <c r="BE19" s="80" t="s">
        <v>57</v>
      </c>
      <c r="BF19" s="80" t="s">
        <v>57</v>
      </c>
      <c r="BG19" s="80" t="s">
        <v>57</v>
      </c>
      <c r="BH19" s="80" t="s">
        <v>57</v>
      </c>
      <c r="BI19" s="80" t="s">
        <v>57</v>
      </c>
      <c r="BJ19" s="80"/>
      <c r="BK19" s="80" t="s">
        <v>57</v>
      </c>
      <c r="BL19" s="80" t="s">
        <v>57</v>
      </c>
      <c r="BM19" s="80" t="s">
        <v>57</v>
      </c>
      <c r="BN19" s="80" t="s">
        <v>57</v>
      </c>
      <c r="BO19" s="80"/>
      <c r="BP19" s="81"/>
      <c r="BQ19" s="77">
        <f t="shared" ca="1" si="24"/>
        <v>1</v>
      </c>
      <c r="BR19" s="77">
        <f t="shared" si="25"/>
        <v>1</v>
      </c>
      <c r="BS19" s="78"/>
    </row>
    <row r="20" spans="1:71" hidden="1" x14ac:dyDescent="0.2">
      <c r="A20" s="132"/>
      <c r="B20" s="65" t="str">
        <f>IF(A20&gt;0,VLOOKUP(A20,'Informations CTT '!$B:$P,2,FALSE)," ")</f>
        <v xml:space="preserve"> </v>
      </c>
      <c r="C20" s="66" t="str">
        <f>IF(A20&gt;0,VLOOKUP(A20,'Informations CTT '!$B:$P,3,FALSE)," ")</f>
        <v xml:space="preserve"> </v>
      </c>
      <c r="D20" s="67" t="str">
        <f>IF(A20&gt;0,VLOOKUP(A20,'Informations CTT '!$B:$P,4,FALSE)," ")</f>
        <v xml:space="preserve"> </v>
      </c>
      <c r="E20" s="103" t="str">
        <f>IF(A20&gt;0,VLOOKUP(A20,'Informations CTT '!$B:$P,5,FALSE)," ")</f>
        <v xml:space="preserve"> </v>
      </c>
      <c r="F20" s="69" t="str">
        <f t="shared" si="23"/>
        <v xml:space="preserve"> </v>
      </c>
      <c r="G20" s="70" t="str">
        <f>IF(A20&gt;0,VLOOKUP(A20,'Informations CTT '!$B:$P,7,FALSE)," ")</f>
        <v xml:space="preserve"> </v>
      </c>
      <c r="H20" s="66" t="str">
        <f>IF(A20&gt;0,VLOOKUP(A20,'Informations CTT '!$B:$P,8,FALSE)," ")</f>
        <v xml:space="preserve"> </v>
      </c>
      <c r="I20" s="67" t="str">
        <f>IF(A20&gt;0,VLOOKUP(A20,'Informations CTT '!$B:$P,9,FALSE)," ")</f>
        <v xml:space="preserve"> </v>
      </c>
      <c r="J20" s="66" t="str">
        <f>IF(A20&gt;0,VLOOKUP(A20,'Informations CTT '!$B:$P,10,FALSE)," ")</f>
        <v xml:space="preserve"> </v>
      </c>
      <c r="K20" s="67" t="str">
        <f>IF(A20&gt;0,VLOOKUP(A20,'Informations CTT '!$B:$P,11,FALSE)," ")</f>
        <v xml:space="preserve"> </v>
      </c>
      <c r="L20" s="67" t="str">
        <f>IF(A20&gt;0,VLOOKUP(A20,'Informations CTT '!$B:$P,12,FALSE)," ")</f>
        <v xml:space="preserve"> </v>
      </c>
      <c r="M20" s="67" t="str">
        <f>IF(A20&gt;0,VLOOKUP(A20,'Informations CTT '!$B:$P,13,FALSE)," ")</f>
        <v xml:space="preserve"> </v>
      </c>
      <c r="N20" s="67" t="str">
        <f>IF(A20&gt;0,VLOOKUP(A20,'Informations CTT '!$B:$P,14,FALSE)," ")</f>
        <v xml:space="preserve"> </v>
      </c>
      <c r="O20" s="71" t="str">
        <f>IF(A20&gt;0,VLOOKUP(A20,'Informations CTT '!$B:$P,15,FALSE)," ")</f>
        <v xml:space="preserve"> </v>
      </c>
      <c r="P20" s="79"/>
      <c r="Q20" s="80" t="s">
        <v>57</v>
      </c>
      <c r="R20" s="80" t="s">
        <v>57</v>
      </c>
      <c r="S20" s="80" t="s">
        <v>57</v>
      </c>
      <c r="T20" s="80"/>
      <c r="U20" s="80" t="s">
        <v>57</v>
      </c>
      <c r="V20" s="81"/>
      <c r="W20" s="82" t="s">
        <v>57</v>
      </c>
      <c r="X20" s="83" t="s">
        <v>57</v>
      </c>
      <c r="Y20" s="83" t="s">
        <v>57</v>
      </c>
      <c r="Z20" s="83" t="s">
        <v>57</v>
      </c>
      <c r="AA20" s="83" t="s">
        <v>57</v>
      </c>
      <c r="AB20" s="83" t="s">
        <v>57</v>
      </c>
      <c r="AC20" s="83" t="s">
        <v>57</v>
      </c>
      <c r="AD20" s="83" t="s">
        <v>57</v>
      </c>
      <c r="AE20" s="83" t="s">
        <v>57</v>
      </c>
      <c r="AF20" s="83" t="s">
        <v>57</v>
      </c>
      <c r="AG20" s="83" t="s">
        <v>57</v>
      </c>
      <c r="AH20" s="83" t="s">
        <v>57</v>
      </c>
      <c r="AI20" s="83" t="s">
        <v>57</v>
      </c>
      <c r="AJ20" s="83" t="s">
        <v>57</v>
      </c>
      <c r="AK20" s="83" t="s">
        <v>57</v>
      </c>
      <c r="AL20" s="83" t="s">
        <v>57</v>
      </c>
      <c r="AM20" s="83" t="s">
        <v>57</v>
      </c>
      <c r="AN20" s="83" t="s">
        <v>57</v>
      </c>
      <c r="AO20" s="83"/>
      <c r="AP20" s="83"/>
      <c r="AQ20" s="83" t="s">
        <v>57</v>
      </c>
      <c r="AR20" s="83" t="s">
        <v>57</v>
      </c>
      <c r="AS20" s="83" t="s">
        <v>57</v>
      </c>
      <c r="AT20" s="83" t="s">
        <v>57</v>
      </c>
      <c r="AU20" s="83" t="s">
        <v>57</v>
      </c>
      <c r="AV20" s="80" t="s">
        <v>57</v>
      </c>
      <c r="AW20" s="80" t="s">
        <v>57</v>
      </c>
      <c r="AX20" s="80" t="s">
        <v>57</v>
      </c>
      <c r="AY20" s="80" t="s">
        <v>57</v>
      </c>
      <c r="AZ20" s="80" t="s">
        <v>57</v>
      </c>
      <c r="BA20" s="80" t="s">
        <v>57</v>
      </c>
      <c r="BB20" s="80" t="s">
        <v>57</v>
      </c>
      <c r="BC20" s="80" t="s">
        <v>57</v>
      </c>
      <c r="BD20" s="80" t="s">
        <v>57</v>
      </c>
      <c r="BE20" s="80" t="s">
        <v>57</v>
      </c>
      <c r="BF20" s="80" t="s">
        <v>57</v>
      </c>
      <c r="BG20" s="80" t="s">
        <v>57</v>
      </c>
      <c r="BH20" s="80" t="s">
        <v>57</v>
      </c>
      <c r="BI20" s="80" t="s">
        <v>57</v>
      </c>
      <c r="BJ20" s="80"/>
      <c r="BK20" s="80" t="s">
        <v>57</v>
      </c>
      <c r="BL20" s="80" t="s">
        <v>57</v>
      </c>
      <c r="BM20" s="80" t="s">
        <v>57</v>
      </c>
      <c r="BN20" s="80" t="s">
        <v>57</v>
      </c>
      <c r="BO20" s="80"/>
      <c r="BP20" s="81"/>
      <c r="BQ20" s="77">
        <f t="shared" ca="1" si="24"/>
        <v>1</v>
      </c>
      <c r="BR20" s="77">
        <f t="shared" si="25"/>
        <v>0.5714285714285714</v>
      </c>
      <c r="BS20" s="78"/>
    </row>
    <row r="21" spans="1:71" hidden="1" x14ac:dyDescent="0.2">
      <c r="A21" s="132"/>
      <c r="B21" s="65" t="str">
        <f>IF(A21&gt;0,VLOOKUP(A21,'Informations CTT '!$B:$P,2,FALSE)," ")</f>
        <v xml:space="preserve"> </v>
      </c>
      <c r="C21" s="66" t="str">
        <f>IF(A21&gt;0,VLOOKUP(A21,'Informations CTT '!$B:$P,3,FALSE)," ")</f>
        <v xml:space="preserve"> </v>
      </c>
      <c r="D21" s="67" t="str">
        <f>IF(A21&gt;0,VLOOKUP(A21,'Informations CTT '!$B:$P,4,FALSE)," ")</f>
        <v xml:space="preserve"> </v>
      </c>
      <c r="E21" s="68" t="str">
        <f>IF(A21&gt;0,VLOOKUP(A21,'Informations CTT '!$B:$P,5,FALSE)," ")</f>
        <v xml:space="preserve"> </v>
      </c>
      <c r="F21" s="69" t="str">
        <f t="shared" si="23"/>
        <v xml:space="preserve"> </v>
      </c>
      <c r="G21" s="70" t="str">
        <f>IF(A21&gt;0,VLOOKUP(A21,'Informations CTT '!$B:$P,7,FALSE)," ")</f>
        <v xml:space="preserve"> </v>
      </c>
      <c r="H21" s="66" t="str">
        <f>IF(A21&gt;0,VLOOKUP(A21,'Informations CTT '!$B:$P,8,FALSE)," ")</f>
        <v xml:space="preserve"> </v>
      </c>
      <c r="I21" s="67" t="str">
        <f>IF(A21&gt;0,VLOOKUP(A21,'Informations CTT '!$B:$P,9,FALSE)," ")</f>
        <v xml:space="preserve"> </v>
      </c>
      <c r="J21" s="66" t="str">
        <f>IF(A21&gt;0,VLOOKUP(A21,'Informations CTT '!$B:$P,10,FALSE)," ")</f>
        <v xml:space="preserve"> </v>
      </c>
      <c r="K21" s="67" t="str">
        <f>IF(A21&gt;0,VLOOKUP(A21,'Informations CTT '!$B:$P,11,FALSE)," ")</f>
        <v xml:space="preserve"> </v>
      </c>
      <c r="L21" s="67" t="str">
        <f>IF(A21&gt;0,VLOOKUP(A21,'Informations CTT '!$B:$P,12,FALSE)," ")</f>
        <v xml:space="preserve"> </v>
      </c>
      <c r="M21" s="67" t="str">
        <f>IF(A21&gt;0,VLOOKUP(A21,'Informations CTT '!$B:$P,13,FALSE)," ")</f>
        <v xml:space="preserve"> </v>
      </c>
      <c r="N21" s="67" t="str">
        <f>IF(A21&gt;0,VLOOKUP(A21,'Informations CTT '!$B:$P,14,FALSE)," ")</f>
        <v xml:space="preserve"> </v>
      </c>
      <c r="O21" s="71" t="str">
        <f>IF(A21&gt;0,VLOOKUP(A21,'Informations CTT '!$B:$P,15,FALSE)," ")</f>
        <v xml:space="preserve"> </v>
      </c>
      <c r="P21" s="79" t="s">
        <v>57</v>
      </c>
      <c r="Q21" s="80"/>
      <c r="R21" s="80" t="s">
        <v>57</v>
      </c>
      <c r="S21" s="80" t="s">
        <v>57</v>
      </c>
      <c r="T21" s="80" t="s">
        <v>57</v>
      </c>
      <c r="U21" s="80" t="s">
        <v>57</v>
      </c>
      <c r="V21" s="81"/>
      <c r="W21" s="82" t="s">
        <v>59</v>
      </c>
      <c r="X21" s="83" t="s">
        <v>57</v>
      </c>
      <c r="Y21" s="83" t="s">
        <v>57</v>
      </c>
      <c r="Z21" s="83" t="s">
        <v>57</v>
      </c>
      <c r="AA21" s="83" t="s">
        <v>57</v>
      </c>
      <c r="AB21" s="83" t="s">
        <v>57</v>
      </c>
      <c r="AC21" s="83" t="s">
        <v>57</v>
      </c>
      <c r="AD21" s="83" t="s">
        <v>57</v>
      </c>
      <c r="AE21" s="83" t="s">
        <v>57</v>
      </c>
      <c r="AF21" s="83" t="s">
        <v>59</v>
      </c>
      <c r="AG21" s="83" t="s">
        <v>59</v>
      </c>
      <c r="AH21" s="83" t="s">
        <v>57</v>
      </c>
      <c r="AI21" s="83" t="s">
        <v>57</v>
      </c>
      <c r="AJ21" s="83" t="s">
        <v>57</v>
      </c>
      <c r="AK21" s="83" t="s">
        <v>57</v>
      </c>
      <c r="AL21" s="83" t="s">
        <v>57</v>
      </c>
      <c r="AM21" s="83" t="s">
        <v>57</v>
      </c>
      <c r="AN21" s="83" t="s">
        <v>57</v>
      </c>
      <c r="AO21" s="83"/>
      <c r="AP21" s="83"/>
      <c r="AQ21" s="83" t="s">
        <v>57</v>
      </c>
      <c r="AR21" s="83" t="s">
        <v>57</v>
      </c>
      <c r="AS21" s="83" t="s">
        <v>57</v>
      </c>
      <c r="AT21" s="83" t="s">
        <v>57</v>
      </c>
      <c r="AU21" s="83" t="s">
        <v>57</v>
      </c>
      <c r="AV21" s="80" t="s">
        <v>57</v>
      </c>
      <c r="AW21" s="80" t="s">
        <v>57</v>
      </c>
      <c r="AX21" s="80" t="s">
        <v>57</v>
      </c>
      <c r="AY21" s="80" t="s">
        <v>57</v>
      </c>
      <c r="AZ21" s="80" t="s">
        <v>57</v>
      </c>
      <c r="BA21" s="80" t="s">
        <v>57</v>
      </c>
      <c r="BB21" s="80" t="s">
        <v>57</v>
      </c>
      <c r="BC21" s="80" t="s">
        <v>57</v>
      </c>
      <c r="BD21" s="80" t="s">
        <v>57</v>
      </c>
      <c r="BE21" s="80" t="s">
        <v>57</v>
      </c>
      <c r="BF21" s="80" t="s">
        <v>57</v>
      </c>
      <c r="BG21" s="80" t="s">
        <v>57</v>
      </c>
      <c r="BH21" s="80" t="s">
        <v>57</v>
      </c>
      <c r="BI21" s="80" t="s">
        <v>57</v>
      </c>
      <c r="BJ21" s="80"/>
      <c r="BK21" s="80" t="s">
        <v>57</v>
      </c>
      <c r="BL21" s="80" t="s">
        <v>57</v>
      </c>
      <c r="BM21" s="80" t="s">
        <v>57</v>
      </c>
      <c r="BN21" s="80" t="s">
        <v>57</v>
      </c>
      <c r="BO21" s="80"/>
      <c r="BP21" s="81"/>
      <c r="BQ21" s="77">
        <f t="shared" ca="1" si="24"/>
        <v>0.85365853658536583</v>
      </c>
      <c r="BR21" s="77">
        <f t="shared" si="25"/>
        <v>0.7142857142857143</v>
      </c>
      <c r="BS21" s="78"/>
    </row>
    <row r="22" spans="1:71" hidden="1" x14ac:dyDescent="0.2">
      <c r="A22" s="132"/>
      <c r="B22" s="65" t="str">
        <f>IF(A22&gt;0,VLOOKUP(A22,'Informations CTT '!$B:$P,2,FALSE)," ")</f>
        <v xml:space="preserve"> </v>
      </c>
      <c r="C22" s="66" t="str">
        <f>IF(A22&gt;0,VLOOKUP(A22,'Informations CTT '!$B:$P,3,FALSE)," ")</f>
        <v xml:space="preserve"> </v>
      </c>
      <c r="D22" s="67" t="str">
        <f>IF(A22&gt;0,VLOOKUP(A22,'Informations CTT '!$B:$P,4,FALSE)," ")</f>
        <v xml:space="preserve"> </v>
      </c>
      <c r="E22" s="68" t="str">
        <f>IF(A22&gt;0,VLOOKUP(A22,'Informations CTT '!$B:$P,5,FALSE)," ")</f>
        <v xml:space="preserve"> </v>
      </c>
      <c r="F22" s="69" t="str">
        <f t="shared" si="23"/>
        <v xml:space="preserve"> </v>
      </c>
      <c r="G22" s="70" t="str">
        <f>IF(A22&gt;0,VLOOKUP(A22,'Informations CTT '!$B:$P,7,FALSE)," ")</f>
        <v xml:space="preserve"> </v>
      </c>
      <c r="H22" s="66" t="str">
        <f>IF(A22&gt;0,VLOOKUP(A22,'Informations CTT '!$B:$P,8,FALSE)," ")</f>
        <v xml:space="preserve"> </v>
      </c>
      <c r="I22" s="67" t="str">
        <f>IF(A22&gt;0,VLOOKUP(A22,'Informations CTT '!$B:$P,9,FALSE)," ")</f>
        <v xml:space="preserve"> </v>
      </c>
      <c r="J22" s="66" t="str">
        <f>IF(A22&gt;0,VLOOKUP(A22,'Informations CTT '!$B:$P,10,FALSE)," ")</f>
        <v xml:space="preserve"> </v>
      </c>
      <c r="K22" s="67" t="str">
        <f>IF(A22&gt;0,VLOOKUP(A22,'Informations CTT '!$B:$P,11,FALSE)," ")</f>
        <v xml:space="preserve"> </v>
      </c>
      <c r="L22" s="67" t="str">
        <f>IF(A22&gt;0,VLOOKUP(A22,'Informations CTT '!$B:$P,12,FALSE)," ")</f>
        <v xml:space="preserve"> </v>
      </c>
      <c r="M22" s="67" t="str">
        <f>IF(A22&gt;0,VLOOKUP(A22,'Informations CTT '!$B:$P,13,FALSE)," ")</f>
        <v xml:space="preserve"> </v>
      </c>
      <c r="N22" s="67" t="str">
        <f>IF(A22&gt;0,VLOOKUP(A22,'Informations CTT '!$B:$P,14,FALSE)," ")</f>
        <v xml:space="preserve"> </v>
      </c>
      <c r="O22" s="71" t="str">
        <f>IF(A22&gt;0,VLOOKUP(A22,'Informations CTT '!$B:$P,15,FALSE)," ")</f>
        <v xml:space="preserve"> </v>
      </c>
      <c r="P22" s="79" t="s">
        <v>57</v>
      </c>
      <c r="Q22" s="80"/>
      <c r="R22" s="80" t="s">
        <v>57</v>
      </c>
      <c r="S22" s="80" t="s">
        <v>57</v>
      </c>
      <c r="T22" s="80"/>
      <c r="U22" s="80" t="s">
        <v>57</v>
      </c>
      <c r="V22" s="81"/>
      <c r="W22" s="102" t="s">
        <v>57</v>
      </c>
      <c r="X22" s="80" t="s">
        <v>57</v>
      </c>
      <c r="Y22" s="80" t="s">
        <v>57</v>
      </c>
      <c r="Z22" s="83" t="s">
        <v>57</v>
      </c>
      <c r="AA22" s="80" t="s">
        <v>57</v>
      </c>
      <c r="AB22" s="80" t="s">
        <v>57</v>
      </c>
      <c r="AC22" s="80" t="s">
        <v>57</v>
      </c>
      <c r="AD22" s="80" t="s">
        <v>57</v>
      </c>
      <c r="AE22" s="80" t="s">
        <v>57</v>
      </c>
      <c r="AF22" s="83" t="s">
        <v>59</v>
      </c>
      <c r="AG22" s="83" t="s">
        <v>59</v>
      </c>
      <c r="AH22" s="80" t="s">
        <v>57</v>
      </c>
      <c r="AI22" s="80" t="s">
        <v>59</v>
      </c>
      <c r="AJ22" s="80" t="s">
        <v>57</v>
      </c>
      <c r="AK22" s="80" t="s">
        <v>57</v>
      </c>
      <c r="AL22" s="80" t="s">
        <v>59</v>
      </c>
      <c r="AM22" s="80" t="s">
        <v>57</v>
      </c>
      <c r="AN22" s="80" t="s">
        <v>57</v>
      </c>
      <c r="AO22" s="83"/>
      <c r="AP22" s="83"/>
      <c r="AQ22" s="80" t="s">
        <v>57</v>
      </c>
      <c r="AR22" s="80" t="s">
        <v>57</v>
      </c>
      <c r="AS22" s="80" t="s">
        <v>57</v>
      </c>
      <c r="AT22" s="83" t="s">
        <v>57</v>
      </c>
      <c r="AU22" s="83" t="s">
        <v>57</v>
      </c>
      <c r="AV22" s="80" t="s">
        <v>57</v>
      </c>
      <c r="AW22" s="80" t="s">
        <v>57</v>
      </c>
      <c r="AX22" s="80" t="s">
        <v>57</v>
      </c>
      <c r="AY22" s="80" t="s">
        <v>57</v>
      </c>
      <c r="AZ22" s="80" t="s">
        <v>57</v>
      </c>
      <c r="BA22" s="80" t="s">
        <v>57</v>
      </c>
      <c r="BB22" s="80" t="s">
        <v>57</v>
      </c>
      <c r="BC22" s="80" t="s">
        <v>57</v>
      </c>
      <c r="BD22" s="80" t="s">
        <v>57</v>
      </c>
      <c r="BE22" s="80" t="s">
        <v>57</v>
      </c>
      <c r="BF22" s="80" t="s">
        <v>57</v>
      </c>
      <c r="BG22" s="80" t="s">
        <v>57</v>
      </c>
      <c r="BH22" s="80" t="s">
        <v>60</v>
      </c>
      <c r="BI22" s="80" t="s">
        <v>60</v>
      </c>
      <c r="BJ22" s="80"/>
      <c r="BK22" s="80" t="s">
        <v>60</v>
      </c>
      <c r="BL22" s="80" t="s">
        <v>60</v>
      </c>
      <c r="BM22" s="80" t="s">
        <v>60</v>
      </c>
      <c r="BN22" s="80" t="s">
        <v>60</v>
      </c>
      <c r="BO22" s="80"/>
      <c r="BP22" s="81"/>
      <c r="BQ22" s="77">
        <f t="shared" ca="1" si="24"/>
        <v>0.51219512195121952</v>
      </c>
      <c r="BR22" s="77">
        <f t="shared" si="25"/>
        <v>0.5714285714285714</v>
      </c>
      <c r="BS22" s="78"/>
    </row>
    <row r="23" spans="1:71" hidden="1" x14ac:dyDescent="0.2">
      <c r="A23" s="132"/>
      <c r="B23" s="65" t="str">
        <f>IF(A23&gt;0,VLOOKUP(A23,'Informations CTT '!$B:$P,2,FALSE)," ")</f>
        <v xml:space="preserve"> </v>
      </c>
      <c r="C23" s="66" t="str">
        <f>IF(A23&gt;0,VLOOKUP(A23,'Informations CTT '!$B:$P,3,FALSE)," ")</f>
        <v xml:space="preserve"> </v>
      </c>
      <c r="D23" s="67" t="str">
        <f>IF(A23&gt;0,VLOOKUP(A23,'Informations CTT '!$B:$P,4,FALSE)," ")</f>
        <v xml:space="preserve"> </v>
      </c>
      <c r="E23" s="68" t="str">
        <f>IF(A23&gt;0,VLOOKUP(A23,'Informations CTT '!$B:$P,5,FALSE)," ")</f>
        <v xml:space="preserve"> </v>
      </c>
      <c r="F23" s="69" t="str">
        <f t="shared" si="23"/>
        <v xml:space="preserve"> </v>
      </c>
      <c r="G23" s="70" t="str">
        <f>IF(A23&gt;0,VLOOKUP(A23,'Informations CTT '!$B:$P,7,FALSE)," ")</f>
        <v xml:space="preserve"> </v>
      </c>
      <c r="H23" s="66" t="str">
        <f>IF(A23&gt;0,VLOOKUP(A23,'Informations CTT '!$B:$P,8,FALSE)," ")</f>
        <v xml:space="preserve"> </v>
      </c>
      <c r="I23" s="67" t="str">
        <f>IF(A23&gt;0,VLOOKUP(A23,'Informations CTT '!$B:$P,9,FALSE)," ")</f>
        <v xml:space="preserve"> </v>
      </c>
      <c r="J23" s="66" t="str">
        <f>IF(A23&gt;0,VLOOKUP(A23,'Informations CTT '!$B:$P,10,FALSE)," ")</f>
        <v xml:space="preserve"> </v>
      </c>
      <c r="K23" s="67" t="str">
        <f>IF(A23&gt;0,VLOOKUP(A23,'Informations CTT '!$B:$P,11,FALSE)," ")</f>
        <v xml:space="preserve"> </v>
      </c>
      <c r="L23" s="67" t="str">
        <f>IF(A23&gt;0,VLOOKUP(A23,'Informations CTT '!$B:$P,12,FALSE)," ")</f>
        <v xml:space="preserve"> </v>
      </c>
      <c r="M23" s="67" t="str">
        <f>IF(A23&gt;0,VLOOKUP(A23,'Informations CTT '!$B:$P,13,FALSE)," ")</f>
        <v xml:space="preserve"> </v>
      </c>
      <c r="N23" s="67" t="str">
        <f>IF(A23&gt;0,VLOOKUP(A23,'Informations CTT '!$B:$P,14,FALSE)," ")</f>
        <v xml:space="preserve"> </v>
      </c>
      <c r="O23" s="71" t="str">
        <f>IF(A23&gt;0,VLOOKUP(A23,'Informations CTT '!$B:$P,15,FALSE)," ")</f>
        <v xml:space="preserve"> </v>
      </c>
      <c r="P23" s="79" t="s">
        <v>57</v>
      </c>
      <c r="Q23" s="80" t="s">
        <v>57</v>
      </c>
      <c r="R23" s="80" t="s">
        <v>57</v>
      </c>
      <c r="S23" s="80" t="s">
        <v>57</v>
      </c>
      <c r="T23" s="80"/>
      <c r="U23" s="80" t="s">
        <v>57</v>
      </c>
      <c r="V23" s="81"/>
      <c r="W23" s="102"/>
      <c r="X23" s="80"/>
      <c r="Y23" s="80" t="s">
        <v>57</v>
      </c>
      <c r="Z23" s="83" t="s">
        <v>57</v>
      </c>
      <c r="AA23" s="80" t="s">
        <v>57</v>
      </c>
      <c r="AB23" s="80" t="s">
        <v>57</v>
      </c>
      <c r="AC23" s="80" t="s">
        <v>57</v>
      </c>
      <c r="AD23" s="80" t="s">
        <v>57</v>
      </c>
      <c r="AE23" s="80" t="s">
        <v>57</v>
      </c>
      <c r="AF23" s="83" t="s">
        <v>59</v>
      </c>
      <c r="AG23" s="83" t="s">
        <v>59</v>
      </c>
      <c r="AH23" s="80" t="s">
        <v>59</v>
      </c>
      <c r="AI23" s="80" t="s">
        <v>59</v>
      </c>
      <c r="AJ23" s="80" t="s">
        <v>57</v>
      </c>
      <c r="AK23" s="80" t="s">
        <v>57</v>
      </c>
      <c r="AL23" s="80" t="s">
        <v>57</v>
      </c>
      <c r="AM23" s="80" t="s">
        <v>57</v>
      </c>
      <c r="AN23" s="80" t="s">
        <v>57</v>
      </c>
      <c r="AO23" s="83"/>
      <c r="AP23" s="83"/>
      <c r="AQ23" s="80" t="s">
        <v>57</v>
      </c>
      <c r="AR23" s="80" t="s">
        <v>57</v>
      </c>
      <c r="AS23" s="80" t="s">
        <v>57</v>
      </c>
      <c r="AT23" s="83" t="s">
        <v>57</v>
      </c>
      <c r="AU23" s="83" t="s">
        <v>57</v>
      </c>
      <c r="AV23" s="80" t="s">
        <v>57</v>
      </c>
      <c r="AW23" s="80" t="s">
        <v>57</v>
      </c>
      <c r="AX23" s="80" t="s">
        <v>57</v>
      </c>
      <c r="AY23" s="80" t="s">
        <v>57</v>
      </c>
      <c r="AZ23" s="80" t="s">
        <v>57</v>
      </c>
      <c r="BA23" s="80" t="s">
        <v>57</v>
      </c>
      <c r="BB23" s="80" t="s">
        <v>57</v>
      </c>
      <c r="BC23" s="80" t="s">
        <v>57</v>
      </c>
      <c r="BD23" s="80" t="s">
        <v>57</v>
      </c>
      <c r="BE23" s="80" t="s">
        <v>57</v>
      </c>
      <c r="BF23" s="80" t="s">
        <v>57</v>
      </c>
      <c r="BG23" s="80" t="s">
        <v>57</v>
      </c>
      <c r="BH23" s="80" t="s">
        <v>60</v>
      </c>
      <c r="BI23" s="80" t="s">
        <v>60</v>
      </c>
      <c r="BJ23" s="80"/>
      <c r="BK23" s="80" t="s">
        <v>59</v>
      </c>
      <c r="BL23" s="80" t="s">
        <v>59</v>
      </c>
      <c r="BM23" s="80" t="s">
        <v>59</v>
      </c>
      <c r="BN23" s="80" t="s">
        <v>59</v>
      </c>
      <c r="BO23" s="80"/>
      <c r="BP23" s="81"/>
      <c r="BQ23" s="77">
        <f t="shared" ca="1" si="24"/>
        <v>0.46341463414634149</v>
      </c>
      <c r="BR23" s="77">
        <f t="shared" si="25"/>
        <v>0.7142857142857143</v>
      </c>
      <c r="BS23" s="78"/>
    </row>
    <row r="24" spans="1:71" hidden="1" x14ac:dyDescent="0.2">
      <c r="A24" s="132"/>
      <c r="B24" s="65" t="str">
        <f>IF(A24&gt;0,VLOOKUP(A24,'Informations CTT '!$B:$P,2,FALSE)," ")</f>
        <v xml:space="preserve"> </v>
      </c>
      <c r="C24" s="66" t="str">
        <f>IF(A24&gt;0,VLOOKUP(A24,'Informations CTT '!$B:$P,3,FALSE)," ")</f>
        <v xml:space="preserve"> </v>
      </c>
      <c r="D24" s="67" t="str">
        <f>IF(A24&gt;0,VLOOKUP(A24,'Informations CTT '!$B:$P,4,FALSE)," ")</f>
        <v xml:space="preserve"> </v>
      </c>
      <c r="E24" s="68" t="str">
        <f>IF(A24&gt;0,VLOOKUP(A24,'Informations CTT '!$B:$P,5,FALSE)," ")</f>
        <v xml:space="preserve"> </v>
      </c>
      <c r="F24" s="69" t="str">
        <f t="shared" si="23"/>
        <v xml:space="preserve"> </v>
      </c>
      <c r="G24" s="70" t="str">
        <f>IF(A24&gt;0,VLOOKUP(A24,'Informations CTT '!$B:$P,7,FALSE)," ")</f>
        <v xml:space="preserve"> </v>
      </c>
      <c r="H24" s="66" t="str">
        <f>IF(A24&gt;0,VLOOKUP(A24,'Informations CTT '!$B:$P,8,FALSE)," ")</f>
        <v xml:space="preserve"> </v>
      </c>
      <c r="I24" s="67" t="str">
        <f>IF(A24&gt;0,VLOOKUP(A24,'Informations CTT '!$B:$P,9,FALSE)," ")</f>
        <v xml:space="preserve"> </v>
      </c>
      <c r="J24" s="66" t="str">
        <f>IF(A24&gt;0,VLOOKUP(A24,'Informations CTT '!$B:$P,10,FALSE)," ")</f>
        <v xml:space="preserve"> </v>
      </c>
      <c r="K24" s="67" t="str">
        <f>IF(A24&gt;0,VLOOKUP(A24,'Informations CTT '!$B:$P,11,FALSE)," ")</f>
        <v xml:space="preserve"> </v>
      </c>
      <c r="L24" s="67" t="str">
        <f>IF(A24&gt;0,VLOOKUP(A24,'Informations CTT '!$B:$P,12,FALSE)," ")</f>
        <v xml:space="preserve"> </v>
      </c>
      <c r="M24" s="67" t="str">
        <f>IF(A24&gt;0,VLOOKUP(A24,'Informations CTT '!$B:$P,13,FALSE)," ")</f>
        <v xml:space="preserve"> </v>
      </c>
      <c r="N24" s="67" t="str">
        <f>IF(A24&gt;0,VLOOKUP(A24,'Informations CTT '!$B:$P,14,FALSE)," ")</f>
        <v xml:space="preserve"> </v>
      </c>
      <c r="O24" s="71" t="str">
        <f>IF(A24&gt;0,VLOOKUP(A24,'Informations CTT '!$B:$P,15,FALSE)," ")</f>
        <v xml:space="preserve"> </v>
      </c>
      <c r="P24" s="79" t="s">
        <v>57</v>
      </c>
      <c r="Q24" s="80"/>
      <c r="R24" s="80"/>
      <c r="S24" s="80"/>
      <c r="T24" s="80"/>
      <c r="U24" s="80"/>
      <c r="V24" s="81"/>
      <c r="W24" s="102" t="s">
        <v>57</v>
      </c>
      <c r="X24" s="80" t="s">
        <v>57</v>
      </c>
      <c r="Y24" s="80" t="s">
        <v>57</v>
      </c>
      <c r="Z24" s="83" t="s">
        <v>57</v>
      </c>
      <c r="AA24" s="80" t="s">
        <v>57</v>
      </c>
      <c r="AB24" s="80" t="s">
        <v>57</v>
      </c>
      <c r="AC24" s="80" t="s">
        <v>57</v>
      </c>
      <c r="AD24" s="80" t="s">
        <v>57</v>
      </c>
      <c r="AE24" s="80" t="s">
        <v>57</v>
      </c>
      <c r="AF24" s="83" t="s">
        <v>59</v>
      </c>
      <c r="AG24" s="83" t="s">
        <v>59</v>
      </c>
      <c r="AH24" s="80" t="s">
        <v>57</v>
      </c>
      <c r="AI24" s="80" t="s">
        <v>57</v>
      </c>
      <c r="AJ24" s="80" t="s">
        <v>59</v>
      </c>
      <c r="AK24" s="80" t="s">
        <v>57</v>
      </c>
      <c r="AL24" s="80" t="s">
        <v>59</v>
      </c>
      <c r="AM24" s="80" t="s">
        <v>57</v>
      </c>
      <c r="AN24" s="80" t="s">
        <v>57</v>
      </c>
      <c r="AO24" s="83"/>
      <c r="AP24" s="83"/>
      <c r="AQ24" s="80"/>
      <c r="AR24" s="80"/>
      <c r="AS24" s="80"/>
      <c r="AT24" s="83"/>
      <c r="AU24" s="83"/>
      <c r="AV24" s="80"/>
      <c r="AW24" s="80"/>
      <c r="AX24" s="80"/>
      <c r="AY24" s="80"/>
      <c r="AZ24" s="80"/>
      <c r="BA24" s="80"/>
      <c r="BB24" s="80"/>
      <c r="BC24" s="80"/>
      <c r="BD24" s="80"/>
      <c r="BE24" s="80"/>
      <c r="BF24" s="80"/>
      <c r="BG24" s="80"/>
      <c r="BH24" s="80"/>
      <c r="BI24" s="80"/>
      <c r="BJ24" s="80"/>
      <c r="BK24" s="80"/>
      <c r="BL24" s="80"/>
      <c r="BM24" s="80"/>
      <c r="BN24" s="80"/>
      <c r="BO24" s="80"/>
      <c r="BP24" s="81"/>
      <c r="BQ24" s="77">
        <f t="shared" ca="1" si="24"/>
        <v>0.24390243902439024</v>
      </c>
      <c r="BR24" s="77">
        <f t="shared" si="25"/>
        <v>0.14285714285714285</v>
      </c>
      <c r="BS24" s="78"/>
    </row>
    <row r="25" spans="1:71" hidden="1" x14ac:dyDescent="0.2">
      <c r="A25" s="132"/>
      <c r="B25" s="65" t="str">
        <f>IF(A25&gt;0,VLOOKUP(A25,'Informations CTT '!$B:$P,2,FALSE)," ")</f>
        <v xml:space="preserve"> </v>
      </c>
      <c r="C25" s="66" t="str">
        <f>IF(A25&gt;0,VLOOKUP(A25,'Informations CTT '!$B:$P,3,FALSE)," ")</f>
        <v xml:space="preserve"> </v>
      </c>
      <c r="D25" s="67" t="str">
        <f>IF(A25&gt;0,VLOOKUP(A25,'Informations CTT '!$B:$P,4,FALSE)," ")</f>
        <v xml:space="preserve"> </v>
      </c>
      <c r="E25" s="68" t="str">
        <f>IF(A25&gt;0,VLOOKUP(A25,'Informations CTT '!$B:$P,5,FALSE)," ")</f>
        <v xml:space="preserve"> </v>
      </c>
      <c r="F25" s="69" t="str">
        <f t="shared" si="23"/>
        <v xml:space="preserve"> </v>
      </c>
      <c r="G25" s="70" t="str">
        <f>IF(A25&gt;0,VLOOKUP(A25,'Informations CTT '!$B:$P,7,FALSE)," ")</f>
        <v xml:space="preserve"> </v>
      </c>
      <c r="H25" s="66" t="str">
        <f>IF(A25&gt;0,VLOOKUP(A25,'Informations CTT '!$B:$P,8,FALSE)," ")</f>
        <v xml:space="preserve"> </v>
      </c>
      <c r="I25" s="67" t="str">
        <f>IF(A25&gt;0,VLOOKUP(A25,'Informations CTT '!$B:$P,9,FALSE)," ")</f>
        <v xml:space="preserve"> </v>
      </c>
      <c r="J25" s="66" t="str">
        <f>IF(A25&gt;0,VLOOKUP(A25,'Informations CTT '!$B:$P,10,FALSE)," ")</f>
        <v xml:space="preserve"> </v>
      </c>
      <c r="K25" s="67" t="str">
        <f>IF(A25&gt;0,VLOOKUP(A25,'Informations CTT '!$B:$P,11,FALSE)," ")</f>
        <v xml:space="preserve"> </v>
      </c>
      <c r="L25" s="67" t="str">
        <f>IF(A25&gt;0,VLOOKUP(A25,'Informations CTT '!$B:$P,12,FALSE)," ")</f>
        <v xml:space="preserve"> </v>
      </c>
      <c r="M25" s="67" t="str">
        <f>IF(A25&gt;0,VLOOKUP(A25,'Informations CTT '!$B:$P,13,FALSE)," ")</f>
        <v xml:space="preserve"> </v>
      </c>
      <c r="N25" s="67" t="str">
        <f>IF(A25&gt;0,VLOOKUP(A25,'Informations CTT '!$B:$P,14,FALSE)," ")</f>
        <v xml:space="preserve"> </v>
      </c>
      <c r="O25" s="71" t="str">
        <f>IF(A25&gt;0,VLOOKUP(A25,'Informations CTT '!$B:$P,15,FALSE)," ")</f>
        <v xml:space="preserve"> </v>
      </c>
      <c r="P25" s="79" t="s">
        <v>57</v>
      </c>
      <c r="Q25" s="80"/>
      <c r="R25" s="80"/>
      <c r="S25" s="80"/>
      <c r="T25" s="80"/>
      <c r="U25" s="80"/>
      <c r="V25" s="81"/>
      <c r="W25" s="102" t="s">
        <v>57</v>
      </c>
      <c r="X25" s="80" t="s">
        <v>57</v>
      </c>
      <c r="Y25" s="80" t="s">
        <v>57</v>
      </c>
      <c r="Z25" s="83" t="s">
        <v>57</v>
      </c>
      <c r="AA25" s="80" t="s">
        <v>57</v>
      </c>
      <c r="AB25" s="80" t="s">
        <v>57</v>
      </c>
      <c r="AC25" s="80" t="s">
        <v>57</v>
      </c>
      <c r="AD25" s="80" t="s">
        <v>57</v>
      </c>
      <c r="AE25" s="80" t="s">
        <v>57</v>
      </c>
      <c r="AF25" s="83" t="s">
        <v>59</v>
      </c>
      <c r="AG25" s="83" t="s">
        <v>59</v>
      </c>
      <c r="AH25" s="80" t="s">
        <v>57</v>
      </c>
      <c r="AI25" s="80" t="s">
        <v>57</v>
      </c>
      <c r="AJ25" s="80" t="s">
        <v>59</v>
      </c>
      <c r="AK25" s="80" t="s">
        <v>57</v>
      </c>
      <c r="AL25" s="80" t="s">
        <v>59</v>
      </c>
      <c r="AM25" s="80" t="s">
        <v>57</v>
      </c>
      <c r="AN25" s="80" t="s">
        <v>57</v>
      </c>
      <c r="AO25" s="83"/>
      <c r="AP25" s="83"/>
      <c r="AQ25" s="80"/>
      <c r="AR25" s="80"/>
      <c r="AS25" s="80"/>
      <c r="AT25" s="83"/>
      <c r="AU25" s="83"/>
      <c r="AV25" s="80"/>
      <c r="AW25" s="80"/>
      <c r="AX25" s="80"/>
      <c r="AY25" s="80"/>
      <c r="AZ25" s="80"/>
      <c r="BA25" s="80"/>
      <c r="BB25" s="80"/>
      <c r="BC25" s="80"/>
      <c r="BD25" s="80"/>
      <c r="BE25" s="80"/>
      <c r="BF25" s="80"/>
      <c r="BG25" s="80"/>
      <c r="BH25" s="80"/>
      <c r="BI25" s="80"/>
      <c r="BJ25" s="80"/>
      <c r="BK25" s="80"/>
      <c r="BL25" s="80"/>
      <c r="BM25" s="80"/>
      <c r="BN25" s="80"/>
      <c r="BO25" s="80"/>
      <c r="BP25" s="81"/>
      <c r="BQ25" s="77">
        <f t="shared" ca="1" si="24"/>
        <v>0.24390243902439024</v>
      </c>
      <c r="BR25" s="77">
        <f t="shared" si="25"/>
        <v>0.14285714285714285</v>
      </c>
      <c r="BS25" s="78"/>
    </row>
    <row r="26" spans="1:71" hidden="1" x14ac:dyDescent="0.2">
      <c r="A26" s="132"/>
      <c r="B26" s="65" t="str">
        <f>IF(A26&gt;0,VLOOKUP(A26,'Informations CTT '!$B:$P,2,FALSE)," ")</f>
        <v xml:space="preserve"> </v>
      </c>
      <c r="C26" s="66" t="str">
        <f>IF(A26&gt;0,VLOOKUP(A26,'Informations CTT '!$B:$P,3,FALSE)," ")</f>
        <v xml:space="preserve"> </v>
      </c>
      <c r="D26" s="67" t="str">
        <f>IF(A26&gt;0,VLOOKUP(A26,'Informations CTT '!$B:$P,4,FALSE)," ")</f>
        <v xml:space="preserve"> </v>
      </c>
      <c r="E26" s="68" t="str">
        <f>IF(A26&gt;0,VLOOKUP(A26,'Informations CTT '!$B:$P,5,FALSE)," ")</f>
        <v xml:space="preserve"> </v>
      </c>
      <c r="F26" s="69" t="str">
        <f t="shared" si="23"/>
        <v xml:space="preserve"> </v>
      </c>
      <c r="G26" s="70" t="str">
        <f>IF(A26&gt;0,VLOOKUP(A26,'Informations CTT '!$B:$P,7,FALSE)," ")</f>
        <v xml:space="preserve"> </v>
      </c>
      <c r="H26" s="66" t="str">
        <f>IF(A26&gt;0,VLOOKUP(A26,'Informations CTT '!$B:$P,8,FALSE)," ")</f>
        <v xml:space="preserve"> </v>
      </c>
      <c r="I26" s="67" t="str">
        <f>IF(A26&gt;0,VLOOKUP(A26,'Informations CTT '!$B:$P,9,FALSE)," ")</f>
        <v xml:space="preserve"> </v>
      </c>
      <c r="J26" s="66" t="str">
        <f>IF(A26&gt;0,VLOOKUP(A26,'Informations CTT '!$B:$P,10,FALSE)," ")</f>
        <v xml:space="preserve"> </v>
      </c>
      <c r="K26" s="67" t="str">
        <f>IF(A26&gt;0,VLOOKUP(A26,'Informations CTT '!$B:$P,11,FALSE)," ")</f>
        <v xml:space="preserve"> </v>
      </c>
      <c r="L26" s="67" t="str">
        <f>IF(A26&gt;0,VLOOKUP(A26,'Informations CTT '!$B:$P,12,FALSE)," ")</f>
        <v xml:space="preserve"> </v>
      </c>
      <c r="M26" s="67" t="str">
        <f>IF(A26&gt;0,VLOOKUP(A26,'Informations CTT '!$B:$P,13,FALSE)," ")</f>
        <v xml:space="preserve"> </v>
      </c>
      <c r="N26" s="67" t="str">
        <f>IF(A26&gt;0,VLOOKUP(A26,'Informations CTT '!$B:$P,14,FALSE)," ")</f>
        <v xml:space="preserve"> </v>
      </c>
      <c r="O26" s="71" t="str">
        <f>IF(A26&gt;0,VLOOKUP(A26,'Informations CTT '!$B:$P,15,FALSE)," ")</f>
        <v xml:space="preserve"> </v>
      </c>
      <c r="P26" s="79"/>
      <c r="Q26" s="80"/>
      <c r="R26" s="80"/>
      <c r="S26" s="80"/>
      <c r="T26" s="80"/>
      <c r="U26" s="80"/>
      <c r="V26" s="81"/>
      <c r="W26" s="102"/>
      <c r="X26" s="80"/>
      <c r="Y26" s="80"/>
      <c r="Z26" s="83"/>
      <c r="AA26" s="80"/>
      <c r="AB26" s="80"/>
      <c r="AC26" s="80"/>
      <c r="AD26" s="80"/>
      <c r="AE26" s="80"/>
      <c r="AF26" s="83"/>
      <c r="AG26" s="83"/>
      <c r="AH26" s="80"/>
      <c r="AI26" s="80"/>
      <c r="AJ26" s="80"/>
      <c r="AK26" s="80"/>
      <c r="AL26" s="80"/>
      <c r="AM26" s="80"/>
      <c r="AN26" s="80"/>
      <c r="AO26" s="83"/>
      <c r="AP26" s="83"/>
      <c r="AQ26" s="80"/>
      <c r="AR26" s="80"/>
      <c r="AS26" s="80"/>
      <c r="AT26" s="83"/>
      <c r="AU26" s="83"/>
      <c r="AV26" s="80"/>
      <c r="AW26" s="80"/>
      <c r="AX26" s="80"/>
      <c r="AY26" s="80"/>
      <c r="AZ26" s="80"/>
      <c r="BA26" s="80"/>
      <c r="BB26" s="80"/>
      <c r="BC26" s="80"/>
      <c r="BD26" s="80"/>
      <c r="BE26" s="80"/>
      <c r="BF26" s="80"/>
      <c r="BG26" s="80"/>
      <c r="BH26" s="80"/>
      <c r="BI26" s="80"/>
      <c r="BJ26" s="80"/>
      <c r="BK26" s="80"/>
      <c r="BL26" s="80"/>
      <c r="BM26" s="80"/>
      <c r="BN26" s="80"/>
      <c r="BO26" s="80"/>
      <c r="BP26" s="81"/>
      <c r="BQ26" s="77">
        <f t="shared" ca="1" si="24"/>
        <v>0</v>
      </c>
      <c r="BR26" s="77">
        <f t="shared" si="25"/>
        <v>0</v>
      </c>
      <c r="BS26" s="78"/>
    </row>
    <row r="27" spans="1:71" hidden="1" x14ac:dyDescent="0.2">
      <c r="A27" s="132"/>
      <c r="B27" s="65" t="str">
        <f>IF(A27&gt;0,VLOOKUP(A27,'Informations CTT '!$B:$P,2,FALSE)," ")</f>
        <v xml:space="preserve"> </v>
      </c>
      <c r="C27" s="66" t="str">
        <f>IF(A27&gt;0,VLOOKUP(A27,'Informations CTT '!$B:$P,3,FALSE)," ")</f>
        <v xml:space="preserve"> </v>
      </c>
      <c r="D27" s="67" t="str">
        <f>IF(A27&gt;0,VLOOKUP(A27,'Informations CTT '!$B:$P,4,FALSE)," ")</f>
        <v xml:space="preserve"> </v>
      </c>
      <c r="E27" s="68" t="str">
        <f>IF(A27&gt;0,VLOOKUP(A27,'Informations CTT '!$B:$P,5,FALSE)," ")</f>
        <v xml:space="preserve"> </v>
      </c>
      <c r="F27" s="69" t="str">
        <f t="shared" si="23"/>
        <v xml:space="preserve"> </v>
      </c>
      <c r="G27" s="70" t="str">
        <f>IF(A27&gt;0,VLOOKUP(A27,'Informations CTT '!$B:$P,7,FALSE)," ")</f>
        <v xml:space="preserve"> </v>
      </c>
      <c r="H27" s="66" t="str">
        <f>IF(A27&gt;0,VLOOKUP(A27,'Informations CTT '!$B:$P,8,FALSE)," ")</f>
        <v xml:space="preserve"> </v>
      </c>
      <c r="I27" s="67" t="str">
        <f>IF(A27&gt;0,VLOOKUP(A27,'Informations CTT '!$B:$P,9,FALSE)," ")</f>
        <v xml:space="preserve"> </v>
      </c>
      <c r="J27" s="66" t="str">
        <f>IF(A27&gt;0,VLOOKUP(A27,'Informations CTT '!$B:$P,10,FALSE)," ")</f>
        <v xml:space="preserve"> </v>
      </c>
      <c r="K27" s="67" t="str">
        <f>IF(A27&gt;0,VLOOKUP(A27,'Informations CTT '!$B:$P,11,FALSE)," ")</f>
        <v xml:space="preserve"> </v>
      </c>
      <c r="L27" s="67" t="str">
        <f>IF(A27&gt;0,VLOOKUP(A27,'Informations CTT '!$B:$P,12,FALSE)," ")</f>
        <v xml:space="preserve"> </v>
      </c>
      <c r="M27" s="67" t="str">
        <f>IF(A27&gt;0,VLOOKUP(A27,'Informations CTT '!$B:$P,13,FALSE)," ")</f>
        <v xml:space="preserve"> </v>
      </c>
      <c r="N27" s="67" t="str">
        <f>IF(A27&gt;0,VLOOKUP(A27,'Informations CTT '!$B:$P,14,FALSE)," ")</f>
        <v xml:space="preserve"> </v>
      </c>
      <c r="O27" s="71" t="str">
        <f>IF(A27&gt;0,VLOOKUP(A27,'Informations CTT '!$B:$P,15,FALSE)," ")</f>
        <v xml:space="preserve"> </v>
      </c>
      <c r="P27" s="79"/>
      <c r="Q27" s="80"/>
      <c r="R27" s="80"/>
      <c r="S27" s="80"/>
      <c r="T27" s="80"/>
      <c r="U27" s="80"/>
      <c r="V27" s="81"/>
      <c r="W27" s="102"/>
      <c r="X27" s="80"/>
      <c r="Y27" s="80"/>
      <c r="Z27" s="83"/>
      <c r="AA27" s="80"/>
      <c r="AB27" s="80"/>
      <c r="AC27" s="80"/>
      <c r="AD27" s="80"/>
      <c r="AE27" s="80"/>
      <c r="AF27" s="83"/>
      <c r="AG27" s="83"/>
      <c r="AH27" s="80"/>
      <c r="AI27" s="80"/>
      <c r="AJ27" s="80"/>
      <c r="AK27" s="80"/>
      <c r="AL27" s="80"/>
      <c r="AM27" s="80"/>
      <c r="AN27" s="80"/>
      <c r="AO27" s="83"/>
      <c r="AP27" s="83"/>
      <c r="AQ27" s="80"/>
      <c r="AR27" s="80"/>
      <c r="AS27" s="80"/>
      <c r="AT27" s="83"/>
      <c r="AU27" s="83"/>
      <c r="AV27" s="80"/>
      <c r="AW27" s="80"/>
      <c r="AX27" s="80"/>
      <c r="AY27" s="80"/>
      <c r="AZ27" s="80"/>
      <c r="BA27" s="80"/>
      <c r="BB27" s="80"/>
      <c r="BC27" s="80"/>
      <c r="BD27" s="80"/>
      <c r="BE27" s="80"/>
      <c r="BF27" s="80"/>
      <c r="BG27" s="80"/>
      <c r="BH27" s="80"/>
      <c r="BI27" s="80"/>
      <c r="BJ27" s="80"/>
      <c r="BK27" s="80"/>
      <c r="BL27" s="80"/>
      <c r="BM27" s="80"/>
      <c r="BN27" s="80"/>
      <c r="BO27" s="80"/>
      <c r="BP27" s="81"/>
      <c r="BQ27" s="77">
        <f t="shared" ca="1" si="24"/>
        <v>0</v>
      </c>
      <c r="BR27" s="77">
        <f t="shared" si="25"/>
        <v>0</v>
      </c>
      <c r="BS27" s="78"/>
    </row>
    <row r="28" spans="1:71" hidden="1" x14ac:dyDescent="0.2">
      <c r="A28" s="132"/>
      <c r="B28" s="65" t="str">
        <f>IF(A28&gt;0,VLOOKUP(A28,'Informations CTT '!$B:$P,2,FALSE)," ")</f>
        <v xml:space="preserve"> </v>
      </c>
      <c r="C28" s="66" t="str">
        <f>IF(A28&gt;0,VLOOKUP(A28,'Informations CTT '!$B:$P,3,FALSE)," ")</f>
        <v xml:space="preserve"> </v>
      </c>
      <c r="D28" s="67" t="str">
        <f>IF(A28&gt;0,VLOOKUP(A28,'Informations CTT '!$B:$P,4,FALSE)," ")</f>
        <v xml:space="preserve"> </v>
      </c>
      <c r="E28" s="68" t="str">
        <f>IF(A28&gt;0,VLOOKUP(A28,'Informations CTT '!$B:$P,5,FALSE)," ")</f>
        <v xml:space="preserve"> </v>
      </c>
      <c r="F28" s="69" t="str">
        <f t="shared" si="23"/>
        <v xml:space="preserve"> </v>
      </c>
      <c r="G28" s="70" t="str">
        <f>IF(A28&gt;0,VLOOKUP(A28,'Informations CTT '!$B:$P,7,FALSE)," ")</f>
        <v xml:space="preserve"> </v>
      </c>
      <c r="H28" s="66" t="str">
        <f>IF(A28&gt;0,VLOOKUP(A28,'Informations CTT '!$B:$P,8,FALSE)," ")</f>
        <v xml:space="preserve"> </v>
      </c>
      <c r="I28" s="67" t="str">
        <f>IF(A28&gt;0,VLOOKUP(A28,'Informations CTT '!$B:$P,9,FALSE)," ")</f>
        <v xml:space="preserve"> </v>
      </c>
      <c r="J28" s="66" t="str">
        <f>IF(A28&gt;0,VLOOKUP(A28,'Informations CTT '!$B:$P,10,FALSE)," ")</f>
        <v xml:space="preserve"> </v>
      </c>
      <c r="K28" s="67" t="str">
        <f>IF(A28&gt;0,VLOOKUP(A28,'Informations CTT '!$B:$P,11,FALSE)," ")</f>
        <v xml:space="preserve"> </v>
      </c>
      <c r="L28" s="67" t="str">
        <f>IF(A28&gt;0,VLOOKUP(A28,'Informations CTT '!$B:$P,12,FALSE)," ")</f>
        <v xml:space="preserve"> </v>
      </c>
      <c r="M28" s="67" t="str">
        <f>IF(A28&gt;0,VLOOKUP(A28,'Informations CTT '!$B:$P,13,FALSE)," ")</f>
        <v xml:space="preserve"> </v>
      </c>
      <c r="N28" s="67" t="str">
        <f>IF(A28&gt;0,VLOOKUP(A28,'Informations CTT '!$B:$P,14,FALSE)," ")</f>
        <v xml:space="preserve"> </v>
      </c>
      <c r="O28" s="71" t="str">
        <f>IF(A28&gt;0,VLOOKUP(A28,'Informations CTT '!$B:$P,15,FALSE)," ")</f>
        <v xml:space="preserve"> </v>
      </c>
      <c r="P28" s="79"/>
      <c r="Q28" s="80"/>
      <c r="R28" s="80"/>
      <c r="S28" s="80"/>
      <c r="T28" s="80"/>
      <c r="U28" s="80"/>
      <c r="V28" s="81"/>
      <c r="W28" s="102"/>
      <c r="X28" s="80"/>
      <c r="Y28" s="80"/>
      <c r="Z28" s="83"/>
      <c r="AA28" s="80"/>
      <c r="AB28" s="80"/>
      <c r="AC28" s="80"/>
      <c r="AD28" s="80"/>
      <c r="AE28" s="80"/>
      <c r="AF28" s="83"/>
      <c r="AG28" s="83"/>
      <c r="AH28" s="80"/>
      <c r="AI28" s="80"/>
      <c r="AJ28" s="80"/>
      <c r="AK28" s="80"/>
      <c r="AL28" s="80"/>
      <c r="AM28" s="80"/>
      <c r="AN28" s="80"/>
      <c r="AO28" s="83"/>
      <c r="AP28" s="83"/>
      <c r="AQ28" s="80"/>
      <c r="AR28" s="80"/>
      <c r="AS28" s="80"/>
      <c r="AT28" s="83"/>
      <c r="AU28" s="83"/>
      <c r="AV28" s="80"/>
      <c r="AW28" s="80"/>
      <c r="AX28" s="80"/>
      <c r="AY28" s="80"/>
      <c r="AZ28" s="80"/>
      <c r="BA28" s="80"/>
      <c r="BB28" s="80"/>
      <c r="BC28" s="80"/>
      <c r="BD28" s="80"/>
      <c r="BE28" s="80"/>
      <c r="BF28" s="80"/>
      <c r="BG28" s="80"/>
      <c r="BH28" s="80"/>
      <c r="BI28" s="80"/>
      <c r="BJ28" s="80"/>
      <c r="BK28" s="80"/>
      <c r="BL28" s="80"/>
      <c r="BM28" s="80"/>
      <c r="BN28" s="80"/>
      <c r="BO28" s="80"/>
      <c r="BP28" s="81"/>
      <c r="BQ28" s="77">
        <f t="shared" ca="1" si="24"/>
        <v>0</v>
      </c>
      <c r="BR28" s="77">
        <f t="shared" si="25"/>
        <v>0</v>
      </c>
      <c r="BS28" s="78"/>
    </row>
    <row r="29" spans="1:71" hidden="1" x14ac:dyDescent="0.2">
      <c r="A29" s="132"/>
      <c r="B29" s="65" t="str">
        <f>IF(A29&gt;0,VLOOKUP(A29,'Informations CTT '!$B:$P,2,FALSE)," ")</f>
        <v xml:space="preserve"> </v>
      </c>
      <c r="C29" s="66" t="str">
        <f>IF(A29&gt;0,VLOOKUP(A29,'Informations CTT '!$B:$P,3,FALSE)," ")</f>
        <v xml:space="preserve"> </v>
      </c>
      <c r="D29" s="67" t="str">
        <f>IF(A29&gt;0,VLOOKUP(A29,'Informations CTT '!$B:$P,4,FALSE)," ")</f>
        <v xml:space="preserve"> </v>
      </c>
      <c r="E29" s="68" t="str">
        <f>IF(A29&gt;0,VLOOKUP(A29,'Informations CTT '!$B:$P,5,FALSE)," ")</f>
        <v xml:space="preserve"> </v>
      </c>
      <c r="F29" s="69" t="str">
        <f t="shared" si="23"/>
        <v xml:space="preserve"> </v>
      </c>
      <c r="G29" s="70" t="str">
        <f>IF(A29&gt;0,VLOOKUP(A29,'Informations CTT '!$B:$P,7,FALSE)," ")</f>
        <v xml:space="preserve"> </v>
      </c>
      <c r="H29" s="66" t="str">
        <f>IF(A29&gt;0,VLOOKUP(A29,'Informations CTT '!$B:$P,8,FALSE)," ")</f>
        <v xml:space="preserve"> </v>
      </c>
      <c r="I29" s="67" t="str">
        <f>IF(A29&gt;0,VLOOKUP(A29,'Informations CTT '!$B:$P,9,FALSE)," ")</f>
        <v xml:space="preserve"> </v>
      </c>
      <c r="J29" s="66" t="str">
        <f>IF(A29&gt;0,VLOOKUP(A29,'Informations CTT '!$B:$P,10,FALSE)," ")</f>
        <v xml:space="preserve"> </v>
      </c>
      <c r="K29" s="67" t="str">
        <f>IF(A29&gt;0,VLOOKUP(A29,'Informations CTT '!$B:$P,11,FALSE)," ")</f>
        <v xml:space="preserve"> </v>
      </c>
      <c r="L29" s="67" t="str">
        <f>IF(A29&gt;0,VLOOKUP(A29,'Informations CTT '!$B:$P,12,FALSE)," ")</f>
        <v xml:space="preserve"> </v>
      </c>
      <c r="M29" s="67" t="str">
        <f>IF(A29&gt;0,VLOOKUP(A29,'Informations CTT '!$B:$P,13,FALSE)," ")</f>
        <v xml:space="preserve"> </v>
      </c>
      <c r="N29" s="67" t="str">
        <f>IF(A29&gt;0,VLOOKUP(A29,'Informations CTT '!$B:$P,14,FALSE)," ")</f>
        <v xml:space="preserve"> </v>
      </c>
      <c r="O29" s="71" t="str">
        <f>IF(A29&gt;0,VLOOKUP(A29,'Informations CTT '!$B:$P,15,FALSE)," ")</f>
        <v xml:space="preserve"> </v>
      </c>
      <c r="P29" s="79"/>
      <c r="Q29" s="80"/>
      <c r="R29" s="80"/>
      <c r="S29" s="80"/>
      <c r="T29" s="80"/>
      <c r="U29" s="80"/>
      <c r="V29" s="81"/>
      <c r="W29" s="102"/>
      <c r="X29" s="80"/>
      <c r="Y29" s="80"/>
      <c r="Z29" s="83"/>
      <c r="AA29" s="80"/>
      <c r="AB29" s="80"/>
      <c r="AC29" s="80"/>
      <c r="AD29" s="80"/>
      <c r="AE29" s="80"/>
      <c r="AF29" s="83"/>
      <c r="AG29" s="83"/>
      <c r="AH29" s="80"/>
      <c r="AI29" s="80"/>
      <c r="AJ29" s="80"/>
      <c r="AK29" s="80"/>
      <c r="AL29" s="80"/>
      <c r="AM29" s="80"/>
      <c r="AN29" s="80"/>
      <c r="AO29" s="83"/>
      <c r="AP29" s="83"/>
      <c r="AQ29" s="80"/>
      <c r="AR29" s="80"/>
      <c r="AS29" s="80"/>
      <c r="AT29" s="83"/>
      <c r="AU29" s="83"/>
      <c r="AV29" s="80"/>
      <c r="AW29" s="80"/>
      <c r="AX29" s="80"/>
      <c r="AY29" s="80"/>
      <c r="AZ29" s="80"/>
      <c r="BA29" s="80"/>
      <c r="BB29" s="80"/>
      <c r="BC29" s="80"/>
      <c r="BD29" s="80"/>
      <c r="BE29" s="80"/>
      <c r="BF29" s="80"/>
      <c r="BG29" s="80"/>
      <c r="BH29" s="80"/>
      <c r="BI29" s="80"/>
      <c r="BJ29" s="80"/>
      <c r="BK29" s="80"/>
      <c r="BL29" s="80"/>
      <c r="BM29" s="80"/>
      <c r="BN29" s="80"/>
      <c r="BO29" s="80"/>
      <c r="BP29" s="81"/>
      <c r="BQ29" s="77">
        <f t="shared" ca="1" si="24"/>
        <v>0</v>
      </c>
      <c r="BR29" s="77">
        <f t="shared" si="25"/>
        <v>0</v>
      </c>
      <c r="BS29" s="78"/>
    </row>
    <row r="30" spans="1:71" hidden="1" x14ac:dyDescent="0.2">
      <c r="A30" s="132"/>
      <c r="B30" s="65" t="str">
        <f>IF(A30&gt;0,VLOOKUP(A30,'Informations CTT '!$B:$P,2,FALSE)," ")</f>
        <v xml:space="preserve"> </v>
      </c>
      <c r="C30" s="66" t="str">
        <f>IF(A30&gt;0,VLOOKUP(A30,'Informations CTT '!$B:$P,3,FALSE)," ")</f>
        <v xml:space="preserve"> </v>
      </c>
      <c r="D30" s="67" t="str">
        <f>IF(A30&gt;0,VLOOKUP(A30,'Informations CTT '!$B:$P,4,FALSE)," ")</f>
        <v xml:space="preserve"> </v>
      </c>
      <c r="E30" s="68" t="str">
        <f>IF(A30&gt;0,VLOOKUP(A30,'Informations CTT '!$B:$P,5,FALSE)," ")</f>
        <v xml:space="preserve"> </v>
      </c>
      <c r="F30" s="69" t="str">
        <f t="shared" si="23"/>
        <v xml:space="preserve"> </v>
      </c>
      <c r="G30" s="70" t="str">
        <f>IF(A30&gt;0,VLOOKUP(A30,'Informations CTT '!$B:$P,7,FALSE)," ")</f>
        <v xml:space="preserve"> </v>
      </c>
      <c r="H30" s="66" t="str">
        <f>IF(A30&gt;0,VLOOKUP(A30,'Informations CTT '!$B:$P,8,FALSE)," ")</f>
        <v xml:space="preserve"> </v>
      </c>
      <c r="I30" s="67" t="str">
        <f>IF(A30&gt;0,VLOOKUP(A30,'Informations CTT '!$B:$P,9,FALSE)," ")</f>
        <v xml:space="preserve"> </v>
      </c>
      <c r="J30" s="66" t="str">
        <f>IF(A30&gt;0,VLOOKUP(A30,'Informations CTT '!$B:$P,10,FALSE)," ")</f>
        <v xml:space="preserve"> </v>
      </c>
      <c r="K30" s="67" t="str">
        <f>IF(A30&gt;0,VLOOKUP(A30,'Informations CTT '!$B:$P,11,FALSE)," ")</f>
        <v xml:space="preserve"> </v>
      </c>
      <c r="L30" s="67" t="str">
        <f>IF(A30&gt;0,VLOOKUP(A30,'Informations CTT '!$B:$P,12,FALSE)," ")</f>
        <v xml:space="preserve"> </v>
      </c>
      <c r="M30" s="67" t="str">
        <f>IF(A30&gt;0,VLOOKUP(A30,'Informations CTT '!$B:$P,13,FALSE)," ")</f>
        <v xml:space="preserve"> </v>
      </c>
      <c r="N30" s="67" t="str">
        <f>IF(A30&gt;0,VLOOKUP(A30,'Informations CTT '!$B:$P,14,FALSE)," ")</f>
        <v xml:space="preserve"> </v>
      </c>
      <c r="O30" s="71" t="str">
        <f>IF(A30&gt;0,VLOOKUP(A30,'Informations CTT '!$B:$P,15,FALSE)," ")</f>
        <v xml:space="preserve"> </v>
      </c>
      <c r="P30" s="79"/>
      <c r="Q30" s="80"/>
      <c r="R30" s="80"/>
      <c r="S30" s="80"/>
      <c r="T30" s="80"/>
      <c r="U30" s="80"/>
      <c r="V30" s="81"/>
      <c r="W30" s="102"/>
      <c r="X30" s="80"/>
      <c r="Y30" s="80"/>
      <c r="Z30" s="83"/>
      <c r="AA30" s="80"/>
      <c r="AB30" s="80"/>
      <c r="AC30" s="80"/>
      <c r="AD30" s="80"/>
      <c r="AE30" s="80"/>
      <c r="AF30" s="83"/>
      <c r="AG30" s="83"/>
      <c r="AH30" s="80"/>
      <c r="AI30" s="80"/>
      <c r="AJ30" s="80"/>
      <c r="AK30" s="80"/>
      <c r="AL30" s="80"/>
      <c r="AM30" s="80"/>
      <c r="AN30" s="80"/>
      <c r="AO30" s="83"/>
      <c r="AP30" s="83"/>
      <c r="AQ30" s="80"/>
      <c r="AR30" s="80"/>
      <c r="AS30" s="80"/>
      <c r="AT30" s="83"/>
      <c r="AU30" s="83"/>
      <c r="AV30" s="80"/>
      <c r="AW30" s="80"/>
      <c r="AX30" s="80"/>
      <c r="AY30" s="80"/>
      <c r="AZ30" s="80"/>
      <c r="BA30" s="80"/>
      <c r="BB30" s="80"/>
      <c r="BC30" s="80"/>
      <c r="BD30" s="80"/>
      <c r="BE30" s="80"/>
      <c r="BF30" s="80"/>
      <c r="BG30" s="80"/>
      <c r="BH30" s="80"/>
      <c r="BI30" s="80"/>
      <c r="BJ30" s="80"/>
      <c r="BK30" s="80"/>
      <c r="BL30" s="80"/>
      <c r="BM30" s="80"/>
      <c r="BN30" s="80"/>
      <c r="BO30" s="80"/>
      <c r="BP30" s="81"/>
      <c r="BQ30" s="77">
        <f t="shared" ca="1" si="24"/>
        <v>0</v>
      </c>
      <c r="BR30" s="77">
        <f t="shared" si="25"/>
        <v>0</v>
      </c>
      <c r="BS30" s="78"/>
    </row>
    <row r="31" spans="1:71" hidden="1" x14ac:dyDescent="0.2">
      <c r="A31" s="132"/>
      <c r="B31" s="65" t="str">
        <f>IF(A31&gt;0,VLOOKUP(A31,'Informations CTT '!$B:$P,2,FALSE)," ")</f>
        <v xml:space="preserve"> </v>
      </c>
      <c r="C31" s="66" t="str">
        <f>IF(A31&gt;0,VLOOKUP(A31,'Informations CTT '!$B:$P,3,FALSE)," ")</f>
        <v xml:space="preserve"> </v>
      </c>
      <c r="D31" s="67" t="str">
        <f>IF(A31&gt;0,VLOOKUP(A31,'Informations CTT '!$B:$P,4,FALSE)," ")</f>
        <v xml:space="preserve"> </v>
      </c>
      <c r="E31" s="68" t="str">
        <f>IF(A31&gt;0,VLOOKUP(A31,'Informations CTT '!$B:$P,5,FALSE)," ")</f>
        <v xml:space="preserve"> </v>
      </c>
      <c r="F31" s="69" t="str">
        <f t="shared" si="23"/>
        <v xml:space="preserve"> </v>
      </c>
      <c r="G31" s="70" t="str">
        <f>IF(A31&gt;0,VLOOKUP(A31,'Informations CTT '!$B:$P,7,FALSE)," ")</f>
        <v xml:space="preserve"> </v>
      </c>
      <c r="H31" s="66" t="str">
        <f>IF(A31&gt;0,VLOOKUP(A31,'Informations CTT '!$B:$P,8,FALSE)," ")</f>
        <v xml:space="preserve"> </v>
      </c>
      <c r="I31" s="67" t="str">
        <f>IF(A31&gt;0,VLOOKUP(A31,'Informations CTT '!$B:$P,9,FALSE)," ")</f>
        <v xml:space="preserve"> </v>
      </c>
      <c r="J31" s="66" t="str">
        <f>IF(A31&gt;0,VLOOKUP(A31,'Informations CTT '!$B:$P,10,FALSE)," ")</f>
        <v xml:space="preserve"> </v>
      </c>
      <c r="K31" s="67" t="str">
        <f>IF(A31&gt;0,VLOOKUP(A31,'Informations CTT '!$B:$P,11,FALSE)," ")</f>
        <v xml:space="preserve"> </v>
      </c>
      <c r="L31" s="67" t="str">
        <f>IF(A31&gt;0,VLOOKUP(A31,'Informations CTT '!$B:$P,12,FALSE)," ")</f>
        <v xml:space="preserve"> </v>
      </c>
      <c r="M31" s="67" t="str">
        <f>IF(A31&gt;0,VLOOKUP(A31,'Informations CTT '!$B:$P,13,FALSE)," ")</f>
        <v xml:space="preserve"> </v>
      </c>
      <c r="N31" s="67" t="str">
        <f>IF(A31&gt;0,VLOOKUP(A31,'Informations CTT '!$B:$P,14,FALSE)," ")</f>
        <v xml:space="preserve"> </v>
      </c>
      <c r="O31" s="71" t="str">
        <f>IF(A31&gt;0,VLOOKUP(A31,'Informations CTT '!$B:$P,15,FALSE)," ")</f>
        <v xml:space="preserve"> </v>
      </c>
      <c r="P31" s="79"/>
      <c r="Q31" s="80"/>
      <c r="R31" s="80"/>
      <c r="S31" s="80"/>
      <c r="T31" s="80"/>
      <c r="U31" s="80"/>
      <c r="V31" s="81"/>
      <c r="W31" s="102"/>
      <c r="X31" s="80"/>
      <c r="Y31" s="80"/>
      <c r="Z31" s="83"/>
      <c r="AA31" s="80"/>
      <c r="AB31" s="80"/>
      <c r="AC31" s="80"/>
      <c r="AD31" s="80"/>
      <c r="AE31" s="80"/>
      <c r="AF31" s="83"/>
      <c r="AG31" s="83"/>
      <c r="AH31" s="80"/>
      <c r="AI31" s="80"/>
      <c r="AJ31" s="80"/>
      <c r="AK31" s="80"/>
      <c r="AL31" s="80"/>
      <c r="AM31" s="80"/>
      <c r="AN31" s="80"/>
      <c r="AO31" s="83"/>
      <c r="AP31" s="83"/>
      <c r="AQ31" s="80"/>
      <c r="AR31" s="80"/>
      <c r="AS31" s="80"/>
      <c r="AT31" s="83"/>
      <c r="AU31" s="83"/>
      <c r="AV31" s="80"/>
      <c r="AW31" s="80"/>
      <c r="AX31" s="80"/>
      <c r="AY31" s="80"/>
      <c r="AZ31" s="80"/>
      <c r="BA31" s="80"/>
      <c r="BB31" s="80"/>
      <c r="BC31" s="80"/>
      <c r="BD31" s="80"/>
      <c r="BE31" s="80"/>
      <c r="BF31" s="80"/>
      <c r="BG31" s="80"/>
      <c r="BH31" s="80"/>
      <c r="BI31" s="80"/>
      <c r="BJ31" s="80"/>
      <c r="BK31" s="80"/>
      <c r="BL31" s="80"/>
      <c r="BM31" s="80"/>
      <c r="BN31" s="80"/>
      <c r="BO31" s="80"/>
      <c r="BP31" s="81"/>
      <c r="BQ31" s="77">
        <f t="shared" ca="1" si="24"/>
        <v>0</v>
      </c>
      <c r="BR31" s="77">
        <f t="shared" si="25"/>
        <v>0</v>
      </c>
      <c r="BS31" s="78"/>
    </row>
    <row r="32" spans="1:71" hidden="1" x14ac:dyDescent="0.2">
      <c r="A32" s="132"/>
      <c r="B32" s="65" t="str">
        <f>IF(A32&gt;0,VLOOKUP(A32,'Informations CTT '!$B:$P,2,FALSE)," ")</f>
        <v xml:space="preserve"> </v>
      </c>
      <c r="C32" s="66" t="str">
        <f>IF(A32&gt;0,VLOOKUP(A32,'Informations CTT '!$B:$P,3,FALSE)," ")</f>
        <v xml:space="preserve"> </v>
      </c>
      <c r="D32" s="67" t="str">
        <f>IF(A32&gt;0,VLOOKUP(A32,'Informations CTT '!$B:$P,4,FALSE)," ")</f>
        <v xml:space="preserve"> </v>
      </c>
      <c r="E32" s="68" t="str">
        <f>IF(A32&gt;0,VLOOKUP(A32,'Informations CTT '!$B:$P,5,FALSE)," ")</f>
        <v xml:space="preserve"> </v>
      </c>
      <c r="F32" s="69" t="str">
        <f t="shared" si="23"/>
        <v xml:space="preserve"> </v>
      </c>
      <c r="G32" s="70" t="str">
        <f>IF(A32&gt;0,VLOOKUP(A32,'Informations CTT '!$B:$P,7,FALSE)," ")</f>
        <v xml:space="preserve"> </v>
      </c>
      <c r="H32" s="66" t="str">
        <f>IF(A32&gt;0,VLOOKUP(A32,'Informations CTT '!$B:$P,8,FALSE)," ")</f>
        <v xml:space="preserve"> </v>
      </c>
      <c r="I32" s="67" t="str">
        <f>IF(A32&gt;0,VLOOKUP(A32,'Informations CTT '!$B:$P,9,FALSE)," ")</f>
        <v xml:space="preserve"> </v>
      </c>
      <c r="J32" s="66" t="str">
        <f>IF(A32&gt;0,VLOOKUP(A32,'Informations CTT '!$B:$P,10,FALSE)," ")</f>
        <v xml:space="preserve"> </v>
      </c>
      <c r="K32" s="67" t="str">
        <f>IF(A32&gt;0,VLOOKUP(A32,'Informations CTT '!$B:$P,11,FALSE)," ")</f>
        <v xml:space="preserve"> </v>
      </c>
      <c r="L32" s="67" t="str">
        <f>IF(A32&gt;0,VLOOKUP(A32,'Informations CTT '!$B:$P,12,FALSE)," ")</f>
        <v xml:space="preserve"> </v>
      </c>
      <c r="M32" s="67" t="str">
        <f>IF(A32&gt;0,VLOOKUP(A32,'Informations CTT '!$B:$P,13,FALSE)," ")</f>
        <v xml:space="preserve"> </v>
      </c>
      <c r="N32" s="67" t="str">
        <f>IF(A32&gt;0,VLOOKUP(A32,'Informations CTT '!$B:$P,14,FALSE)," ")</f>
        <v xml:space="preserve"> </v>
      </c>
      <c r="O32" s="71" t="str">
        <f>IF(A32&gt;0,VLOOKUP(A32,'Informations CTT '!$B:$P,15,FALSE)," ")</f>
        <v xml:space="preserve"> </v>
      </c>
      <c r="P32" s="79"/>
      <c r="Q32" s="80"/>
      <c r="R32" s="80"/>
      <c r="S32" s="80"/>
      <c r="T32" s="80"/>
      <c r="U32" s="80"/>
      <c r="V32" s="81"/>
      <c r="W32" s="102"/>
      <c r="X32" s="80"/>
      <c r="Y32" s="80"/>
      <c r="Z32" s="83"/>
      <c r="AA32" s="80"/>
      <c r="AB32" s="80"/>
      <c r="AC32" s="80"/>
      <c r="AD32" s="80"/>
      <c r="AE32" s="80"/>
      <c r="AF32" s="83"/>
      <c r="AG32" s="83"/>
      <c r="AH32" s="80"/>
      <c r="AI32" s="80"/>
      <c r="AJ32" s="80"/>
      <c r="AK32" s="80"/>
      <c r="AL32" s="80"/>
      <c r="AM32" s="80"/>
      <c r="AN32" s="80"/>
      <c r="AO32" s="83"/>
      <c r="AP32" s="83"/>
      <c r="AQ32" s="80"/>
      <c r="AR32" s="80"/>
      <c r="AS32" s="80"/>
      <c r="AT32" s="83"/>
      <c r="AU32" s="83"/>
      <c r="AV32" s="80"/>
      <c r="AW32" s="80"/>
      <c r="AX32" s="80"/>
      <c r="AY32" s="80"/>
      <c r="AZ32" s="80"/>
      <c r="BA32" s="80"/>
      <c r="BB32" s="80"/>
      <c r="BC32" s="80"/>
      <c r="BD32" s="80"/>
      <c r="BE32" s="80"/>
      <c r="BF32" s="80"/>
      <c r="BG32" s="80"/>
      <c r="BH32" s="80"/>
      <c r="BI32" s="80"/>
      <c r="BJ32" s="80"/>
      <c r="BK32" s="80"/>
      <c r="BL32" s="80"/>
      <c r="BM32" s="80"/>
      <c r="BN32" s="80"/>
      <c r="BO32" s="80"/>
      <c r="BP32" s="81"/>
      <c r="BQ32" s="77">
        <f t="shared" ca="1" si="24"/>
        <v>0</v>
      </c>
      <c r="BR32" s="77">
        <f t="shared" si="25"/>
        <v>0</v>
      </c>
      <c r="BS32" s="78"/>
    </row>
    <row r="33" spans="1:71" hidden="1" x14ac:dyDescent="0.2">
      <c r="A33" s="132"/>
      <c r="B33" s="65" t="str">
        <f>IF(A33&gt;0,VLOOKUP(A33,'Informations CTT '!$B:$P,2,FALSE)," ")</f>
        <v xml:space="preserve"> </v>
      </c>
      <c r="C33" s="66" t="str">
        <f>IF(A33&gt;0,VLOOKUP(A33,'Informations CTT '!$B:$P,3,FALSE)," ")</f>
        <v xml:space="preserve"> </v>
      </c>
      <c r="D33" s="67" t="str">
        <f>IF(A33&gt;0,VLOOKUP(A33,'Informations CTT '!$B:$P,4,FALSE)," ")</f>
        <v xml:space="preserve"> </v>
      </c>
      <c r="E33" s="68" t="str">
        <f>IF(A33&gt;0,VLOOKUP(A33,'Informations CTT '!$B:$P,5,FALSE)," ")</f>
        <v xml:space="preserve"> </v>
      </c>
      <c r="F33" s="69" t="str">
        <f t="shared" si="23"/>
        <v xml:space="preserve"> </v>
      </c>
      <c r="G33" s="70" t="str">
        <f>IF(A33&gt;0,VLOOKUP(A33,'Informations CTT '!$B:$P,7,FALSE)," ")</f>
        <v xml:space="preserve"> </v>
      </c>
      <c r="H33" s="66" t="str">
        <f>IF(A33&gt;0,VLOOKUP(A33,'Informations CTT '!$B:$P,8,FALSE)," ")</f>
        <v xml:space="preserve"> </v>
      </c>
      <c r="I33" s="67" t="str">
        <f>IF(A33&gt;0,VLOOKUP(A33,'Informations CTT '!$B:$P,9,FALSE)," ")</f>
        <v xml:space="preserve"> </v>
      </c>
      <c r="J33" s="66" t="str">
        <f>IF(A33&gt;0,VLOOKUP(A33,'Informations CTT '!$B:$P,10,FALSE)," ")</f>
        <v xml:space="preserve"> </v>
      </c>
      <c r="K33" s="67" t="str">
        <f>IF(A33&gt;0,VLOOKUP(A33,'Informations CTT '!$B:$P,11,FALSE)," ")</f>
        <v xml:space="preserve"> </v>
      </c>
      <c r="L33" s="67" t="str">
        <f>IF(A33&gt;0,VLOOKUP(A33,'Informations CTT '!$B:$P,12,FALSE)," ")</f>
        <v xml:space="preserve"> </v>
      </c>
      <c r="M33" s="67" t="str">
        <f>IF(A33&gt;0,VLOOKUP(A33,'Informations CTT '!$B:$P,13,FALSE)," ")</f>
        <v xml:space="preserve"> </v>
      </c>
      <c r="N33" s="67" t="str">
        <f>IF(A33&gt;0,VLOOKUP(A33,'Informations CTT '!$B:$P,14,FALSE)," ")</f>
        <v xml:space="preserve"> </v>
      </c>
      <c r="O33" s="71" t="str">
        <f>IF(A33&gt;0,VLOOKUP(A33,'Informations CTT '!$B:$P,15,FALSE)," ")</f>
        <v xml:space="preserve"> </v>
      </c>
      <c r="P33" s="79"/>
      <c r="Q33" s="80"/>
      <c r="R33" s="80"/>
      <c r="S33" s="80"/>
      <c r="T33" s="80"/>
      <c r="U33" s="80"/>
      <c r="V33" s="81"/>
      <c r="W33" s="102"/>
      <c r="X33" s="80"/>
      <c r="Y33" s="80"/>
      <c r="Z33" s="83"/>
      <c r="AA33" s="80"/>
      <c r="AB33" s="80"/>
      <c r="AC33" s="80"/>
      <c r="AD33" s="80"/>
      <c r="AE33" s="80"/>
      <c r="AF33" s="83"/>
      <c r="AG33" s="83"/>
      <c r="AH33" s="80"/>
      <c r="AI33" s="80"/>
      <c r="AJ33" s="80"/>
      <c r="AK33" s="80"/>
      <c r="AL33" s="80"/>
      <c r="AM33" s="80"/>
      <c r="AN33" s="80"/>
      <c r="AO33" s="83"/>
      <c r="AP33" s="83"/>
      <c r="AQ33" s="80"/>
      <c r="AR33" s="80"/>
      <c r="AS33" s="80"/>
      <c r="AT33" s="83"/>
      <c r="AU33" s="83"/>
      <c r="AV33" s="80"/>
      <c r="AW33" s="80"/>
      <c r="AX33" s="80"/>
      <c r="AY33" s="80"/>
      <c r="AZ33" s="80"/>
      <c r="BA33" s="80"/>
      <c r="BB33" s="80"/>
      <c r="BC33" s="80"/>
      <c r="BD33" s="80"/>
      <c r="BE33" s="80"/>
      <c r="BF33" s="80"/>
      <c r="BG33" s="80"/>
      <c r="BH33" s="80"/>
      <c r="BI33" s="80"/>
      <c r="BJ33" s="80"/>
      <c r="BK33" s="80"/>
      <c r="BL33" s="80"/>
      <c r="BM33" s="80"/>
      <c r="BN33" s="80"/>
      <c r="BO33" s="80"/>
      <c r="BP33" s="81"/>
      <c r="BQ33" s="77">
        <f t="shared" ca="1" si="24"/>
        <v>0</v>
      </c>
      <c r="BR33" s="77">
        <f t="shared" si="25"/>
        <v>0</v>
      </c>
      <c r="BS33" s="78"/>
    </row>
    <row r="34" spans="1:71" hidden="1" x14ac:dyDescent="0.2">
      <c r="A34" s="132"/>
      <c r="B34" s="65" t="str">
        <f>IF(A34&gt;0,VLOOKUP(A34,'Informations CTT '!$B:$P,2,FALSE)," ")</f>
        <v xml:space="preserve"> </v>
      </c>
      <c r="C34" s="66" t="str">
        <f>IF(A34&gt;0,VLOOKUP(A34,'Informations CTT '!$B:$P,3,FALSE)," ")</f>
        <v xml:space="preserve"> </v>
      </c>
      <c r="D34" s="67" t="str">
        <f>IF(A34&gt;0,VLOOKUP(A34,'Informations CTT '!$B:$P,4,FALSE)," ")</f>
        <v xml:space="preserve"> </v>
      </c>
      <c r="E34" s="68" t="str">
        <f>IF(A34&gt;0,VLOOKUP(A34,'Informations CTT '!$B:$P,5,FALSE)," ")</f>
        <v xml:space="preserve"> </v>
      </c>
      <c r="F34" s="69" t="str">
        <f t="shared" si="23"/>
        <v xml:space="preserve"> </v>
      </c>
      <c r="G34" s="70" t="str">
        <f>IF(A34&gt;0,VLOOKUP(A34,'Informations CTT '!$B:$P,7,FALSE)," ")</f>
        <v xml:space="preserve"> </v>
      </c>
      <c r="H34" s="66" t="str">
        <f>IF(A34&gt;0,VLOOKUP(A34,'Informations CTT '!$B:$P,8,FALSE)," ")</f>
        <v xml:space="preserve"> </v>
      </c>
      <c r="I34" s="67" t="str">
        <f>IF(A34&gt;0,VLOOKUP(A34,'Informations CTT '!$B:$P,9,FALSE)," ")</f>
        <v xml:space="preserve"> </v>
      </c>
      <c r="J34" s="66" t="str">
        <f>IF(A34&gt;0,VLOOKUP(A34,'Informations CTT '!$B:$P,10,FALSE)," ")</f>
        <v xml:space="preserve"> </v>
      </c>
      <c r="K34" s="67" t="str">
        <f>IF(A34&gt;0,VLOOKUP(A34,'Informations CTT '!$B:$P,11,FALSE)," ")</f>
        <v xml:space="preserve"> </v>
      </c>
      <c r="L34" s="67" t="str">
        <f>IF(A34&gt;0,VLOOKUP(A34,'Informations CTT '!$B:$P,12,FALSE)," ")</f>
        <v xml:space="preserve"> </v>
      </c>
      <c r="M34" s="67" t="str">
        <f>IF(A34&gt;0,VLOOKUP(A34,'Informations CTT '!$B:$P,13,FALSE)," ")</f>
        <v xml:space="preserve"> </v>
      </c>
      <c r="N34" s="67" t="str">
        <f>IF(A34&gt;0,VLOOKUP(A34,'Informations CTT '!$B:$P,14,FALSE)," ")</f>
        <v xml:space="preserve"> </v>
      </c>
      <c r="O34" s="71" t="str">
        <f>IF(A34&gt;0,VLOOKUP(A34,'Informations CTT '!$B:$P,15,FALSE)," ")</f>
        <v xml:space="preserve"> </v>
      </c>
      <c r="P34" s="79"/>
      <c r="Q34" s="80"/>
      <c r="R34" s="80"/>
      <c r="S34" s="80"/>
      <c r="T34" s="80"/>
      <c r="U34" s="80"/>
      <c r="V34" s="81"/>
      <c r="W34" s="102"/>
      <c r="X34" s="80"/>
      <c r="Y34" s="80"/>
      <c r="Z34" s="83"/>
      <c r="AA34" s="80"/>
      <c r="AB34" s="80"/>
      <c r="AC34" s="80"/>
      <c r="AD34" s="80"/>
      <c r="AE34" s="80"/>
      <c r="AF34" s="83"/>
      <c r="AG34" s="83"/>
      <c r="AH34" s="80"/>
      <c r="AI34" s="80"/>
      <c r="AJ34" s="80"/>
      <c r="AK34" s="80"/>
      <c r="AL34" s="80"/>
      <c r="AM34" s="80"/>
      <c r="AN34" s="80"/>
      <c r="AO34" s="83"/>
      <c r="AP34" s="83"/>
      <c r="AQ34" s="80"/>
      <c r="AR34" s="80"/>
      <c r="AS34" s="80"/>
      <c r="AT34" s="83"/>
      <c r="AU34" s="83"/>
      <c r="AV34" s="80"/>
      <c r="AW34" s="80"/>
      <c r="AX34" s="80"/>
      <c r="AY34" s="80"/>
      <c r="AZ34" s="80"/>
      <c r="BA34" s="80"/>
      <c r="BB34" s="80"/>
      <c r="BC34" s="80"/>
      <c r="BD34" s="80"/>
      <c r="BE34" s="80"/>
      <c r="BF34" s="80"/>
      <c r="BG34" s="80"/>
      <c r="BH34" s="80"/>
      <c r="BI34" s="80"/>
      <c r="BJ34" s="80"/>
      <c r="BK34" s="80"/>
      <c r="BL34" s="80"/>
      <c r="BM34" s="80"/>
      <c r="BN34" s="80"/>
      <c r="BO34" s="80"/>
      <c r="BP34" s="81"/>
      <c r="BQ34" s="77">
        <f t="shared" ca="1" si="24"/>
        <v>0</v>
      </c>
      <c r="BR34" s="77">
        <f t="shared" si="25"/>
        <v>0</v>
      </c>
      <c r="BS34" s="78"/>
    </row>
    <row r="35" spans="1:71" hidden="1" x14ac:dyDescent="0.2">
      <c r="A35" s="132"/>
      <c r="B35" s="65" t="str">
        <f>IF(A35&gt;0,VLOOKUP(A35,'Informations CTT '!$B:$P,2,FALSE)," ")</f>
        <v xml:space="preserve"> </v>
      </c>
      <c r="C35" s="66" t="str">
        <f>IF(A35&gt;0,VLOOKUP(A35,'Informations CTT '!$B:$P,3,FALSE)," ")</f>
        <v xml:space="preserve"> </v>
      </c>
      <c r="D35" s="67" t="str">
        <f>IF(A35&gt;0,VLOOKUP(A35,'Informations CTT '!$B:$P,4,FALSE)," ")</f>
        <v xml:space="preserve"> </v>
      </c>
      <c r="E35" s="68" t="str">
        <f>IF(A35&gt;0,VLOOKUP(A35,'Informations CTT '!$B:$P,5,FALSE)," ")</f>
        <v xml:space="preserve"> </v>
      </c>
      <c r="F35" s="69" t="str">
        <f t="shared" si="23"/>
        <v xml:space="preserve"> </v>
      </c>
      <c r="G35" s="70" t="str">
        <f>IF(A35&gt;0,VLOOKUP(A35,'Informations CTT '!$B:$P,7,FALSE)," ")</f>
        <v xml:space="preserve"> </v>
      </c>
      <c r="H35" s="66" t="str">
        <f>IF(A35&gt;0,VLOOKUP(A35,'Informations CTT '!$B:$P,8,FALSE)," ")</f>
        <v xml:space="preserve"> </v>
      </c>
      <c r="I35" s="67" t="str">
        <f>IF(A35&gt;0,VLOOKUP(A35,'Informations CTT '!$B:$P,9,FALSE)," ")</f>
        <v xml:space="preserve"> </v>
      </c>
      <c r="J35" s="66" t="str">
        <f>IF(A35&gt;0,VLOOKUP(A35,'Informations CTT '!$B:$P,10,FALSE)," ")</f>
        <v xml:space="preserve"> </v>
      </c>
      <c r="K35" s="67" t="str">
        <f>IF(A35&gt;0,VLOOKUP(A35,'Informations CTT '!$B:$P,11,FALSE)," ")</f>
        <v xml:space="preserve"> </v>
      </c>
      <c r="L35" s="67" t="str">
        <f>IF(A35&gt;0,VLOOKUP(A35,'Informations CTT '!$B:$P,12,FALSE)," ")</f>
        <v xml:space="preserve"> </v>
      </c>
      <c r="M35" s="67" t="str">
        <f>IF(A35&gt;0,VLOOKUP(A35,'Informations CTT '!$B:$P,13,FALSE)," ")</f>
        <v xml:space="preserve"> </v>
      </c>
      <c r="N35" s="67" t="str">
        <f>IF(A35&gt;0,VLOOKUP(A35,'Informations CTT '!$B:$P,14,FALSE)," ")</f>
        <v xml:space="preserve"> </v>
      </c>
      <c r="O35" s="71" t="str">
        <f>IF(A35&gt;0,VLOOKUP(A35,'Informations CTT '!$B:$P,15,FALSE)," ")</f>
        <v xml:space="preserve"> </v>
      </c>
      <c r="P35" s="79"/>
      <c r="Q35" s="80"/>
      <c r="R35" s="80"/>
      <c r="S35" s="80"/>
      <c r="T35" s="80"/>
      <c r="U35" s="80"/>
      <c r="V35" s="81"/>
      <c r="W35" s="102"/>
      <c r="X35" s="80"/>
      <c r="Y35" s="80"/>
      <c r="Z35" s="83"/>
      <c r="AA35" s="80"/>
      <c r="AB35" s="80"/>
      <c r="AC35" s="80"/>
      <c r="AD35" s="80"/>
      <c r="AE35" s="80"/>
      <c r="AF35" s="83"/>
      <c r="AG35" s="83"/>
      <c r="AH35" s="80"/>
      <c r="AI35" s="80"/>
      <c r="AJ35" s="80"/>
      <c r="AK35" s="80"/>
      <c r="AL35" s="80"/>
      <c r="AM35" s="80"/>
      <c r="AN35" s="80"/>
      <c r="AO35" s="83"/>
      <c r="AP35" s="83"/>
      <c r="AQ35" s="80"/>
      <c r="AR35" s="80"/>
      <c r="AS35" s="80"/>
      <c r="AT35" s="83"/>
      <c r="AU35" s="83"/>
      <c r="AV35" s="80"/>
      <c r="AW35" s="80"/>
      <c r="AX35" s="80"/>
      <c r="AY35" s="80"/>
      <c r="AZ35" s="80"/>
      <c r="BA35" s="80"/>
      <c r="BB35" s="80"/>
      <c r="BC35" s="80"/>
      <c r="BD35" s="80"/>
      <c r="BE35" s="80"/>
      <c r="BF35" s="80"/>
      <c r="BG35" s="80"/>
      <c r="BH35" s="80"/>
      <c r="BI35" s="80"/>
      <c r="BJ35" s="80"/>
      <c r="BK35" s="80"/>
      <c r="BL35" s="80"/>
      <c r="BM35" s="80"/>
      <c r="BN35" s="80"/>
      <c r="BO35" s="80"/>
      <c r="BP35" s="81"/>
      <c r="BQ35" s="77">
        <f t="shared" ca="1" si="24"/>
        <v>0</v>
      </c>
      <c r="BR35" s="77">
        <f t="shared" si="25"/>
        <v>0</v>
      </c>
      <c r="BS35" s="78"/>
    </row>
    <row r="36" spans="1:71" hidden="1" x14ac:dyDescent="0.2">
      <c r="A36" s="132"/>
      <c r="B36" s="65" t="str">
        <f>IF(A36&gt;0,VLOOKUP(A36,'Informations CTT '!$B:$P,2,FALSE)," ")</f>
        <v xml:space="preserve"> </v>
      </c>
      <c r="C36" s="66" t="str">
        <f>IF(A36&gt;0,VLOOKUP(A36,'Informations CTT '!$B:$P,3,FALSE)," ")</f>
        <v xml:space="preserve"> </v>
      </c>
      <c r="D36" s="67" t="str">
        <f>IF(A36&gt;0,VLOOKUP(A36,'Informations CTT '!$B:$P,4,FALSE)," ")</f>
        <v xml:space="preserve"> </v>
      </c>
      <c r="E36" s="68" t="str">
        <f>IF(A36&gt;0,VLOOKUP(A36,'Informations CTT '!$B:$P,5,FALSE)," ")</f>
        <v xml:space="preserve"> </v>
      </c>
      <c r="F36" s="69" t="str">
        <f t="shared" si="23"/>
        <v xml:space="preserve"> </v>
      </c>
      <c r="G36" s="70" t="str">
        <f>IF(A36&gt;0,VLOOKUP(A36,'Informations CTT '!$B:$P,7,FALSE)," ")</f>
        <v xml:space="preserve"> </v>
      </c>
      <c r="H36" s="66" t="str">
        <f>IF(A36&gt;0,VLOOKUP(A36,'Informations CTT '!$B:$P,8,FALSE)," ")</f>
        <v xml:space="preserve"> </v>
      </c>
      <c r="I36" s="67" t="str">
        <f>IF(A36&gt;0,VLOOKUP(A36,'Informations CTT '!$B:$P,9,FALSE)," ")</f>
        <v xml:space="preserve"> </v>
      </c>
      <c r="J36" s="66" t="str">
        <f>IF(A36&gt;0,VLOOKUP(A36,'Informations CTT '!$B:$P,10,FALSE)," ")</f>
        <v xml:space="preserve"> </v>
      </c>
      <c r="K36" s="67" t="str">
        <f>IF(A36&gt;0,VLOOKUP(A36,'Informations CTT '!$B:$P,11,FALSE)," ")</f>
        <v xml:space="preserve"> </v>
      </c>
      <c r="L36" s="67" t="str">
        <f>IF(A36&gt;0,VLOOKUP(A36,'Informations CTT '!$B:$P,12,FALSE)," ")</f>
        <v xml:space="preserve"> </v>
      </c>
      <c r="M36" s="67" t="str">
        <f>IF(A36&gt;0,VLOOKUP(A36,'Informations CTT '!$B:$P,13,FALSE)," ")</f>
        <v xml:space="preserve"> </v>
      </c>
      <c r="N36" s="67" t="str">
        <f>IF(A36&gt;0,VLOOKUP(A36,'Informations CTT '!$B:$P,14,FALSE)," ")</f>
        <v xml:space="preserve"> </v>
      </c>
      <c r="O36" s="71" t="str">
        <f>IF(A36&gt;0,VLOOKUP(A36,'Informations CTT '!$B:$P,15,FALSE)," ")</f>
        <v xml:space="preserve"> </v>
      </c>
      <c r="P36" s="79"/>
      <c r="Q36" s="80"/>
      <c r="R36" s="80"/>
      <c r="S36" s="80"/>
      <c r="T36" s="80"/>
      <c r="U36" s="80"/>
      <c r="V36" s="81"/>
      <c r="W36" s="102"/>
      <c r="X36" s="80"/>
      <c r="Y36" s="80"/>
      <c r="Z36" s="83"/>
      <c r="AA36" s="80"/>
      <c r="AB36" s="80"/>
      <c r="AC36" s="80"/>
      <c r="AD36" s="80"/>
      <c r="AE36" s="80"/>
      <c r="AF36" s="83"/>
      <c r="AG36" s="83"/>
      <c r="AH36" s="80"/>
      <c r="AI36" s="80"/>
      <c r="AJ36" s="80"/>
      <c r="AK36" s="80"/>
      <c r="AL36" s="80"/>
      <c r="AM36" s="80"/>
      <c r="AN36" s="80"/>
      <c r="AO36" s="83"/>
      <c r="AP36" s="83"/>
      <c r="AQ36" s="80"/>
      <c r="AR36" s="80"/>
      <c r="AS36" s="80"/>
      <c r="AT36" s="83"/>
      <c r="AU36" s="83"/>
      <c r="AV36" s="80"/>
      <c r="AW36" s="80"/>
      <c r="AX36" s="80"/>
      <c r="AY36" s="80"/>
      <c r="AZ36" s="80"/>
      <c r="BA36" s="80"/>
      <c r="BB36" s="80"/>
      <c r="BC36" s="80"/>
      <c r="BD36" s="80"/>
      <c r="BE36" s="80"/>
      <c r="BF36" s="80"/>
      <c r="BG36" s="80"/>
      <c r="BH36" s="80"/>
      <c r="BI36" s="80"/>
      <c r="BJ36" s="80"/>
      <c r="BK36" s="80"/>
      <c r="BL36" s="80"/>
      <c r="BM36" s="80"/>
      <c r="BN36" s="80"/>
      <c r="BO36" s="80"/>
      <c r="BP36" s="81"/>
      <c r="BQ36" s="77">
        <f t="shared" ca="1" si="24"/>
        <v>0</v>
      </c>
      <c r="BR36" s="77">
        <f t="shared" si="25"/>
        <v>0</v>
      </c>
      <c r="BS36" s="78"/>
    </row>
    <row r="37" spans="1:71" hidden="1" x14ac:dyDescent="0.2">
      <c r="A37" s="132"/>
      <c r="B37" s="65" t="str">
        <f>IF(A37&gt;0,VLOOKUP(A37,'Informations CTT '!$B:$P,2,FALSE)," ")</f>
        <v xml:space="preserve"> </v>
      </c>
      <c r="C37" s="66" t="str">
        <f>IF(A37&gt;0,VLOOKUP(A37,'Informations CTT '!$B:$P,3,FALSE)," ")</f>
        <v xml:space="preserve"> </v>
      </c>
      <c r="D37" s="67" t="str">
        <f>IF(A37&gt;0,VLOOKUP(A37,'Informations CTT '!$B:$P,4,FALSE)," ")</f>
        <v xml:space="preserve"> </v>
      </c>
      <c r="E37" s="68" t="str">
        <f>IF(A37&gt;0,VLOOKUP(A37,'Informations CTT '!$B:$P,5,FALSE)," ")</f>
        <v xml:space="preserve"> </v>
      </c>
      <c r="F37" s="69" t="str">
        <f t="shared" si="23"/>
        <v xml:space="preserve"> </v>
      </c>
      <c r="G37" s="70" t="str">
        <f>IF(A37&gt;0,VLOOKUP(A37,'Informations CTT '!$B:$P,7,FALSE)," ")</f>
        <v xml:space="preserve"> </v>
      </c>
      <c r="H37" s="66" t="str">
        <f>IF(A37&gt;0,VLOOKUP(A37,'Informations CTT '!$B:$P,8,FALSE)," ")</f>
        <v xml:space="preserve"> </v>
      </c>
      <c r="I37" s="67" t="str">
        <f>IF(A37&gt;0,VLOOKUP(A37,'Informations CTT '!$B:$P,9,FALSE)," ")</f>
        <v xml:space="preserve"> </v>
      </c>
      <c r="J37" s="66" t="str">
        <f>IF(A37&gt;0,VLOOKUP(A37,'Informations CTT '!$B:$P,10,FALSE)," ")</f>
        <v xml:space="preserve"> </v>
      </c>
      <c r="K37" s="67" t="str">
        <f>IF(A37&gt;0,VLOOKUP(A37,'Informations CTT '!$B:$P,11,FALSE)," ")</f>
        <v xml:space="preserve"> </v>
      </c>
      <c r="L37" s="67" t="str">
        <f>IF(A37&gt;0,VLOOKUP(A37,'Informations CTT '!$B:$P,12,FALSE)," ")</f>
        <v xml:space="preserve"> </v>
      </c>
      <c r="M37" s="67" t="str">
        <f>IF(A37&gt;0,VLOOKUP(A37,'Informations CTT '!$B:$P,13,FALSE)," ")</f>
        <v xml:space="preserve"> </v>
      </c>
      <c r="N37" s="67" t="str">
        <f>IF(A37&gt;0,VLOOKUP(A37,'Informations CTT '!$B:$P,14,FALSE)," ")</f>
        <v xml:space="preserve"> </v>
      </c>
      <c r="O37" s="71" t="str">
        <f>IF(A37&gt;0,VLOOKUP(A37,'Informations CTT '!$B:$P,15,FALSE)," ")</f>
        <v xml:space="preserve"> </v>
      </c>
      <c r="P37" s="79"/>
      <c r="Q37" s="80"/>
      <c r="R37" s="80"/>
      <c r="S37" s="80"/>
      <c r="T37" s="80"/>
      <c r="U37" s="80"/>
      <c r="V37" s="81"/>
      <c r="W37" s="102"/>
      <c r="X37" s="80"/>
      <c r="Y37" s="80"/>
      <c r="Z37" s="83"/>
      <c r="AA37" s="80"/>
      <c r="AB37" s="80"/>
      <c r="AC37" s="80"/>
      <c r="AD37" s="80"/>
      <c r="AE37" s="80"/>
      <c r="AF37" s="83"/>
      <c r="AG37" s="83"/>
      <c r="AH37" s="80"/>
      <c r="AI37" s="80"/>
      <c r="AJ37" s="80"/>
      <c r="AK37" s="80"/>
      <c r="AL37" s="80"/>
      <c r="AM37" s="80"/>
      <c r="AN37" s="80"/>
      <c r="AO37" s="83"/>
      <c r="AP37" s="83"/>
      <c r="AQ37" s="80"/>
      <c r="AR37" s="80"/>
      <c r="AS37" s="80"/>
      <c r="AT37" s="83"/>
      <c r="AU37" s="83"/>
      <c r="AV37" s="80"/>
      <c r="AW37" s="80"/>
      <c r="AX37" s="80"/>
      <c r="AY37" s="80"/>
      <c r="AZ37" s="80"/>
      <c r="BA37" s="80"/>
      <c r="BB37" s="80"/>
      <c r="BC37" s="80"/>
      <c r="BD37" s="80"/>
      <c r="BE37" s="80"/>
      <c r="BF37" s="80"/>
      <c r="BG37" s="80"/>
      <c r="BH37" s="80"/>
      <c r="BI37" s="80"/>
      <c r="BJ37" s="80"/>
      <c r="BK37" s="80"/>
      <c r="BL37" s="80"/>
      <c r="BM37" s="80"/>
      <c r="BN37" s="80"/>
      <c r="BO37" s="80"/>
      <c r="BP37" s="81"/>
      <c r="BQ37" s="77">
        <f t="shared" ca="1" si="24"/>
        <v>0</v>
      </c>
      <c r="BR37" s="77">
        <f t="shared" si="25"/>
        <v>0</v>
      </c>
      <c r="BS37" s="78"/>
    </row>
    <row r="38" spans="1:71" hidden="1" x14ac:dyDescent="0.2">
      <c r="A38" s="132"/>
      <c r="B38" s="65" t="str">
        <f>IF(A38&gt;0,VLOOKUP(A38,'Informations CTT '!$B:$P,2,FALSE)," ")</f>
        <v xml:space="preserve"> </v>
      </c>
      <c r="C38" s="66" t="str">
        <f>IF(A38&gt;0,VLOOKUP(A38,'Informations CTT '!$B:$P,3,FALSE)," ")</f>
        <v xml:space="preserve"> </v>
      </c>
      <c r="D38" s="67" t="str">
        <f>IF(A38&gt;0,VLOOKUP(A38,'Informations CTT '!$B:$P,4,FALSE)," ")</f>
        <v xml:space="preserve"> </v>
      </c>
      <c r="E38" s="68" t="str">
        <f>IF(A38&gt;0,VLOOKUP(A38,'Informations CTT '!$B:$P,5,FALSE)," ")</f>
        <v xml:space="preserve"> </v>
      </c>
      <c r="F38" s="69" t="str">
        <f t="shared" si="23"/>
        <v xml:space="preserve"> </v>
      </c>
      <c r="G38" s="70" t="str">
        <f>IF(A38&gt;0,VLOOKUP(A38,'Informations CTT '!$B:$P,7,FALSE)," ")</f>
        <v xml:space="preserve"> </v>
      </c>
      <c r="H38" s="66" t="str">
        <f>IF(A38&gt;0,VLOOKUP(A38,'Informations CTT '!$B:$P,8,FALSE)," ")</f>
        <v xml:space="preserve"> </v>
      </c>
      <c r="I38" s="67" t="str">
        <f>IF(A38&gt;0,VLOOKUP(A38,'Informations CTT '!$B:$P,9,FALSE)," ")</f>
        <v xml:space="preserve"> </v>
      </c>
      <c r="J38" s="66" t="str">
        <f>IF(A38&gt;0,VLOOKUP(A38,'Informations CTT '!$B:$P,10,FALSE)," ")</f>
        <v xml:space="preserve"> </v>
      </c>
      <c r="K38" s="67" t="str">
        <f>IF(A38&gt;0,VLOOKUP(A38,'Informations CTT '!$B:$P,11,FALSE)," ")</f>
        <v xml:space="preserve"> </v>
      </c>
      <c r="L38" s="67" t="str">
        <f>IF(A38&gt;0,VLOOKUP(A38,'Informations CTT '!$B:$P,12,FALSE)," ")</f>
        <v xml:space="preserve"> </v>
      </c>
      <c r="M38" s="67" t="str">
        <f>IF(A38&gt;0,VLOOKUP(A38,'Informations CTT '!$B:$P,13,FALSE)," ")</f>
        <v xml:space="preserve"> </v>
      </c>
      <c r="N38" s="67" t="str">
        <f>IF(A38&gt;0,VLOOKUP(A38,'Informations CTT '!$B:$P,14,FALSE)," ")</f>
        <v xml:space="preserve"> </v>
      </c>
      <c r="O38" s="71" t="str">
        <f>IF(A38&gt;0,VLOOKUP(A38,'Informations CTT '!$B:$P,15,FALSE)," ")</f>
        <v xml:space="preserve"> </v>
      </c>
      <c r="P38" s="79"/>
      <c r="Q38" s="80"/>
      <c r="R38" s="80"/>
      <c r="S38" s="80"/>
      <c r="T38" s="80"/>
      <c r="U38" s="80"/>
      <c r="V38" s="81"/>
      <c r="W38" s="102"/>
      <c r="X38" s="80"/>
      <c r="Y38" s="80"/>
      <c r="Z38" s="83"/>
      <c r="AA38" s="80"/>
      <c r="AB38" s="80"/>
      <c r="AC38" s="80"/>
      <c r="AD38" s="80"/>
      <c r="AE38" s="80"/>
      <c r="AF38" s="83"/>
      <c r="AG38" s="83"/>
      <c r="AH38" s="80"/>
      <c r="AI38" s="80"/>
      <c r="AJ38" s="80"/>
      <c r="AK38" s="80"/>
      <c r="AL38" s="80"/>
      <c r="AM38" s="80"/>
      <c r="AN38" s="80"/>
      <c r="AO38" s="83"/>
      <c r="AP38" s="83"/>
      <c r="AQ38" s="80"/>
      <c r="AR38" s="80"/>
      <c r="AS38" s="80"/>
      <c r="AT38" s="83"/>
      <c r="AU38" s="83"/>
      <c r="AV38" s="80"/>
      <c r="AW38" s="80"/>
      <c r="AX38" s="80"/>
      <c r="AY38" s="80"/>
      <c r="AZ38" s="80"/>
      <c r="BA38" s="80"/>
      <c r="BB38" s="80"/>
      <c r="BC38" s="80"/>
      <c r="BD38" s="80"/>
      <c r="BE38" s="80"/>
      <c r="BF38" s="80"/>
      <c r="BG38" s="80"/>
      <c r="BH38" s="80"/>
      <c r="BI38" s="80"/>
      <c r="BJ38" s="80"/>
      <c r="BK38" s="80"/>
      <c r="BL38" s="80"/>
      <c r="BM38" s="80"/>
      <c r="BN38" s="80"/>
      <c r="BO38" s="80"/>
      <c r="BP38" s="81"/>
      <c r="BQ38" s="77">
        <f t="shared" ca="1" si="24"/>
        <v>0</v>
      </c>
      <c r="BR38" s="77">
        <f t="shared" si="25"/>
        <v>0</v>
      </c>
      <c r="BS38" s="78"/>
    </row>
    <row r="39" spans="1:71" hidden="1" x14ac:dyDescent="0.2">
      <c r="A39" s="132"/>
      <c r="B39" s="65" t="str">
        <f>IF(A39&gt;0,VLOOKUP(A39,'Informations CTT '!$B:$P,2,FALSE)," ")</f>
        <v xml:space="preserve"> </v>
      </c>
      <c r="C39" s="66" t="str">
        <f>IF(A39&gt;0,VLOOKUP(A39,'Informations CTT '!$B:$P,3,FALSE)," ")</f>
        <v xml:space="preserve"> </v>
      </c>
      <c r="D39" s="67" t="str">
        <f>IF(A39&gt;0,VLOOKUP(A39,'Informations CTT '!$B:$P,4,FALSE)," ")</f>
        <v xml:space="preserve"> </v>
      </c>
      <c r="E39" s="68" t="str">
        <f>IF(A39&gt;0,VLOOKUP(A39,'Informations CTT '!$B:$P,5,FALSE)," ")</f>
        <v xml:space="preserve"> </v>
      </c>
      <c r="F39" s="69" t="str">
        <f t="shared" si="23"/>
        <v xml:space="preserve"> </v>
      </c>
      <c r="G39" s="70" t="str">
        <f>IF(A39&gt;0,VLOOKUP(A39,'Informations CTT '!$B:$P,7,FALSE)," ")</f>
        <v xml:space="preserve"> </v>
      </c>
      <c r="H39" s="66" t="str">
        <f>IF(A39&gt;0,VLOOKUP(A39,'Informations CTT '!$B:$P,8,FALSE)," ")</f>
        <v xml:space="preserve"> </v>
      </c>
      <c r="I39" s="67" t="str">
        <f>IF(A39&gt;0,VLOOKUP(A39,'Informations CTT '!$B:$P,9,FALSE)," ")</f>
        <v xml:space="preserve"> </v>
      </c>
      <c r="J39" s="66" t="str">
        <f>IF(A39&gt;0,VLOOKUP(A39,'Informations CTT '!$B:$P,10,FALSE)," ")</f>
        <v xml:space="preserve"> </v>
      </c>
      <c r="K39" s="67" t="str">
        <f>IF(A39&gt;0,VLOOKUP(A39,'Informations CTT '!$B:$P,11,FALSE)," ")</f>
        <v xml:space="preserve"> </v>
      </c>
      <c r="L39" s="67" t="str">
        <f>IF(A39&gt;0,VLOOKUP(A39,'Informations CTT '!$B:$P,12,FALSE)," ")</f>
        <v xml:space="preserve"> </v>
      </c>
      <c r="M39" s="67" t="str">
        <f>IF(A39&gt;0,VLOOKUP(A39,'Informations CTT '!$B:$P,13,FALSE)," ")</f>
        <v xml:space="preserve"> </v>
      </c>
      <c r="N39" s="67" t="str">
        <f>IF(A39&gt;0,VLOOKUP(A39,'Informations CTT '!$B:$P,14,FALSE)," ")</f>
        <v xml:space="preserve"> </v>
      </c>
      <c r="O39" s="71" t="str">
        <f>IF(A39&gt;0,VLOOKUP(A39,'Informations CTT '!$B:$P,15,FALSE)," ")</f>
        <v xml:space="preserve"> </v>
      </c>
      <c r="P39" s="79"/>
      <c r="Q39" s="80"/>
      <c r="R39" s="80"/>
      <c r="S39" s="80"/>
      <c r="T39" s="80"/>
      <c r="U39" s="80"/>
      <c r="V39" s="81"/>
      <c r="W39" s="102"/>
      <c r="X39" s="80"/>
      <c r="Y39" s="80"/>
      <c r="Z39" s="83"/>
      <c r="AA39" s="80"/>
      <c r="AB39" s="80"/>
      <c r="AC39" s="80"/>
      <c r="AD39" s="80"/>
      <c r="AE39" s="80"/>
      <c r="AF39" s="83"/>
      <c r="AG39" s="83"/>
      <c r="AH39" s="80"/>
      <c r="AI39" s="80"/>
      <c r="AJ39" s="80"/>
      <c r="AK39" s="80"/>
      <c r="AL39" s="80"/>
      <c r="AM39" s="80"/>
      <c r="AN39" s="80"/>
      <c r="AO39" s="83"/>
      <c r="AP39" s="83"/>
      <c r="AQ39" s="80"/>
      <c r="AR39" s="80"/>
      <c r="AS39" s="80"/>
      <c r="AT39" s="83"/>
      <c r="AU39" s="83"/>
      <c r="AV39" s="80"/>
      <c r="AW39" s="80"/>
      <c r="AX39" s="80"/>
      <c r="AY39" s="80"/>
      <c r="AZ39" s="80"/>
      <c r="BA39" s="80"/>
      <c r="BB39" s="80"/>
      <c r="BC39" s="80"/>
      <c r="BD39" s="80"/>
      <c r="BE39" s="80"/>
      <c r="BF39" s="80"/>
      <c r="BG39" s="80"/>
      <c r="BH39" s="80"/>
      <c r="BI39" s="80"/>
      <c r="BJ39" s="80"/>
      <c r="BK39" s="80"/>
      <c r="BL39" s="80"/>
      <c r="BM39" s="80"/>
      <c r="BN39" s="80"/>
      <c r="BO39" s="80"/>
      <c r="BP39" s="81"/>
      <c r="BQ39" s="77">
        <f t="shared" ca="1" si="24"/>
        <v>0</v>
      </c>
      <c r="BR39" s="77">
        <f t="shared" si="25"/>
        <v>0</v>
      </c>
      <c r="BS39" s="78"/>
    </row>
    <row r="40" spans="1:71" hidden="1" x14ac:dyDescent="0.2">
      <c r="A40" s="132"/>
      <c r="B40" s="65" t="str">
        <f>IF(A40&gt;0,VLOOKUP(A40,'Informations CTT '!$B:$P,2,FALSE)," ")</f>
        <v xml:space="preserve"> </v>
      </c>
      <c r="C40" s="66" t="str">
        <f>IF(A40&gt;0,VLOOKUP(A40,'Informations CTT '!$B:$P,3,FALSE)," ")</f>
        <v xml:space="preserve"> </v>
      </c>
      <c r="D40" s="67" t="str">
        <f>IF(A40&gt;0,VLOOKUP(A40,'Informations CTT '!$B:$P,4,FALSE)," ")</f>
        <v xml:space="preserve"> </v>
      </c>
      <c r="E40" s="68" t="str">
        <f>IF(A40&gt;0,VLOOKUP(A40,'Informations CTT '!$B:$P,5,FALSE)," ")</f>
        <v xml:space="preserve"> </v>
      </c>
      <c r="F40" s="69" t="str">
        <f t="shared" si="23"/>
        <v xml:space="preserve"> </v>
      </c>
      <c r="G40" s="70" t="str">
        <f>IF(A40&gt;0,VLOOKUP(A40,'Informations CTT '!$B:$P,7,FALSE)," ")</f>
        <v xml:space="preserve"> </v>
      </c>
      <c r="H40" s="66" t="str">
        <f>IF(A40&gt;0,VLOOKUP(A40,'Informations CTT '!$B:$P,8,FALSE)," ")</f>
        <v xml:space="preserve"> </v>
      </c>
      <c r="I40" s="67" t="str">
        <f>IF(A40&gt;0,VLOOKUP(A40,'Informations CTT '!$B:$P,9,FALSE)," ")</f>
        <v xml:space="preserve"> </v>
      </c>
      <c r="J40" s="66" t="str">
        <f>IF(A40&gt;0,VLOOKUP(A40,'Informations CTT '!$B:$P,10,FALSE)," ")</f>
        <v xml:space="preserve"> </v>
      </c>
      <c r="K40" s="67" t="str">
        <f>IF(A40&gt;0,VLOOKUP(A40,'Informations CTT '!$B:$P,11,FALSE)," ")</f>
        <v xml:space="preserve"> </v>
      </c>
      <c r="L40" s="67" t="str">
        <f>IF(A40&gt;0,VLOOKUP(A40,'Informations CTT '!$B:$P,12,FALSE)," ")</f>
        <v xml:space="preserve"> </v>
      </c>
      <c r="M40" s="67" t="str">
        <f>IF(A40&gt;0,VLOOKUP(A40,'Informations CTT '!$B:$P,13,FALSE)," ")</f>
        <v xml:space="preserve"> </v>
      </c>
      <c r="N40" s="67" t="str">
        <f>IF(A40&gt;0,VLOOKUP(A40,'Informations CTT '!$B:$P,14,FALSE)," ")</f>
        <v xml:space="preserve"> </v>
      </c>
      <c r="O40" s="71" t="str">
        <f>IF(A40&gt;0,VLOOKUP(A40,'Informations CTT '!$B:$P,15,FALSE)," ")</f>
        <v xml:space="preserve"> </v>
      </c>
      <c r="P40" s="79"/>
      <c r="Q40" s="80"/>
      <c r="R40" s="80"/>
      <c r="S40" s="80"/>
      <c r="T40" s="80"/>
      <c r="U40" s="80"/>
      <c r="V40" s="81"/>
      <c r="W40" s="102"/>
      <c r="X40" s="80"/>
      <c r="Y40" s="80"/>
      <c r="Z40" s="83"/>
      <c r="AA40" s="80"/>
      <c r="AB40" s="80"/>
      <c r="AC40" s="80"/>
      <c r="AD40" s="80"/>
      <c r="AE40" s="80"/>
      <c r="AF40" s="83"/>
      <c r="AG40" s="83"/>
      <c r="AH40" s="80"/>
      <c r="AI40" s="80"/>
      <c r="AJ40" s="80"/>
      <c r="AK40" s="80"/>
      <c r="AL40" s="80"/>
      <c r="AM40" s="80"/>
      <c r="AN40" s="80"/>
      <c r="AO40" s="83"/>
      <c r="AP40" s="83"/>
      <c r="AQ40" s="80"/>
      <c r="AR40" s="80"/>
      <c r="AS40" s="80"/>
      <c r="AT40" s="83"/>
      <c r="AU40" s="83"/>
      <c r="AV40" s="80"/>
      <c r="AW40" s="80"/>
      <c r="AX40" s="80"/>
      <c r="AY40" s="80"/>
      <c r="AZ40" s="80"/>
      <c r="BA40" s="80"/>
      <c r="BB40" s="80"/>
      <c r="BC40" s="80"/>
      <c r="BD40" s="80"/>
      <c r="BE40" s="80"/>
      <c r="BF40" s="80"/>
      <c r="BG40" s="80"/>
      <c r="BH40" s="80"/>
      <c r="BI40" s="80"/>
      <c r="BJ40" s="80"/>
      <c r="BK40" s="80"/>
      <c r="BL40" s="80"/>
      <c r="BM40" s="80"/>
      <c r="BN40" s="80"/>
      <c r="BO40" s="80"/>
      <c r="BP40" s="81"/>
      <c r="BQ40" s="77">
        <f t="shared" ca="1" si="24"/>
        <v>0</v>
      </c>
      <c r="BR40" s="77">
        <f t="shared" si="25"/>
        <v>0</v>
      </c>
      <c r="BS40" s="78"/>
    </row>
    <row r="41" spans="1:71" hidden="1" x14ac:dyDescent="0.2">
      <c r="A41" s="132"/>
      <c r="B41" s="65" t="str">
        <f>IF(A41&gt;0,VLOOKUP(A41,'Informations CTT '!$B:$P,2,FALSE)," ")</f>
        <v xml:space="preserve"> </v>
      </c>
      <c r="C41" s="66" t="str">
        <f>IF(A41&gt;0,VLOOKUP(A41,'Informations CTT '!$B:$P,3,FALSE)," ")</f>
        <v xml:space="preserve"> </v>
      </c>
      <c r="D41" s="67" t="str">
        <f>IF(A41&gt;0,VLOOKUP(A41,'Informations CTT '!$B:$P,4,FALSE)," ")</f>
        <v xml:space="preserve"> </v>
      </c>
      <c r="E41" s="68" t="str">
        <f>IF(A41&gt;0,VLOOKUP(A41,'Informations CTT '!$B:$P,5,FALSE)," ")</f>
        <v xml:space="preserve"> </v>
      </c>
      <c r="F41" s="69" t="str">
        <f t="shared" si="23"/>
        <v xml:space="preserve"> </v>
      </c>
      <c r="G41" s="70" t="str">
        <f>IF(A41&gt;0,VLOOKUP(A41,'Informations CTT '!$B:$P,7,FALSE)," ")</f>
        <v xml:space="preserve"> </v>
      </c>
      <c r="H41" s="66" t="str">
        <f>IF(A41&gt;0,VLOOKUP(A41,'Informations CTT '!$B:$P,8,FALSE)," ")</f>
        <v xml:space="preserve"> </v>
      </c>
      <c r="I41" s="67" t="str">
        <f>IF(A41&gt;0,VLOOKUP(A41,'Informations CTT '!$B:$P,9,FALSE)," ")</f>
        <v xml:space="preserve"> </v>
      </c>
      <c r="J41" s="66" t="str">
        <f>IF(A41&gt;0,VLOOKUP(A41,'Informations CTT '!$B:$P,10,FALSE)," ")</f>
        <v xml:space="preserve"> </v>
      </c>
      <c r="K41" s="67" t="str">
        <f>IF(A41&gt;0,VLOOKUP(A41,'Informations CTT '!$B:$P,11,FALSE)," ")</f>
        <v xml:space="preserve"> </v>
      </c>
      <c r="L41" s="67" t="str">
        <f>IF(A41&gt;0,VLOOKUP(A41,'Informations CTT '!$B:$P,12,FALSE)," ")</f>
        <v xml:space="preserve"> </v>
      </c>
      <c r="M41" s="67" t="str">
        <f>IF(A41&gt;0,VLOOKUP(A41,'Informations CTT '!$B:$P,13,FALSE)," ")</f>
        <v xml:space="preserve"> </v>
      </c>
      <c r="N41" s="67" t="str">
        <f>IF(A41&gt;0,VLOOKUP(A41,'Informations CTT '!$B:$P,14,FALSE)," ")</f>
        <v xml:space="preserve"> </v>
      </c>
      <c r="O41" s="71" t="str">
        <f>IF(A41&gt;0,VLOOKUP(A41,'Informations CTT '!$B:$P,15,FALSE)," ")</f>
        <v xml:space="preserve"> </v>
      </c>
      <c r="P41" s="79"/>
      <c r="Q41" s="80"/>
      <c r="R41" s="80"/>
      <c r="S41" s="80"/>
      <c r="T41" s="80"/>
      <c r="U41" s="80"/>
      <c r="V41" s="81"/>
      <c r="W41" s="102"/>
      <c r="X41" s="80"/>
      <c r="Y41" s="80"/>
      <c r="Z41" s="83"/>
      <c r="AA41" s="80"/>
      <c r="AB41" s="80"/>
      <c r="AC41" s="80"/>
      <c r="AD41" s="80"/>
      <c r="AE41" s="80"/>
      <c r="AF41" s="83"/>
      <c r="AG41" s="83"/>
      <c r="AH41" s="80"/>
      <c r="AI41" s="80"/>
      <c r="AJ41" s="80"/>
      <c r="AK41" s="80"/>
      <c r="AL41" s="80"/>
      <c r="AM41" s="80"/>
      <c r="AN41" s="80"/>
      <c r="AO41" s="83"/>
      <c r="AP41" s="83"/>
      <c r="AQ41" s="80"/>
      <c r="AR41" s="80"/>
      <c r="AS41" s="80"/>
      <c r="AT41" s="83"/>
      <c r="AU41" s="83"/>
      <c r="AV41" s="80"/>
      <c r="AW41" s="80"/>
      <c r="AX41" s="80"/>
      <c r="AY41" s="80"/>
      <c r="AZ41" s="80"/>
      <c r="BA41" s="80"/>
      <c r="BB41" s="80"/>
      <c r="BC41" s="80"/>
      <c r="BD41" s="80"/>
      <c r="BE41" s="80"/>
      <c r="BF41" s="80"/>
      <c r="BG41" s="80"/>
      <c r="BH41" s="80"/>
      <c r="BI41" s="80"/>
      <c r="BJ41" s="80"/>
      <c r="BK41" s="80"/>
      <c r="BL41" s="80"/>
      <c r="BM41" s="80"/>
      <c r="BN41" s="80"/>
      <c r="BO41" s="80"/>
      <c r="BP41" s="81"/>
      <c r="BQ41" s="77">
        <f t="shared" ca="1" si="24"/>
        <v>0</v>
      </c>
      <c r="BR41" s="77">
        <f t="shared" si="25"/>
        <v>0</v>
      </c>
      <c r="BS41" s="78"/>
    </row>
    <row r="42" spans="1:71" hidden="1" x14ac:dyDescent="0.2">
      <c r="A42" s="132"/>
      <c r="B42" s="65" t="str">
        <f>IF(A42&gt;0,VLOOKUP(A42,'Informations CTT '!$B:$P,2,FALSE)," ")</f>
        <v xml:space="preserve"> </v>
      </c>
      <c r="C42" s="66" t="str">
        <f>IF(A42&gt;0,VLOOKUP(A42,'Informations CTT '!$B:$P,3,FALSE)," ")</f>
        <v xml:space="preserve"> </v>
      </c>
      <c r="D42" s="67" t="str">
        <f>IF(A42&gt;0,VLOOKUP(A42,'Informations CTT '!$B:$P,4,FALSE)," ")</f>
        <v xml:space="preserve"> </v>
      </c>
      <c r="E42" s="68" t="str">
        <f>IF(A42&gt;0,VLOOKUP(A42,'Informations CTT '!$B:$P,5,FALSE)," ")</f>
        <v xml:space="preserve"> </v>
      </c>
      <c r="F42" s="69" t="str">
        <f t="shared" si="23"/>
        <v xml:space="preserve"> </v>
      </c>
      <c r="G42" s="70" t="str">
        <f>IF(A42&gt;0,VLOOKUP(A42,'Informations CTT '!$B:$P,7,FALSE)," ")</f>
        <v xml:space="preserve"> </v>
      </c>
      <c r="H42" s="66" t="str">
        <f>IF(A42&gt;0,VLOOKUP(A42,'Informations CTT '!$B:$P,8,FALSE)," ")</f>
        <v xml:space="preserve"> </v>
      </c>
      <c r="I42" s="67" t="str">
        <f>IF(A42&gt;0,VLOOKUP(A42,'Informations CTT '!$B:$P,9,FALSE)," ")</f>
        <v xml:space="preserve"> </v>
      </c>
      <c r="J42" s="66" t="str">
        <f>IF(A42&gt;0,VLOOKUP(A42,'Informations CTT '!$B:$P,10,FALSE)," ")</f>
        <v xml:space="preserve"> </v>
      </c>
      <c r="K42" s="67" t="str">
        <f>IF(A42&gt;0,VLOOKUP(A42,'Informations CTT '!$B:$P,11,FALSE)," ")</f>
        <v xml:space="preserve"> </v>
      </c>
      <c r="L42" s="67" t="str">
        <f>IF(A42&gt;0,VLOOKUP(A42,'Informations CTT '!$B:$P,12,FALSE)," ")</f>
        <v xml:space="preserve"> </v>
      </c>
      <c r="M42" s="67" t="str">
        <f>IF(A42&gt;0,VLOOKUP(A42,'Informations CTT '!$B:$P,13,FALSE)," ")</f>
        <v xml:space="preserve"> </v>
      </c>
      <c r="N42" s="67" t="str">
        <f>IF(A42&gt;0,VLOOKUP(A42,'Informations CTT '!$B:$P,14,FALSE)," ")</f>
        <v xml:space="preserve"> </v>
      </c>
      <c r="O42" s="71" t="str">
        <f>IF(A42&gt;0,VLOOKUP(A42,'Informations CTT '!$B:$P,15,FALSE)," ")</f>
        <v xml:space="preserve"> </v>
      </c>
      <c r="P42" s="79"/>
      <c r="Q42" s="80"/>
      <c r="R42" s="80"/>
      <c r="S42" s="80"/>
      <c r="T42" s="80"/>
      <c r="U42" s="80"/>
      <c r="V42" s="81"/>
      <c r="W42" s="102"/>
      <c r="X42" s="80"/>
      <c r="Y42" s="80"/>
      <c r="Z42" s="83"/>
      <c r="AA42" s="80"/>
      <c r="AB42" s="80"/>
      <c r="AC42" s="80"/>
      <c r="AD42" s="80"/>
      <c r="AE42" s="80"/>
      <c r="AF42" s="83"/>
      <c r="AG42" s="83"/>
      <c r="AH42" s="80"/>
      <c r="AI42" s="80"/>
      <c r="AJ42" s="80"/>
      <c r="AK42" s="80"/>
      <c r="AL42" s="80"/>
      <c r="AM42" s="80"/>
      <c r="AN42" s="80"/>
      <c r="AO42" s="83"/>
      <c r="AP42" s="83"/>
      <c r="AQ42" s="80"/>
      <c r="AR42" s="80"/>
      <c r="AS42" s="80"/>
      <c r="AT42" s="83"/>
      <c r="AU42" s="83"/>
      <c r="AV42" s="80"/>
      <c r="AW42" s="80"/>
      <c r="AX42" s="80"/>
      <c r="AY42" s="80"/>
      <c r="AZ42" s="80"/>
      <c r="BA42" s="80"/>
      <c r="BB42" s="80"/>
      <c r="BC42" s="80"/>
      <c r="BD42" s="80"/>
      <c r="BE42" s="80"/>
      <c r="BF42" s="80"/>
      <c r="BG42" s="80"/>
      <c r="BH42" s="80"/>
      <c r="BI42" s="80"/>
      <c r="BJ42" s="80"/>
      <c r="BK42" s="80"/>
      <c r="BL42" s="80"/>
      <c r="BM42" s="80"/>
      <c r="BN42" s="80"/>
      <c r="BO42" s="80"/>
      <c r="BP42" s="81"/>
      <c r="BQ42" s="77">
        <f t="shared" ca="1" si="24"/>
        <v>0</v>
      </c>
      <c r="BR42" s="77">
        <f t="shared" si="25"/>
        <v>0</v>
      </c>
      <c r="BS42" s="78"/>
    </row>
    <row r="43" spans="1:71" hidden="1" x14ac:dyDescent="0.2">
      <c r="A43" s="132"/>
      <c r="B43" s="65" t="str">
        <f>IF(A43&gt;0,VLOOKUP(A43,'Informations CTT '!$B:$P,2,FALSE)," ")</f>
        <v xml:space="preserve"> </v>
      </c>
      <c r="C43" s="66" t="str">
        <f>IF(A43&gt;0,VLOOKUP(A43,'Informations CTT '!$B:$P,3,FALSE)," ")</f>
        <v xml:space="preserve"> </v>
      </c>
      <c r="D43" s="67" t="str">
        <f>IF(A43&gt;0,VLOOKUP(A43,'Informations CTT '!$B:$P,4,FALSE)," ")</f>
        <v xml:space="preserve"> </v>
      </c>
      <c r="E43" s="68" t="str">
        <f>IF(A43&gt;0,VLOOKUP(A43,'Informations CTT '!$B:$P,5,FALSE)," ")</f>
        <v xml:space="preserve"> </v>
      </c>
      <c r="F43" s="69" t="str">
        <f t="shared" si="23"/>
        <v xml:space="preserve"> </v>
      </c>
      <c r="G43" s="70" t="str">
        <f>IF(A43&gt;0,VLOOKUP(A43,'Informations CTT '!$B:$P,7,FALSE)," ")</f>
        <v xml:space="preserve"> </v>
      </c>
      <c r="H43" s="66" t="str">
        <f>IF(A43&gt;0,VLOOKUP(A43,'Informations CTT '!$B:$P,8,FALSE)," ")</f>
        <v xml:space="preserve"> </v>
      </c>
      <c r="I43" s="67" t="str">
        <f>IF(A43&gt;0,VLOOKUP(A43,'Informations CTT '!$B:$P,9,FALSE)," ")</f>
        <v xml:space="preserve"> </v>
      </c>
      <c r="J43" s="66" t="str">
        <f>IF(A43&gt;0,VLOOKUP(A43,'Informations CTT '!$B:$P,10,FALSE)," ")</f>
        <v xml:space="preserve"> </v>
      </c>
      <c r="K43" s="67" t="str">
        <f>IF(A43&gt;0,VLOOKUP(A43,'Informations CTT '!$B:$P,11,FALSE)," ")</f>
        <v xml:space="preserve"> </v>
      </c>
      <c r="L43" s="67" t="str">
        <f>IF(A43&gt;0,VLOOKUP(A43,'Informations CTT '!$B:$P,12,FALSE)," ")</f>
        <v xml:space="preserve"> </v>
      </c>
      <c r="M43" s="67" t="str">
        <f>IF(A43&gt;0,VLOOKUP(A43,'Informations CTT '!$B:$P,13,FALSE)," ")</f>
        <v xml:space="preserve"> </v>
      </c>
      <c r="N43" s="67" t="str">
        <f>IF(A43&gt;0,VLOOKUP(A43,'Informations CTT '!$B:$P,14,FALSE)," ")</f>
        <v xml:space="preserve"> </v>
      </c>
      <c r="O43" s="71" t="str">
        <f>IF(A43&gt;0,VLOOKUP(A43,'Informations CTT '!$B:$P,15,FALSE)," ")</f>
        <v xml:space="preserve"> </v>
      </c>
      <c r="P43" s="79"/>
      <c r="Q43" s="80"/>
      <c r="R43" s="80"/>
      <c r="S43" s="80"/>
      <c r="T43" s="80"/>
      <c r="U43" s="80"/>
      <c r="V43" s="81"/>
      <c r="W43" s="102"/>
      <c r="X43" s="80"/>
      <c r="Y43" s="80"/>
      <c r="Z43" s="83"/>
      <c r="AA43" s="80"/>
      <c r="AB43" s="80"/>
      <c r="AC43" s="80"/>
      <c r="AD43" s="80"/>
      <c r="AE43" s="80"/>
      <c r="AF43" s="83"/>
      <c r="AG43" s="83"/>
      <c r="AH43" s="80"/>
      <c r="AI43" s="80"/>
      <c r="AJ43" s="80"/>
      <c r="AK43" s="80"/>
      <c r="AL43" s="80"/>
      <c r="AM43" s="80"/>
      <c r="AN43" s="80"/>
      <c r="AO43" s="83"/>
      <c r="AP43" s="83"/>
      <c r="AQ43" s="80"/>
      <c r="AR43" s="80"/>
      <c r="AS43" s="80"/>
      <c r="AT43" s="83"/>
      <c r="AU43" s="83"/>
      <c r="AV43" s="80"/>
      <c r="AW43" s="80"/>
      <c r="AX43" s="80"/>
      <c r="AY43" s="80"/>
      <c r="AZ43" s="80"/>
      <c r="BA43" s="80"/>
      <c r="BB43" s="80"/>
      <c r="BC43" s="80"/>
      <c r="BD43" s="80"/>
      <c r="BE43" s="80"/>
      <c r="BF43" s="80"/>
      <c r="BG43" s="80"/>
      <c r="BH43" s="80"/>
      <c r="BI43" s="80"/>
      <c r="BJ43" s="80"/>
      <c r="BK43" s="80"/>
      <c r="BL43" s="80"/>
      <c r="BM43" s="80"/>
      <c r="BN43" s="80"/>
      <c r="BO43" s="80"/>
      <c r="BP43" s="81"/>
      <c r="BQ43" s="77">
        <f t="shared" ca="1" si="24"/>
        <v>0</v>
      </c>
      <c r="BR43" s="77">
        <f t="shared" si="25"/>
        <v>0</v>
      </c>
      <c r="BS43" s="78"/>
    </row>
    <row r="44" spans="1:71" hidden="1" x14ac:dyDescent="0.2">
      <c r="A44" s="132"/>
      <c r="B44" s="65" t="str">
        <f>IF(A44&gt;0,VLOOKUP(A44,'Informations CTT '!$B:$P,2,FALSE)," ")</f>
        <v xml:space="preserve"> </v>
      </c>
      <c r="C44" s="66" t="str">
        <f>IF(A44&gt;0,VLOOKUP(A44,'Informations CTT '!$B:$P,3,FALSE)," ")</f>
        <v xml:space="preserve"> </v>
      </c>
      <c r="D44" s="67" t="str">
        <f>IF(A44&gt;0,VLOOKUP(A44,'Informations CTT '!$B:$P,4,FALSE)," ")</f>
        <v xml:space="preserve"> </v>
      </c>
      <c r="E44" s="68" t="str">
        <f>IF(A44&gt;0,VLOOKUP(A44,'Informations CTT '!$B:$P,5,FALSE)," ")</f>
        <v xml:space="preserve"> </v>
      </c>
      <c r="F44" s="69" t="str">
        <f t="shared" si="23"/>
        <v xml:space="preserve"> </v>
      </c>
      <c r="G44" s="70" t="str">
        <f>IF(A44&gt;0,VLOOKUP(A44,'Informations CTT '!$B:$P,7,FALSE)," ")</f>
        <v xml:space="preserve"> </v>
      </c>
      <c r="H44" s="66" t="str">
        <f>IF(A44&gt;0,VLOOKUP(A44,'Informations CTT '!$B:$P,8,FALSE)," ")</f>
        <v xml:space="preserve"> </v>
      </c>
      <c r="I44" s="67" t="str">
        <f>IF(A44&gt;0,VLOOKUP(A44,'Informations CTT '!$B:$P,9,FALSE)," ")</f>
        <v xml:space="preserve"> </v>
      </c>
      <c r="J44" s="66" t="str">
        <f>IF(A44&gt;0,VLOOKUP(A44,'Informations CTT '!$B:$P,10,FALSE)," ")</f>
        <v xml:space="preserve"> </v>
      </c>
      <c r="K44" s="67" t="str">
        <f>IF(A44&gt;0,VLOOKUP(A44,'Informations CTT '!$B:$P,11,FALSE)," ")</f>
        <v xml:space="preserve"> </v>
      </c>
      <c r="L44" s="67" t="str">
        <f>IF(A44&gt;0,VLOOKUP(A44,'Informations CTT '!$B:$P,12,FALSE)," ")</f>
        <v xml:space="preserve"> </v>
      </c>
      <c r="M44" s="67" t="str">
        <f>IF(A44&gt;0,VLOOKUP(A44,'Informations CTT '!$B:$P,13,FALSE)," ")</f>
        <v xml:space="preserve"> </v>
      </c>
      <c r="N44" s="67" t="str">
        <f>IF(A44&gt;0,VLOOKUP(A44,'Informations CTT '!$B:$P,14,FALSE)," ")</f>
        <v xml:space="preserve"> </v>
      </c>
      <c r="O44" s="71" t="str">
        <f>IF(A44&gt;0,VLOOKUP(A44,'Informations CTT '!$B:$P,15,FALSE)," ")</f>
        <v xml:space="preserve"> </v>
      </c>
      <c r="P44" s="79"/>
      <c r="Q44" s="80"/>
      <c r="R44" s="80"/>
      <c r="S44" s="80"/>
      <c r="T44" s="80"/>
      <c r="U44" s="80"/>
      <c r="V44" s="81"/>
      <c r="W44" s="102"/>
      <c r="X44" s="80"/>
      <c r="Y44" s="80"/>
      <c r="Z44" s="83"/>
      <c r="AA44" s="80"/>
      <c r="AB44" s="80"/>
      <c r="AC44" s="80"/>
      <c r="AD44" s="80"/>
      <c r="AE44" s="80"/>
      <c r="AF44" s="83"/>
      <c r="AG44" s="83"/>
      <c r="AH44" s="80"/>
      <c r="AI44" s="80"/>
      <c r="AJ44" s="80"/>
      <c r="AK44" s="80"/>
      <c r="AL44" s="80"/>
      <c r="AM44" s="80"/>
      <c r="AN44" s="80"/>
      <c r="AO44" s="83"/>
      <c r="AP44" s="83"/>
      <c r="AQ44" s="80"/>
      <c r="AR44" s="80"/>
      <c r="AS44" s="80"/>
      <c r="AT44" s="83"/>
      <c r="AU44" s="83"/>
      <c r="AV44" s="80"/>
      <c r="AW44" s="80"/>
      <c r="AX44" s="80"/>
      <c r="AY44" s="80"/>
      <c r="AZ44" s="80"/>
      <c r="BA44" s="80"/>
      <c r="BB44" s="80"/>
      <c r="BC44" s="80"/>
      <c r="BD44" s="80"/>
      <c r="BE44" s="80"/>
      <c r="BF44" s="80"/>
      <c r="BG44" s="80"/>
      <c r="BH44" s="80"/>
      <c r="BI44" s="80"/>
      <c r="BJ44" s="80"/>
      <c r="BK44" s="80"/>
      <c r="BL44" s="80"/>
      <c r="BM44" s="80"/>
      <c r="BN44" s="80"/>
      <c r="BO44" s="80"/>
      <c r="BP44" s="81"/>
      <c r="BQ44" s="77">
        <f t="shared" ca="1" si="24"/>
        <v>0</v>
      </c>
      <c r="BR44" s="77">
        <f t="shared" si="25"/>
        <v>0</v>
      </c>
      <c r="BS44" s="78"/>
    </row>
    <row r="45" spans="1:71" ht="12" hidden="1" customHeight="1" thickBot="1" x14ac:dyDescent="0.25">
      <c r="A45" s="133"/>
      <c r="B45" s="104" t="str">
        <f>IF(A45&gt;0,VLOOKUP(A45,'Informations CTT '!$B:$P,2,FALSE)," ")</f>
        <v xml:space="preserve"> </v>
      </c>
      <c r="C45" s="105" t="str">
        <f>IF(A45&gt;0,VLOOKUP(A45,'Informations CTT '!$B:$P,3,FALSE)," ")</f>
        <v xml:space="preserve"> </v>
      </c>
      <c r="D45" s="106" t="str">
        <f>IF(A45&gt;0,VLOOKUP(A45,'Informations CTT '!$B:$P,4,FALSE)," ")</f>
        <v xml:space="preserve"> </v>
      </c>
      <c r="E45" s="107" t="str">
        <f>IF(A45&gt;0,VLOOKUP(A45,'Informations CTT '!$B:$P,5,FALSE)," ")</f>
        <v xml:space="preserve"> </v>
      </c>
      <c r="F45" s="69" t="str">
        <f t="shared" si="23"/>
        <v xml:space="preserve"> </v>
      </c>
      <c r="G45" s="70" t="str">
        <f>IF(A45&gt;0,VLOOKUP(A45,'Informations CTT '!$B:$P,7,FALSE)," ")</f>
        <v xml:space="preserve"> </v>
      </c>
      <c r="H45" s="66" t="str">
        <f>IF(A45&gt;0,VLOOKUP(A45,'Informations CTT '!$B:$P,8,FALSE)," ")</f>
        <v xml:space="preserve"> </v>
      </c>
      <c r="I45" s="67" t="str">
        <f>IF(A45&gt;0,VLOOKUP(A45,'Informations CTT '!$B:$P,9,FALSE)," ")</f>
        <v xml:space="preserve"> </v>
      </c>
      <c r="J45" s="66" t="str">
        <f>IF(A45&gt;0,VLOOKUP(A45,'Informations CTT '!$B:$P,10,FALSE)," ")</f>
        <v xml:space="preserve"> </v>
      </c>
      <c r="K45" s="67" t="str">
        <f>IF(A45&gt;0,VLOOKUP(A45,'Informations CTT '!$B:$P,11,FALSE)," ")</f>
        <v xml:space="preserve"> </v>
      </c>
      <c r="L45" s="67" t="str">
        <f>IF(A45&gt;0,VLOOKUP(A45,'Informations CTT '!$B:$P,12,FALSE)," ")</f>
        <v xml:space="preserve"> </v>
      </c>
      <c r="M45" s="67" t="str">
        <f>IF(A45&gt;0,VLOOKUP(A45,'Informations CTT '!$B:$P,13,FALSE)," ")</f>
        <v xml:space="preserve"> </v>
      </c>
      <c r="N45" s="67" t="str">
        <f>IF(A45&gt;0,VLOOKUP(A45,'Informations CTT '!$B:$P,14,FALSE)," ")</f>
        <v xml:space="preserve"> </v>
      </c>
      <c r="O45" s="71" t="str">
        <f>IF(A45&gt;0,VLOOKUP(A45,'Informations CTT '!$B:$P,15,FALSE)," ")</f>
        <v xml:space="preserve"> </v>
      </c>
      <c r="P45" s="108"/>
      <c r="Q45" s="109"/>
      <c r="R45" s="109"/>
      <c r="S45" s="109"/>
      <c r="T45" s="109"/>
      <c r="U45" s="109"/>
      <c r="V45" s="110"/>
      <c r="W45" s="111"/>
      <c r="X45" s="109"/>
      <c r="Y45" s="109"/>
      <c r="Z45" s="112"/>
      <c r="AA45" s="109"/>
      <c r="AB45" s="109"/>
      <c r="AC45" s="109"/>
      <c r="AD45" s="109"/>
      <c r="AE45" s="109"/>
      <c r="AF45" s="112"/>
      <c r="AG45" s="112"/>
      <c r="AH45" s="109"/>
      <c r="AI45" s="109"/>
      <c r="AJ45" s="109"/>
      <c r="AK45" s="109"/>
      <c r="AL45" s="109"/>
      <c r="AM45" s="109"/>
      <c r="AN45" s="109"/>
      <c r="AO45" s="112"/>
      <c r="AP45" s="112"/>
      <c r="AQ45" s="109"/>
      <c r="AR45" s="109"/>
      <c r="AS45" s="109"/>
      <c r="AT45" s="112"/>
      <c r="AU45" s="112"/>
      <c r="AV45" s="109"/>
      <c r="AW45" s="109"/>
      <c r="AX45" s="109"/>
      <c r="AY45" s="109"/>
      <c r="AZ45" s="109"/>
      <c r="BA45" s="109"/>
      <c r="BB45" s="109"/>
      <c r="BC45" s="109"/>
      <c r="BD45" s="109"/>
      <c r="BE45" s="109"/>
      <c r="BF45" s="109"/>
      <c r="BG45" s="109"/>
      <c r="BH45" s="109"/>
      <c r="BI45" s="109"/>
      <c r="BJ45" s="109"/>
      <c r="BK45" s="109"/>
      <c r="BL45" s="109"/>
      <c r="BM45" s="109"/>
      <c r="BN45" s="109"/>
      <c r="BO45" s="109"/>
      <c r="BP45" s="110"/>
      <c r="BQ45" s="113">
        <f t="shared" ca="1" si="24"/>
        <v>0</v>
      </c>
      <c r="BR45" s="113">
        <f t="shared" si="25"/>
        <v>0</v>
      </c>
      <c r="BS45" s="114"/>
    </row>
    <row r="46" spans="1:71" ht="15" customHeight="1" thickBot="1" x14ac:dyDescent="0.25">
      <c r="A46" s="115"/>
      <c r="B46" s="116" t="s">
        <v>61</v>
      </c>
      <c r="C46" s="117">
        <f>COUNTA(A15:A45)</f>
        <v>0</v>
      </c>
      <c r="D46" s="118"/>
      <c r="E46" s="119" t="s">
        <v>62</v>
      </c>
      <c r="F46" s="120"/>
      <c r="G46" s="121"/>
      <c r="H46" s="122"/>
      <c r="I46" s="122"/>
      <c r="J46" s="122"/>
      <c r="K46" s="122"/>
      <c r="L46" s="122"/>
      <c r="M46" s="122"/>
      <c r="N46" s="122"/>
      <c r="O46" s="123"/>
      <c r="P46" s="124">
        <f t="shared" ref="P46:V46" si="26">COUNTIF(P15:P45,"P")</f>
        <v>8</v>
      </c>
      <c r="Q46" s="125">
        <f t="shared" si="26"/>
        <v>4</v>
      </c>
      <c r="R46" s="125">
        <f t="shared" si="26"/>
        <v>6</v>
      </c>
      <c r="S46" s="125">
        <f t="shared" si="26"/>
        <v>6</v>
      </c>
      <c r="T46" s="125">
        <f t="shared" si="26"/>
        <v>2</v>
      </c>
      <c r="U46" s="125">
        <f t="shared" si="26"/>
        <v>6</v>
      </c>
      <c r="V46" s="126">
        <f t="shared" si="26"/>
        <v>1</v>
      </c>
      <c r="W46" s="127">
        <f>COUNTIF(W15:W45,"P")</f>
        <v>7</v>
      </c>
      <c r="X46" s="128">
        <f t="shared" ref="X46:BP46" si="27">COUNTIF(X15:X45,"P")</f>
        <v>8</v>
      </c>
      <c r="Y46" s="128">
        <f t="shared" si="27"/>
        <v>10</v>
      </c>
      <c r="Z46" s="128">
        <f t="shared" si="27"/>
        <v>9</v>
      </c>
      <c r="AA46" s="128">
        <f t="shared" si="27"/>
        <v>9</v>
      </c>
      <c r="AB46" s="128">
        <f t="shared" si="27"/>
        <v>9</v>
      </c>
      <c r="AC46" s="128">
        <f t="shared" si="27"/>
        <v>9</v>
      </c>
      <c r="AD46" s="128">
        <f t="shared" si="27"/>
        <v>9</v>
      </c>
      <c r="AE46" s="128">
        <f t="shared" si="27"/>
        <v>9</v>
      </c>
      <c r="AF46" s="128">
        <f t="shared" si="27"/>
        <v>4</v>
      </c>
      <c r="AG46" s="128">
        <f t="shared" si="27"/>
        <v>3</v>
      </c>
      <c r="AH46" s="128">
        <f t="shared" si="27"/>
        <v>7</v>
      </c>
      <c r="AI46" s="128">
        <f t="shared" si="27"/>
        <v>7</v>
      </c>
      <c r="AJ46" s="128">
        <f t="shared" si="27"/>
        <v>7</v>
      </c>
      <c r="AK46" s="128">
        <f t="shared" si="27"/>
        <v>8</v>
      </c>
      <c r="AL46" s="128">
        <f t="shared" si="27"/>
        <v>6</v>
      </c>
      <c r="AM46" s="128">
        <f t="shared" si="27"/>
        <v>8</v>
      </c>
      <c r="AN46" s="128">
        <f t="shared" si="27"/>
        <v>9</v>
      </c>
      <c r="AO46" s="128">
        <f t="shared" si="27"/>
        <v>0</v>
      </c>
      <c r="AP46" s="128">
        <f t="shared" si="27"/>
        <v>0</v>
      </c>
      <c r="AQ46" s="128">
        <f t="shared" si="27"/>
        <v>6</v>
      </c>
      <c r="AR46" s="128">
        <f t="shared" si="27"/>
        <v>6</v>
      </c>
      <c r="AS46" s="128">
        <f t="shared" si="27"/>
        <v>6</v>
      </c>
      <c r="AT46" s="128">
        <f t="shared" si="27"/>
        <v>6</v>
      </c>
      <c r="AU46" s="128">
        <f t="shared" si="27"/>
        <v>7</v>
      </c>
      <c r="AV46" s="128">
        <f t="shared" si="27"/>
        <v>7</v>
      </c>
      <c r="AW46" s="128">
        <f t="shared" si="27"/>
        <v>7</v>
      </c>
      <c r="AX46" s="128">
        <f t="shared" si="27"/>
        <v>7</v>
      </c>
      <c r="AY46" s="128">
        <f t="shared" si="27"/>
        <v>7</v>
      </c>
      <c r="AZ46" s="128">
        <f t="shared" si="27"/>
        <v>7</v>
      </c>
      <c r="BA46" s="128">
        <f t="shared" si="27"/>
        <v>7</v>
      </c>
      <c r="BB46" s="128">
        <f t="shared" si="27"/>
        <v>7</v>
      </c>
      <c r="BC46" s="128">
        <f t="shared" si="27"/>
        <v>7</v>
      </c>
      <c r="BD46" s="128">
        <f t="shared" si="27"/>
        <v>7</v>
      </c>
      <c r="BE46" s="128">
        <f t="shared" si="27"/>
        <v>7</v>
      </c>
      <c r="BF46" s="128">
        <f t="shared" si="27"/>
        <v>7</v>
      </c>
      <c r="BG46" s="128">
        <f t="shared" si="27"/>
        <v>7</v>
      </c>
      <c r="BH46" s="128">
        <f t="shared" si="27"/>
        <v>5</v>
      </c>
      <c r="BI46" s="128">
        <f t="shared" si="27"/>
        <v>5</v>
      </c>
      <c r="BJ46" s="128">
        <f t="shared" si="27"/>
        <v>0</v>
      </c>
      <c r="BK46" s="128">
        <f t="shared" si="27"/>
        <v>5</v>
      </c>
      <c r="BL46" s="128">
        <f t="shared" si="27"/>
        <v>5</v>
      </c>
      <c r="BM46" s="128">
        <f t="shared" si="27"/>
        <v>5</v>
      </c>
      <c r="BN46" s="128">
        <f t="shared" si="27"/>
        <v>5</v>
      </c>
      <c r="BO46" s="128">
        <f t="shared" si="27"/>
        <v>0</v>
      </c>
      <c r="BP46" s="129">
        <f t="shared" si="27"/>
        <v>0</v>
      </c>
      <c r="BQ46" s="130"/>
      <c r="BR46" s="131"/>
      <c r="BS46" s="130"/>
    </row>
  </sheetData>
  <mergeCells count="3">
    <mergeCell ref="P7:V7"/>
    <mergeCell ref="W7:BP7"/>
    <mergeCell ref="BQ9:BS9"/>
  </mergeCells>
  <conditionalFormatting sqref="P11:BP45">
    <cfRule type="containsText" dxfId="3" priority="1" operator="containsText" text="A">
      <formula>NOT(ISERROR(SEARCH("A",P11)))</formula>
    </cfRule>
    <cfRule type="containsText" dxfId="2" priority="2" stopIfTrue="1" operator="containsText" text="NE">
      <formula>NOT(ISERROR(SEARCH("NE",P11)))</formula>
    </cfRule>
    <cfRule type="containsText" dxfId="1" priority="3" stopIfTrue="1" operator="containsText" text="E">
      <formula>NOT(ISERROR(SEARCH("E",P11)))</formula>
    </cfRule>
    <cfRule type="containsText" dxfId="0" priority="4" stopIfTrue="1" operator="containsText" text="P">
      <formula>NOT(ISERROR(SEARCH("P",P11)))</formula>
    </cfRule>
  </conditionalFormatting>
  <pageMargins left="0.25" right="0.25" top="0.75" bottom="0.75" header="0.3" footer="0.3"/>
  <pageSetup paperSize="9" scale="41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Informations CTT </vt:lpstr>
      <vt:lpstr>CdP (originale)</vt:lpstr>
      <vt:lpstr>'CdP (originale)'!Impression_des_titres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2018-08-22T00:22:36Z</dcterms:created>
  <dcterms:modified xsi:type="dcterms:W3CDTF">2018-08-22T01:00:58Z</dcterms:modified>
</cp:coreProperties>
</file>