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38115" windowHeight="17430" activeTab="1"/>
  </bookViews>
  <sheets>
    <sheet name="Licences" sheetId="1" r:id="rId1"/>
    <sheet name="P06" sheetId="2" r:id="rId2"/>
    <sheet name="Feuil3" sheetId="3" r:id="rId3"/>
  </sheets>
  <externalReferences>
    <externalReference r:id="rId4"/>
  </externalReferences>
  <definedNames>
    <definedName name="cg">[1]!ecrans16[#Data]</definedName>
    <definedName name="key">[1]!Tableau8[#All]</definedName>
    <definedName name="Modèle">[1]!ecrans[Modèle]</definedName>
  </definedNames>
  <calcPr calcId="145621" concurrentCalc="0"/>
</workbook>
</file>

<file path=xl/calcChain.xml><?xml version="1.0" encoding="utf-8"?>
<calcChain xmlns="http://schemas.openxmlformats.org/spreadsheetml/2006/main">
  <c r="C36" i="2" l="1"/>
  <c r="C35" i="2"/>
  <c r="C34" i="2"/>
  <c r="J24" i="2"/>
  <c r="I24" i="2"/>
  <c r="H24" i="2"/>
  <c r="G24" i="2"/>
  <c r="F24" i="2"/>
  <c r="E24" i="2"/>
  <c r="D24" i="2"/>
  <c r="C24" i="2"/>
  <c r="J22" i="2"/>
  <c r="I22" i="2"/>
  <c r="H22" i="2"/>
  <c r="F22" i="2"/>
  <c r="E22" i="2"/>
  <c r="D22" i="2"/>
  <c r="H15" i="2"/>
  <c r="D15" i="2"/>
  <c r="H14" i="2"/>
  <c r="D14" i="2"/>
  <c r="I13" i="2"/>
  <c r="E13" i="2"/>
  <c r="D13" i="2"/>
  <c r="G7" i="2"/>
  <c r="K7" i="2"/>
  <c r="B3" i="2"/>
  <c r="A4" i="2"/>
  <c r="E3" i="1"/>
</calcChain>
</file>

<file path=xl/sharedStrings.xml><?xml version="1.0" encoding="utf-8"?>
<sst xmlns="http://schemas.openxmlformats.org/spreadsheetml/2006/main" count="84" uniqueCount="72">
  <si>
    <t>Suite</t>
  </si>
  <si>
    <t>Version</t>
  </si>
  <si>
    <t>N° de série</t>
  </si>
  <si>
    <t>Clé produit</t>
  </si>
  <si>
    <t>Répartition de licences</t>
  </si>
  <si>
    <t>Attribué à</t>
  </si>
  <si>
    <t>3ds MAX</t>
  </si>
  <si>
    <t>CDI</t>
  </si>
  <si>
    <t>Date de début</t>
  </si>
  <si>
    <t>Date de fin</t>
  </si>
  <si>
    <t>Configuration du poste</t>
  </si>
  <si>
    <t>Entrée :</t>
  </si>
  <si>
    <t>Sortie :</t>
  </si>
  <si>
    <t>Type PC</t>
  </si>
  <si>
    <t>Marque PC</t>
  </si>
  <si>
    <t xml:space="preserve">HP HP Z240 Tower Workstation </t>
  </si>
  <si>
    <t>N° de série PC</t>
  </si>
  <si>
    <t>OS</t>
  </si>
  <si>
    <t>N° de série OS</t>
  </si>
  <si>
    <t>Processeur</t>
  </si>
  <si>
    <t>Intel 7 - 6700 - 3,40GHz</t>
  </si>
  <si>
    <t>Carte graphique</t>
  </si>
  <si>
    <t>K2200</t>
  </si>
  <si>
    <t>Mémoire vidéo :</t>
  </si>
  <si>
    <t>Connecteurs CG</t>
  </si>
  <si>
    <t>DVI :</t>
  </si>
  <si>
    <t>HDMI :</t>
  </si>
  <si>
    <t>VGA :</t>
  </si>
  <si>
    <t>DP :</t>
  </si>
  <si>
    <t>Disque dur 1</t>
  </si>
  <si>
    <t>Samsung EVO 850</t>
  </si>
  <si>
    <t>SSD :</t>
  </si>
  <si>
    <t>oui</t>
  </si>
  <si>
    <t>Disque dur 2</t>
  </si>
  <si>
    <t>WDC WD10EZEX</t>
  </si>
  <si>
    <t>non</t>
  </si>
  <si>
    <t>Mémoire RAM</t>
  </si>
  <si>
    <t>16 Go</t>
  </si>
  <si>
    <t>4x4Go</t>
  </si>
  <si>
    <t>Designation périphériques</t>
  </si>
  <si>
    <t>Ecran</t>
  </si>
  <si>
    <t>272S4</t>
  </si>
  <si>
    <t>Connect. écrans</t>
  </si>
  <si>
    <t>DisplayP :</t>
  </si>
  <si>
    <t>Souris</t>
  </si>
  <si>
    <t>Logitech - M500</t>
  </si>
  <si>
    <t>Clavier</t>
  </si>
  <si>
    <t>Logitech - K290</t>
  </si>
  <si>
    <t>Autres</t>
  </si>
  <si>
    <t>Designation logiciels</t>
  </si>
  <si>
    <t>Bureautique</t>
  </si>
  <si>
    <t>Logiciel</t>
  </si>
  <si>
    <t>Product Key</t>
  </si>
  <si>
    <t>Office</t>
  </si>
  <si>
    <t>Antivirus</t>
  </si>
  <si>
    <t>Trend micro</t>
  </si>
  <si>
    <t>CAO</t>
  </si>
  <si>
    <t>Autodesk</t>
  </si>
  <si>
    <t xml:space="preserve">Vray </t>
  </si>
  <si>
    <t>PAO</t>
  </si>
  <si>
    <t>Adobe</t>
  </si>
  <si>
    <t>SPECIFIQUE</t>
  </si>
  <si>
    <t>Ms Project</t>
  </si>
  <si>
    <t>Hermès</t>
  </si>
  <si>
    <t>P 06</t>
  </si>
  <si>
    <t>Roman feuilleton</t>
  </si>
  <si>
    <t>XXXXXXX</t>
  </si>
  <si>
    <t>Windows 7 Pro (x64) Service Pack 1</t>
  </si>
  <si>
    <t>Autonome</t>
  </si>
  <si>
    <t>P06 P40</t>
  </si>
  <si>
    <t>000-00000000</t>
  </si>
  <si>
    <t>Portable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</si>
</sst>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dd/mm/yy;@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entury Gothic"/>
      <family val="2"/>
    </font>
    <font>
      <sz val="11"/>
      <color rgb="FF366092"/>
      <name val="Century Gothic"/>
      <family val="2"/>
    </font>
    <font>
      <sz val="11"/>
      <color rgb="FF366092"/>
      <name val="Calibri"/>
      <family val="2"/>
      <scheme val="minor"/>
    </font>
    <font>
      <sz val="12"/>
      <name val="Arial"/>
      <family val="2"/>
    </font>
    <font>
      <b/>
      <sz val="26"/>
      <color indexed="9"/>
      <name val="Century Gothic"/>
      <family val="2"/>
    </font>
    <font>
      <sz val="12"/>
      <color indexed="9"/>
      <name val="Century Gothic"/>
      <family val="2"/>
    </font>
    <font>
      <sz val="11"/>
      <color theme="1"/>
      <name val="Century Gothic"/>
      <family val="2"/>
    </font>
    <font>
      <sz val="8"/>
      <color indexed="9"/>
      <name val="Century Gothic"/>
      <family val="2"/>
    </font>
    <font>
      <sz val="11"/>
      <color theme="0"/>
      <name val="Century Gothic"/>
      <family val="2"/>
    </font>
    <font>
      <sz val="9"/>
      <color theme="1"/>
      <name val="Century Gothic"/>
      <family val="2"/>
    </font>
    <font>
      <sz val="12"/>
      <name val="Calibri"/>
      <family val="2"/>
      <scheme val="minor"/>
    </font>
    <font>
      <sz val="12"/>
      <color theme="0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sz val="11"/>
      <color rgb="FF00B0F0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10"/>
      <color theme="1"/>
      <name val="Century Gothic"/>
      <family val="2"/>
    </font>
    <font>
      <sz val="6"/>
      <name val="Century Gothic"/>
      <family val="2"/>
    </font>
    <font>
      <b/>
      <sz val="8"/>
      <name val="Century Gothic"/>
      <family val="2"/>
    </font>
    <font>
      <sz val="7"/>
      <color theme="1"/>
      <name val="Century Gothic"/>
      <family val="2"/>
    </font>
    <font>
      <sz val="7"/>
      <name val="Century Gothic"/>
      <family val="2"/>
    </font>
    <font>
      <sz val="8"/>
      <name val="Century Gothic"/>
      <family val="2"/>
    </font>
    <font>
      <b/>
      <sz val="9"/>
      <color theme="1"/>
      <name val="Century Gothic"/>
      <family val="2"/>
    </font>
    <font>
      <b/>
      <sz val="6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/>
  </cellStyleXfs>
  <cellXfs count="8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Alignment="1">
      <alignment horizontal="right"/>
    </xf>
    <xf numFmtId="0" fontId="4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41" fontId="3" fillId="0" borderId="0" xfId="0" applyNumberFormat="1" applyFont="1" applyAlignment="1">
      <alignment horizontal="right" vertical="center"/>
    </xf>
    <xf numFmtId="0" fontId="6" fillId="2" borderId="0" xfId="1" applyFont="1" applyFill="1" applyAlignment="1">
      <alignment horizontal="center" vertical="center"/>
    </xf>
    <xf numFmtId="0" fontId="7" fillId="2" borderId="0" xfId="1" applyFont="1" applyFill="1"/>
    <xf numFmtId="0" fontId="7" fillId="2" borderId="0" xfId="1" applyFont="1" applyFill="1" applyAlignment="1"/>
    <xf numFmtId="0" fontId="7" fillId="2" borderId="0" xfId="1" applyFont="1" applyFill="1" applyAlignment="1">
      <alignment horizontal="right"/>
    </xf>
    <xf numFmtId="0" fontId="8" fillId="0" borderId="0" xfId="0" applyFont="1"/>
    <xf numFmtId="0" fontId="8" fillId="0" borderId="0" xfId="0" applyFont="1" applyAlignment="1">
      <alignment horizontal="right"/>
    </xf>
    <xf numFmtId="0" fontId="9" fillId="0" borderId="0" xfId="1" applyFont="1" applyFill="1" applyAlignment="1">
      <alignment horizontal="center" vertical="center"/>
    </xf>
    <xf numFmtId="0" fontId="10" fillId="0" borderId="0" xfId="0" applyFont="1"/>
    <xf numFmtId="164" fontId="1" fillId="0" borderId="0" xfId="0" applyNumberFormat="1" applyFont="1"/>
    <xf numFmtId="164" fontId="11" fillId="0" borderId="0" xfId="0" applyNumberFormat="1" applyFont="1" applyAlignment="1">
      <alignment horizontal="right"/>
    </xf>
    <xf numFmtId="1" fontId="8" fillId="0" borderId="0" xfId="0" applyNumberFormat="1" applyFont="1" applyFill="1"/>
    <xf numFmtId="0" fontId="12" fillId="0" borderId="0" xfId="0" applyFont="1" applyFill="1"/>
    <xf numFmtId="0" fontId="13" fillId="2" borderId="0" xfId="1" applyFont="1" applyFill="1" applyBorder="1"/>
    <xf numFmtId="0" fontId="14" fillId="4" borderId="2" xfId="1" applyFont="1" applyFill="1" applyBorder="1"/>
    <xf numFmtId="164" fontId="14" fillId="4" borderId="3" xfId="1" applyNumberFormat="1" applyFont="1" applyFill="1" applyBorder="1"/>
    <xf numFmtId="0" fontId="14" fillId="4" borderId="3" xfId="1" applyFont="1" applyFill="1" applyBorder="1"/>
    <xf numFmtId="164" fontId="14" fillId="4" borderId="4" xfId="1" applyNumberFormat="1" applyFont="1" applyFill="1" applyBorder="1"/>
    <xf numFmtId="0" fontId="15" fillId="0" borderId="5" xfId="1" applyFont="1" applyBorder="1" applyAlignment="1">
      <alignment vertical="center"/>
    </xf>
    <xf numFmtId="0" fontId="14" fillId="0" borderId="6" xfId="1" applyFont="1" applyBorder="1" applyAlignment="1">
      <alignment vertical="center"/>
    </xf>
    <xf numFmtId="0" fontId="14" fillId="0" borderId="5" xfId="1" applyFont="1" applyBorder="1" applyAlignment="1">
      <alignment vertical="center"/>
    </xf>
    <xf numFmtId="0" fontId="14" fillId="0" borderId="7" xfId="1" applyFont="1" applyBorder="1" applyAlignment="1">
      <alignment vertical="center"/>
    </xf>
    <xf numFmtId="0" fontId="16" fillId="0" borderId="0" xfId="0" applyFont="1"/>
    <xf numFmtId="0" fontId="14" fillId="0" borderId="2" xfId="1" applyFont="1" applyBorder="1" applyAlignment="1">
      <alignment vertical="center"/>
    </xf>
    <xf numFmtId="0" fontId="14" fillId="0" borderId="4" xfId="1" applyFont="1" applyBorder="1" applyAlignment="1">
      <alignment vertical="center"/>
    </xf>
    <xf numFmtId="0" fontId="15" fillId="0" borderId="5" xfId="1" applyFont="1" applyBorder="1"/>
    <xf numFmtId="0" fontId="14" fillId="0" borderId="5" xfId="1" applyFont="1" applyBorder="1"/>
    <xf numFmtId="0" fontId="17" fillId="0" borderId="5" xfId="1" applyFont="1" applyBorder="1" applyAlignment="1">
      <alignment vertical="center"/>
    </xf>
    <xf numFmtId="0" fontId="18" fillId="0" borderId="3" xfId="1" applyFont="1" applyBorder="1" applyAlignment="1">
      <alignment horizontal="center" vertical="center"/>
    </xf>
    <xf numFmtId="0" fontId="19" fillId="0" borderId="5" xfId="1" applyFont="1" applyBorder="1" applyAlignment="1">
      <alignment vertical="center"/>
    </xf>
    <xf numFmtId="0" fontId="8" fillId="0" borderId="7" xfId="0" applyFont="1" applyBorder="1"/>
    <xf numFmtId="0" fontId="20" fillId="0" borderId="7" xfId="1" applyFont="1" applyBorder="1" applyAlignment="1">
      <alignment horizontal="right" vertical="center"/>
    </xf>
    <xf numFmtId="0" fontId="19" fillId="0" borderId="6" xfId="1" applyFont="1" applyBorder="1" applyAlignment="1">
      <alignment vertical="center"/>
    </xf>
    <xf numFmtId="0" fontId="21" fillId="0" borderId="7" xfId="0" applyFont="1" applyBorder="1"/>
    <xf numFmtId="0" fontId="21" fillId="0" borderId="6" xfId="0" applyFont="1" applyBorder="1"/>
    <xf numFmtId="0" fontId="14" fillId="0" borderId="0" xfId="1" applyFont="1" applyAlignment="1">
      <alignment vertical="center"/>
    </xf>
    <xf numFmtId="0" fontId="15" fillId="0" borderId="2" xfId="1" applyFont="1" applyBorder="1" applyAlignment="1">
      <alignment vertical="center"/>
    </xf>
    <xf numFmtId="0" fontId="22" fillId="0" borderId="2" xfId="1" applyFont="1" applyBorder="1" applyAlignment="1">
      <alignment horizontal="center" vertical="center" wrapText="1"/>
    </xf>
    <xf numFmtId="0" fontId="23" fillId="0" borderId="3" xfId="1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5" fillId="0" borderId="2" xfId="1" applyFont="1" applyBorder="1" applyAlignment="1">
      <alignment horizontal="center" vertical="center"/>
    </xf>
    <xf numFmtId="0" fontId="20" fillId="0" borderId="3" xfId="1" applyFont="1" applyBorder="1" applyAlignment="1">
      <alignment horizontal="center" vertical="center"/>
    </xf>
    <xf numFmtId="0" fontId="23" fillId="0" borderId="8" xfId="1" applyFont="1" applyBorder="1" applyAlignment="1">
      <alignment horizontal="center" vertical="center"/>
    </xf>
    <xf numFmtId="0" fontId="23" fillId="0" borderId="9" xfId="1" applyFont="1" applyBorder="1" applyAlignment="1">
      <alignment horizontal="center" vertical="center"/>
    </xf>
    <xf numFmtId="0" fontId="14" fillId="0" borderId="2" xfId="1" applyFont="1" applyBorder="1"/>
    <xf numFmtId="0" fontId="14" fillId="0" borderId="10" xfId="1" applyFont="1" applyBorder="1" applyAlignment="1">
      <alignment horizontal="center" vertical="center"/>
    </xf>
    <xf numFmtId="0" fontId="14" fillId="0" borderId="4" xfId="1" applyFont="1" applyBorder="1" applyAlignment="1">
      <alignment horizontal="center" vertical="center"/>
    </xf>
    <xf numFmtId="0" fontId="26" fillId="0" borderId="2" xfId="1" applyFont="1" applyBorder="1" applyAlignment="1">
      <alignment horizontal="left" vertical="center"/>
    </xf>
    <xf numFmtId="0" fontId="8" fillId="0" borderId="5" xfId="0" applyFont="1" applyBorder="1"/>
    <xf numFmtId="0" fontId="14" fillId="0" borderId="5" xfId="1" applyFont="1" applyBorder="1" applyAlignment="1">
      <alignment horizontal="left" vertical="top"/>
    </xf>
    <xf numFmtId="0" fontId="14" fillId="0" borderId="0" xfId="1" applyFont="1" applyBorder="1" applyAlignment="1">
      <alignment vertical="center"/>
    </xf>
    <xf numFmtId="0" fontId="20" fillId="5" borderId="11" xfId="1" applyFont="1" applyFill="1" applyBorder="1"/>
    <xf numFmtId="0" fontId="14" fillId="5" borderId="0" xfId="1" applyFont="1" applyFill="1" applyBorder="1"/>
    <xf numFmtId="0" fontId="27" fillId="5" borderId="0" xfId="0" applyFont="1" applyFill="1" applyBorder="1" applyAlignment="1">
      <alignment horizontal="left" vertical="center"/>
    </xf>
    <xf numFmtId="0" fontId="18" fillId="5" borderId="0" xfId="1" applyFont="1" applyFill="1" applyBorder="1" applyAlignment="1">
      <alignment horizontal="left" vertical="center"/>
    </xf>
    <xf numFmtId="0" fontId="15" fillId="5" borderId="0" xfId="1" applyFont="1" applyFill="1" applyBorder="1"/>
    <xf numFmtId="0" fontId="18" fillId="5" borderId="0" xfId="1" applyFont="1" applyFill="1" applyBorder="1" applyAlignment="1">
      <alignment horizontal="right" vertical="center"/>
    </xf>
    <xf numFmtId="0" fontId="28" fillId="0" borderId="7" xfId="1" applyFont="1" applyBorder="1" applyAlignment="1">
      <alignment horizontal="left" vertical="center"/>
    </xf>
    <xf numFmtId="0" fontId="19" fillId="0" borderId="7" xfId="1" applyFont="1" applyBorder="1" applyAlignment="1">
      <alignment horizontal="center" vertical="center"/>
    </xf>
    <xf numFmtId="0" fontId="19" fillId="0" borderId="7" xfId="1" applyFont="1" applyBorder="1" applyAlignment="1">
      <alignment horizontal="left" vertical="center"/>
    </xf>
    <xf numFmtId="0" fontId="19" fillId="0" borderId="6" xfId="1" applyFont="1" applyBorder="1" applyAlignment="1">
      <alignment horizontal="left" vertical="center"/>
    </xf>
    <xf numFmtId="0" fontId="20" fillId="5" borderId="5" xfId="1" applyFont="1" applyFill="1" applyBorder="1" applyAlignment="1">
      <alignment vertical="center"/>
    </xf>
    <xf numFmtId="0" fontId="14" fillId="5" borderId="7" xfId="1" applyFont="1" applyFill="1" applyBorder="1" applyAlignment="1">
      <alignment vertical="center"/>
    </xf>
    <xf numFmtId="0" fontId="19" fillId="5" borderId="7" xfId="1" applyFont="1" applyFill="1" applyBorder="1" applyAlignment="1">
      <alignment horizontal="center" vertical="center"/>
    </xf>
    <xf numFmtId="3" fontId="19" fillId="5" borderId="7" xfId="1" applyNumberFormat="1" applyFont="1" applyFill="1" applyBorder="1" applyAlignment="1">
      <alignment horizontal="left" vertical="center"/>
    </xf>
    <xf numFmtId="0" fontId="19" fillId="5" borderId="7" xfId="1" applyFont="1" applyFill="1" applyBorder="1" applyAlignment="1">
      <alignment horizontal="left" vertical="center"/>
    </xf>
    <xf numFmtId="0" fontId="19" fillId="5" borderId="6" xfId="1" applyFont="1" applyFill="1" applyBorder="1" applyAlignment="1">
      <alignment horizontal="left" vertical="center"/>
    </xf>
    <xf numFmtId="0" fontId="25" fillId="0" borderId="7" xfId="1" applyFont="1" applyBorder="1" applyAlignment="1">
      <alignment horizontal="left" vertical="center"/>
    </xf>
    <xf numFmtId="0" fontId="19" fillId="0" borderId="6" xfId="1" applyFont="1" applyBorder="1" applyAlignment="1">
      <alignment horizontal="center" vertical="center"/>
    </xf>
    <xf numFmtId="0" fontId="19" fillId="0" borderId="5" xfId="1" applyFont="1" applyFill="1" applyBorder="1" applyAlignment="1">
      <alignment vertical="center"/>
    </xf>
    <xf numFmtId="0" fontId="19" fillId="5" borderId="6" xfId="1" applyFont="1" applyFill="1" applyBorder="1" applyAlignment="1">
      <alignment horizontal="center" vertical="center"/>
    </xf>
    <xf numFmtId="0" fontId="19" fillId="6" borderId="5" xfId="1" applyFont="1" applyFill="1" applyBorder="1" applyAlignment="1">
      <alignment vertical="center"/>
    </xf>
    <xf numFmtId="0" fontId="19" fillId="0" borderId="8" xfId="1" applyFont="1" applyBorder="1" applyAlignment="1">
      <alignment horizontal="center" vertical="center"/>
    </xf>
    <xf numFmtId="0" fontId="19" fillId="0" borderId="12" xfId="1" applyFont="1" applyBorder="1" applyAlignment="1">
      <alignment horizontal="center" vertical="center"/>
    </xf>
    <xf numFmtId="0" fontId="19" fillId="0" borderId="10" xfId="1" applyFont="1" applyBorder="1" applyAlignment="1">
      <alignment horizontal="center" vertical="center"/>
    </xf>
    <xf numFmtId="0" fontId="26" fillId="0" borderId="8" xfId="1" applyFont="1" applyBorder="1" applyAlignment="1">
      <alignment horizontal="center" vertical="center" wrapText="1"/>
    </xf>
    <xf numFmtId="0" fontId="26" fillId="0" borderId="12" xfId="1" applyFont="1" applyBorder="1" applyAlignment="1">
      <alignment horizontal="center" vertical="center" wrapText="1"/>
    </xf>
    <xf numFmtId="0" fontId="26" fillId="0" borderId="10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ont>
        <color rgb="FFFFC7CE"/>
      </font>
      <fill>
        <patternFill>
          <bgColor rgb="FFFFC7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ommun\21_Parc%20info\PARC%20INFORMATIQUE%20SOHOATLAS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06"/>
      <sheetName val="AUTODESK"/>
      <sheetName val="KEY"/>
      <sheetName val="CG"/>
      <sheetName val="ECRANS"/>
      <sheetName val="CLAVIER"/>
      <sheetName val="SOURIS"/>
      <sheetName val="Feuil6"/>
      <sheetName val="PARC INFORMATIQUE SOHOATLAS 2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4" sqref="C4"/>
    </sheetView>
  </sheetViews>
  <sheetFormatPr baseColWidth="10" defaultRowHeight="15" x14ac:dyDescent="0.25"/>
  <cols>
    <col min="1" max="6" width="18.5703125" customWidth="1"/>
  </cols>
  <sheetData>
    <row r="1" spans="1:6" ht="30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</row>
    <row r="2" spans="1:6" ht="16.5" x14ac:dyDescent="0.25">
      <c r="A2" s="3" t="s">
        <v>6</v>
      </c>
      <c r="B2" s="4"/>
      <c r="C2" s="5"/>
      <c r="D2" s="6"/>
      <c r="E2" s="4"/>
      <c r="F2" s="7"/>
    </row>
    <row r="3" spans="1:6" ht="16.5" x14ac:dyDescent="0.25">
      <c r="A3" s="8"/>
      <c r="B3" s="9">
        <v>2016</v>
      </c>
      <c r="C3" s="10" t="s">
        <v>70</v>
      </c>
      <c r="D3" s="11">
        <v>0</v>
      </c>
      <c r="E3" s="9">
        <f>IF(LEN(TRIM(F3))=0,0,LEN(TRIM(F3))-LEN(SUBSTITUTE(F3," ",""))+1)</f>
        <v>2</v>
      </c>
      <c r="F3" s="10" t="s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workbookViewId="0">
      <selection activeCell="P15" sqref="P15"/>
    </sheetView>
  </sheetViews>
  <sheetFormatPr baseColWidth="10" defaultColWidth="10.85546875" defaultRowHeight="16.5" x14ac:dyDescent="0.3"/>
  <cols>
    <col min="1" max="2" width="10.85546875" style="16"/>
    <col min="3" max="10" width="8.28515625" style="16" customWidth="1"/>
    <col min="11" max="11" width="10.85546875" style="16"/>
    <col min="12" max="12" width="12" style="16" customWidth="1"/>
    <col min="13" max="16384" width="10.85546875" style="16"/>
  </cols>
  <sheetData>
    <row r="1" spans="1:12" ht="32.25" x14ac:dyDescent="0.3">
      <c r="A1" s="12" t="s">
        <v>64</v>
      </c>
      <c r="B1" s="13"/>
      <c r="C1" s="13"/>
      <c r="D1" s="13"/>
      <c r="E1" s="13"/>
      <c r="F1" s="13"/>
      <c r="G1" s="14"/>
      <c r="H1" s="14"/>
      <c r="I1" s="14"/>
      <c r="J1" s="15" t="s">
        <v>65</v>
      </c>
    </row>
    <row r="2" spans="1:12" x14ac:dyDescent="0.3">
      <c r="J2" s="17" t="s">
        <v>7</v>
      </c>
      <c r="L2" s="18"/>
    </row>
    <row r="3" spans="1:12" x14ac:dyDescent="0.3">
      <c r="A3" s="19"/>
      <c r="B3" s="20">
        <f ca="1">TODAY()</f>
        <v>43286</v>
      </c>
      <c r="H3" s="17" t="s">
        <v>8</v>
      </c>
      <c r="J3" s="21">
        <v>43283</v>
      </c>
      <c r="L3" s="22"/>
    </row>
    <row r="4" spans="1:12" x14ac:dyDescent="0.3">
      <c r="A4" s="23" t="b">
        <f ca="1">AND(B$3&lt;&gt;"",1*J$4&lt;TODAY())</f>
        <v>0</v>
      </c>
      <c r="H4" s="17" t="s">
        <v>9</v>
      </c>
      <c r="J4" s="21">
        <v>401951</v>
      </c>
    </row>
    <row r="5" spans="1:12" ht="17.25" x14ac:dyDescent="0.3">
      <c r="A5" s="24" t="s">
        <v>10</v>
      </c>
      <c r="B5" s="24"/>
      <c r="C5" s="24"/>
      <c r="D5" s="24"/>
      <c r="E5" s="24"/>
      <c r="F5" s="24"/>
      <c r="G5" s="24"/>
      <c r="H5" s="24"/>
      <c r="I5" s="24"/>
      <c r="J5" s="24"/>
    </row>
    <row r="6" spans="1:12" ht="17.25" x14ac:dyDescent="0.3">
      <c r="A6" s="25" t="s">
        <v>11</v>
      </c>
      <c r="B6" s="26">
        <v>40219</v>
      </c>
      <c r="C6" s="27"/>
      <c r="D6" s="27"/>
      <c r="E6" s="27"/>
      <c r="F6" s="27"/>
      <c r="G6" s="27"/>
      <c r="H6" s="27" t="s">
        <v>12</v>
      </c>
      <c r="I6" s="26"/>
      <c r="J6" s="28"/>
    </row>
    <row r="7" spans="1:12" ht="17.25" x14ac:dyDescent="0.3">
      <c r="A7" s="29" t="s">
        <v>13</v>
      </c>
      <c r="B7" s="30"/>
      <c r="C7" s="31" t="s">
        <v>71</v>
      </c>
      <c r="D7" s="32"/>
      <c r="E7" s="32"/>
      <c r="F7" s="32"/>
      <c r="G7" s="31" t="str">
        <f>IF(C7="Portable","Station d'accueil","")</f>
        <v>Station d'accueil</v>
      </c>
      <c r="H7" s="32"/>
      <c r="I7" s="32"/>
      <c r="J7" s="30"/>
      <c r="K7" s="33" t="str">
        <f>IF(G7="Station d'accueil","◄","")</f>
        <v>◄</v>
      </c>
    </row>
    <row r="8" spans="1:12" ht="17.25" x14ac:dyDescent="0.3">
      <c r="A8" s="29" t="s">
        <v>14</v>
      </c>
      <c r="B8" s="30"/>
      <c r="C8" s="31" t="s">
        <v>15</v>
      </c>
      <c r="D8" s="32"/>
      <c r="E8" s="32"/>
      <c r="F8" s="32"/>
      <c r="G8" s="32"/>
      <c r="H8" s="32"/>
      <c r="I8" s="32"/>
      <c r="J8" s="30"/>
    </row>
    <row r="9" spans="1:12" ht="17.25" x14ac:dyDescent="0.3">
      <c r="A9" s="34" t="s">
        <v>16</v>
      </c>
      <c r="B9" s="35"/>
      <c r="C9" s="31" t="s">
        <v>66</v>
      </c>
      <c r="D9" s="32"/>
      <c r="E9" s="32"/>
      <c r="F9" s="32"/>
      <c r="G9" s="32"/>
      <c r="H9" s="32"/>
      <c r="I9" s="32"/>
      <c r="J9" s="30"/>
    </row>
    <row r="10" spans="1:12" ht="17.25" x14ac:dyDescent="0.3">
      <c r="A10" s="36" t="s">
        <v>17</v>
      </c>
      <c r="B10" s="30"/>
      <c r="C10" s="31" t="s">
        <v>67</v>
      </c>
      <c r="D10" s="32"/>
      <c r="E10" s="32"/>
      <c r="F10" s="32"/>
      <c r="G10" s="32"/>
      <c r="H10" s="32"/>
      <c r="I10" s="32"/>
      <c r="J10" s="30"/>
    </row>
    <row r="11" spans="1:12" ht="17.25" x14ac:dyDescent="0.3">
      <c r="A11" s="37" t="s">
        <v>18</v>
      </c>
      <c r="B11" s="30"/>
      <c r="C11" s="38"/>
      <c r="D11" s="32"/>
      <c r="E11" s="32"/>
      <c r="F11" s="32"/>
      <c r="G11" s="32"/>
      <c r="H11" s="32"/>
      <c r="I11" s="32"/>
      <c r="J11" s="30"/>
    </row>
    <row r="12" spans="1:12" ht="17.25" x14ac:dyDescent="0.3">
      <c r="A12" s="29" t="s">
        <v>19</v>
      </c>
      <c r="B12" s="30"/>
      <c r="C12" s="31" t="s">
        <v>20</v>
      </c>
      <c r="D12" s="32"/>
      <c r="E12" s="32"/>
      <c r="F12" s="32"/>
      <c r="G12" s="32"/>
      <c r="H12" s="32"/>
      <c r="I12" s="32"/>
      <c r="J12" s="30"/>
    </row>
    <row r="13" spans="1:12" ht="17.25" x14ac:dyDescent="0.3">
      <c r="A13" s="29" t="s">
        <v>21</v>
      </c>
      <c r="B13" s="30"/>
      <c r="C13" s="39" t="s">
        <v>22</v>
      </c>
      <c r="D13" s="39" t="str">
        <f>IFERROR(VLOOKUP($C$13,cg,2,0),"")</f>
        <v/>
      </c>
      <c r="E13" s="39" t="str">
        <f>IFERROR(VLOOKUP($C$13,cg,3,0),"")</f>
        <v/>
      </c>
      <c r="F13" s="32"/>
      <c r="G13" s="40" t="s">
        <v>23</v>
      </c>
      <c r="H13" s="41"/>
      <c r="I13" s="42" t="str">
        <f>IFERROR(VLOOKUP($C$13,cg,4,0),"")</f>
        <v/>
      </c>
      <c r="J13" s="43"/>
    </row>
    <row r="14" spans="1:12" ht="17.25" x14ac:dyDescent="0.3">
      <c r="A14" s="37" t="s">
        <v>24</v>
      </c>
      <c r="B14" s="30"/>
      <c r="C14" s="40" t="s">
        <v>25</v>
      </c>
      <c r="D14" s="16" t="str">
        <f>IFERROR(VLOOKUP($C$13,cg,6,0),"")</f>
        <v/>
      </c>
      <c r="E14" s="41"/>
      <c r="F14" s="44"/>
      <c r="G14" s="40" t="s">
        <v>26</v>
      </c>
      <c r="H14" s="41" t="str">
        <f>IFERROR(VLOOKUP($C$13,cg,7,0),"")</f>
        <v/>
      </c>
      <c r="I14" s="41"/>
      <c r="J14" s="45"/>
    </row>
    <row r="15" spans="1:12" ht="17.25" x14ac:dyDescent="0.3">
      <c r="A15" s="37"/>
      <c r="B15" s="30"/>
      <c r="C15" s="40" t="s">
        <v>27</v>
      </c>
      <c r="D15" s="41" t="str">
        <f>IFERROR(VLOOKUP($C$13,cg,5,0),"")</f>
        <v/>
      </c>
      <c r="E15" s="41"/>
      <c r="F15" s="44"/>
      <c r="G15" s="40" t="s">
        <v>28</v>
      </c>
      <c r="H15" s="41" t="str">
        <f>IFERROR(VLOOKUP($C$13,cg,8,0),"")</f>
        <v/>
      </c>
      <c r="I15" s="41"/>
      <c r="J15" s="45"/>
    </row>
    <row r="16" spans="1:12" ht="17.25" x14ac:dyDescent="0.3">
      <c r="A16" s="29" t="s">
        <v>29</v>
      </c>
      <c r="B16" s="30"/>
      <c r="C16" s="31" t="s">
        <v>30</v>
      </c>
      <c r="D16" s="32"/>
      <c r="E16" s="32"/>
      <c r="F16" s="32">
        <v>250</v>
      </c>
      <c r="G16" s="40" t="s">
        <v>31</v>
      </c>
      <c r="H16" s="41"/>
      <c r="I16" s="41"/>
      <c r="J16" s="43" t="s">
        <v>32</v>
      </c>
    </row>
    <row r="17" spans="1:10" ht="17.25" x14ac:dyDescent="0.3">
      <c r="A17" s="29" t="s">
        <v>33</v>
      </c>
      <c r="B17" s="30"/>
      <c r="C17" s="31" t="s">
        <v>34</v>
      </c>
      <c r="D17" s="32"/>
      <c r="E17" s="32"/>
      <c r="F17" s="32">
        <v>1000</v>
      </c>
      <c r="G17" s="40" t="s">
        <v>31</v>
      </c>
      <c r="H17" s="41"/>
      <c r="I17" s="41"/>
      <c r="J17" s="43" t="s">
        <v>35</v>
      </c>
    </row>
    <row r="18" spans="1:10" ht="17.25" x14ac:dyDescent="0.3">
      <c r="A18" s="29" t="s">
        <v>36</v>
      </c>
      <c r="B18" s="30"/>
      <c r="C18" s="31" t="s">
        <v>37</v>
      </c>
      <c r="D18" s="32"/>
      <c r="E18" s="32"/>
      <c r="F18" s="32" t="s">
        <v>38</v>
      </c>
      <c r="G18" s="31"/>
      <c r="H18" s="32"/>
      <c r="I18" s="41"/>
      <c r="J18" s="30"/>
    </row>
    <row r="20" spans="1:10" ht="17.25" x14ac:dyDescent="0.3">
      <c r="A20" s="46"/>
      <c r="B20" s="46"/>
      <c r="C20" s="46"/>
      <c r="D20" s="46"/>
      <c r="E20" s="46"/>
      <c r="F20" s="46"/>
      <c r="G20" s="46"/>
      <c r="H20" s="46"/>
      <c r="I20" s="46"/>
      <c r="J20" s="46"/>
    </row>
    <row r="21" spans="1:10" ht="17.25" x14ac:dyDescent="0.3">
      <c r="A21" s="24" t="s">
        <v>39</v>
      </c>
      <c r="B21" s="24"/>
      <c r="C21" s="24"/>
      <c r="D21" s="24"/>
      <c r="E21" s="24"/>
      <c r="F21" s="24"/>
      <c r="G21" s="24"/>
      <c r="H21" s="24"/>
      <c r="I21" s="24"/>
      <c r="J21" s="24"/>
    </row>
    <row r="22" spans="1:10" ht="17.25" x14ac:dyDescent="0.3">
      <c r="A22" s="47" t="s">
        <v>40</v>
      </c>
      <c r="B22" s="35"/>
      <c r="C22" s="48" t="s">
        <v>41</v>
      </c>
      <c r="D22" s="39" t="str">
        <f>IFERROR(VLOOKUP($C$22,[1]!ecrans[#Data],2,0),"")</f>
        <v/>
      </c>
      <c r="E22" s="49" t="str">
        <f>IFERROR(VLOOKUP($C$22,[1]!ecrans[#Data],3,0),"")</f>
        <v/>
      </c>
      <c r="F22" s="50" t="str">
        <f>IFERROR(VLOOKUP($C$22,[1]!ecrans[#Data],4,0),"")</f>
        <v/>
      </c>
      <c r="G22" s="51" t="s">
        <v>41</v>
      </c>
      <c r="H22" s="52" t="str">
        <f>IFERROR(VLOOKUP($G$22,[1]!ecrans[#Data],2,0),"")</f>
        <v/>
      </c>
      <c r="I22" s="49" t="str">
        <f>IFERROR(VLOOKUP($G$22,[1]!ecrans[#Data],3,0),"")</f>
        <v/>
      </c>
      <c r="J22" s="50" t="str">
        <f>IFERROR(VLOOKUP($G$22,[1]!ecrans[#Data],4,0),"")</f>
        <v/>
      </c>
    </row>
    <row r="23" spans="1:10" ht="17.25" x14ac:dyDescent="0.3">
      <c r="A23" s="37" t="s">
        <v>42</v>
      </c>
      <c r="B23" s="35"/>
      <c r="C23" s="53" t="s">
        <v>25</v>
      </c>
      <c r="D23" s="54" t="s">
        <v>27</v>
      </c>
      <c r="E23" s="54" t="s">
        <v>26</v>
      </c>
      <c r="F23" s="54" t="s">
        <v>43</v>
      </c>
      <c r="G23" s="53" t="s">
        <v>25</v>
      </c>
      <c r="H23" s="54" t="s">
        <v>27</v>
      </c>
      <c r="I23" s="54" t="s">
        <v>26</v>
      </c>
      <c r="J23" s="54" t="s">
        <v>43</v>
      </c>
    </row>
    <row r="24" spans="1:10" ht="17.25" x14ac:dyDescent="0.3">
      <c r="A24" s="55"/>
      <c r="B24" s="35"/>
      <c r="C24" s="56" t="str">
        <f>IFERROR(VLOOKUP($C$22,[1]!ecrans[#Data],9,0),"")</f>
        <v/>
      </c>
      <c r="D24" s="57" t="str">
        <f>IFERROR(VLOOKUP($C$22,[1]!ecrans[#Data],8,0),"")</f>
        <v/>
      </c>
      <c r="E24" s="57" t="str">
        <f>IFERROR(VLOOKUP($C$22,[1]!ecrans[#Data],10,0),"")</f>
        <v/>
      </c>
      <c r="F24" s="57" t="str">
        <f>IFERROR(VLOOKUP($C$22,[1]!ecrans[#Data],11,0),"")</f>
        <v/>
      </c>
      <c r="G24" s="56" t="str">
        <f>IFERROR(VLOOKUP($G$22,[1]!ecrans[#Data],9,0),"")</f>
        <v/>
      </c>
      <c r="H24" s="57" t="str">
        <f>IFERROR(VLOOKUP($G$22,[1]!ecrans[#Data],8,0),"")</f>
        <v/>
      </c>
      <c r="I24" s="57" t="str">
        <f>IFERROR(VLOOKUP($G$22,[1]!ecrans[#Data],10,0),"")</f>
        <v/>
      </c>
      <c r="J24" s="57" t="str">
        <f>IFERROR(VLOOKUP($G$22,[1]!ecrans[#Data],11,0),"")</f>
        <v/>
      </c>
    </row>
    <row r="25" spans="1:10" ht="17.25" x14ac:dyDescent="0.3">
      <c r="A25" s="47" t="s">
        <v>44</v>
      </c>
      <c r="B25" s="35"/>
      <c r="C25" s="58" t="s">
        <v>45</v>
      </c>
      <c r="D25" s="32"/>
      <c r="E25" s="32"/>
      <c r="F25" s="32"/>
      <c r="G25" s="31"/>
      <c r="H25" s="32"/>
      <c r="I25" s="32"/>
      <c r="J25" s="30"/>
    </row>
    <row r="26" spans="1:10" ht="17.25" x14ac:dyDescent="0.3">
      <c r="A26" s="29" t="s">
        <v>46</v>
      </c>
      <c r="B26" s="30"/>
      <c r="C26" s="58" t="s">
        <v>47</v>
      </c>
      <c r="D26" s="32"/>
      <c r="E26" s="32"/>
      <c r="F26" s="32"/>
      <c r="G26" s="59"/>
      <c r="H26" s="32"/>
      <c r="I26" s="32"/>
      <c r="J26" s="30"/>
    </row>
    <row r="27" spans="1:10" ht="17.25" x14ac:dyDescent="0.3">
      <c r="A27" s="60" t="s">
        <v>48</v>
      </c>
      <c r="B27" s="30"/>
      <c r="C27" s="31"/>
      <c r="D27" s="32"/>
      <c r="E27" s="32"/>
      <c r="F27" s="32"/>
      <c r="G27" s="59"/>
      <c r="H27" s="32"/>
      <c r="I27" s="32"/>
      <c r="J27" s="30"/>
    </row>
    <row r="28" spans="1:10" ht="17.25" x14ac:dyDescent="0.3">
      <c r="A28" s="61"/>
      <c r="B28" s="61"/>
      <c r="C28" s="61"/>
      <c r="D28" s="61"/>
      <c r="E28" s="61"/>
      <c r="F28" s="61"/>
      <c r="G28" s="61"/>
      <c r="H28" s="61"/>
      <c r="I28" s="61"/>
      <c r="J28" s="61"/>
    </row>
    <row r="29" spans="1:10" ht="17.25" x14ac:dyDescent="0.3">
      <c r="A29" s="24" t="s">
        <v>49</v>
      </c>
      <c r="B29" s="24"/>
      <c r="C29" s="24"/>
      <c r="D29" s="24"/>
      <c r="E29" s="24"/>
      <c r="F29" s="24"/>
      <c r="G29" s="24"/>
      <c r="H29" s="24"/>
      <c r="I29" s="24"/>
      <c r="J29" s="24"/>
    </row>
    <row r="30" spans="1:10" ht="17.25" x14ac:dyDescent="0.3">
      <c r="A30" s="62" t="s">
        <v>50</v>
      </c>
      <c r="B30" s="63"/>
      <c r="C30" s="64" t="s">
        <v>51</v>
      </c>
      <c r="D30" s="65" t="s">
        <v>1</v>
      </c>
      <c r="E30" s="65" t="s">
        <v>2</v>
      </c>
      <c r="F30" s="66"/>
      <c r="G30" s="66"/>
      <c r="H30" s="66"/>
      <c r="I30" s="66"/>
      <c r="J30" s="67" t="s">
        <v>52</v>
      </c>
    </row>
    <row r="31" spans="1:10" ht="17.25" x14ac:dyDescent="0.3">
      <c r="A31" s="40" t="s">
        <v>50</v>
      </c>
      <c r="B31" s="32"/>
      <c r="C31" s="68" t="s">
        <v>53</v>
      </c>
      <c r="D31" s="69">
        <v>2007</v>
      </c>
      <c r="E31" s="70"/>
      <c r="F31" s="44"/>
      <c r="G31" s="70"/>
      <c r="H31" s="70"/>
      <c r="I31" s="70"/>
      <c r="J31" s="71"/>
    </row>
    <row r="32" spans="1:10" ht="17.25" x14ac:dyDescent="0.3">
      <c r="A32" s="40" t="s">
        <v>54</v>
      </c>
      <c r="B32" s="32"/>
      <c r="C32" s="68" t="s">
        <v>55</v>
      </c>
      <c r="D32" s="69"/>
      <c r="F32" s="44"/>
      <c r="G32" s="70"/>
      <c r="H32" s="70"/>
      <c r="I32" s="70"/>
      <c r="J32" s="71"/>
    </row>
    <row r="33" spans="1:10" ht="17.25" x14ac:dyDescent="0.3">
      <c r="A33" s="72" t="s">
        <v>56</v>
      </c>
      <c r="B33" s="73"/>
      <c r="C33" s="74"/>
      <c r="D33" s="74"/>
      <c r="E33" s="74"/>
      <c r="F33" s="75"/>
      <c r="G33" s="76"/>
      <c r="H33" s="76"/>
      <c r="I33" s="76"/>
      <c r="J33" s="77"/>
    </row>
    <row r="34" spans="1:10" x14ac:dyDescent="0.3">
      <c r="A34" s="83" t="s">
        <v>57</v>
      </c>
      <c r="B34" s="86" t="s">
        <v>68</v>
      </c>
      <c r="C34" s="78" t="str">
        <f>IF(B$34="Autonome","Autocad","Autocad")</f>
        <v>Autocad</v>
      </c>
      <c r="D34" s="69"/>
      <c r="E34" s="69"/>
      <c r="F34" s="69"/>
      <c r="G34" s="69"/>
      <c r="H34" s="69"/>
      <c r="I34" s="69"/>
      <c r="J34" s="79"/>
    </row>
    <row r="35" spans="1:10" x14ac:dyDescent="0.3">
      <c r="A35" s="84"/>
      <c r="B35" s="87"/>
      <c r="C35" s="78" t="str">
        <f>IF(B$34="Autonome","Autocad LT","Revit")</f>
        <v>Autocad LT</v>
      </c>
      <c r="D35" s="69"/>
      <c r="E35" s="69"/>
      <c r="F35" s="69"/>
      <c r="G35" s="69"/>
      <c r="H35" s="69"/>
      <c r="I35" s="69"/>
      <c r="J35" s="79"/>
    </row>
    <row r="36" spans="1:10" x14ac:dyDescent="0.3">
      <c r="A36" s="85"/>
      <c r="B36" s="88"/>
      <c r="C36" s="78" t="str">
        <f>IF(B$34="Autonome","3ds MAX","3ds MAX")</f>
        <v>3ds MAX</v>
      </c>
      <c r="D36" s="69"/>
      <c r="E36" s="69"/>
      <c r="F36" s="69"/>
      <c r="G36" s="69"/>
      <c r="H36" s="69"/>
      <c r="I36" s="69"/>
      <c r="J36" s="79"/>
    </row>
    <row r="37" spans="1:10" ht="17.25" x14ac:dyDescent="0.3">
      <c r="A37" s="80" t="s">
        <v>58</v>
      </c>
      <c r="B37" s="32"/>
      <c r="C37" s="69"/>
      <c r="D37" s="69"/>
      <c r="E37" s="69"/>
      <c r="F37" s="69"/>
      <c r="G37" s="69"/>
      <c r="H37" s="69"/>
      <c r="I37" s="69"/>
      <c r="J37" s="79"/>
    </row>
    <row r="38" spans="1:10" ht="17.25" x14ac:dyDescent="0.3">
      <c r="A38" s="72" t="s">
        <v>59</v>
      </c>
      <c r="B38" s="73"/>
      <c r="C38" s="74"/>
      <c r="D38" s="74"/>
      <c r="E38" s="74"/>
      <c r="F38" s="74"/>
      <c r="G38" s="74"/>
      <c r="H38" s="74"/>
      <c r="I38" s="74"/>
      <c r="J38" s="81"/>
    </row>
    <row r="39" spans="1:10" ht="17.25" x14ac:dyDescent="0.3">
      <c r="A39" s="40" t="s">
        <v>60</v>
      </c>
      <c r="B39" s="32"/>
      <c r="C39" s="69"/>
      <c r="D39" s="69"/>
      <c r="E39" s="69"/>
      <c r="F39" s="69"/>
      <c r="G39" s="69"/>
      <c r="H39" s="69"/>
      <c r="I39" s="69"/>
      <c r="J39" s="79"/>
    </row>
    <row r="40" spans="1:10" ht="17.25" x14ac:dyDescent="0.3">
      <c r="A40" s="40"/>
      <c r="B40" s="32"/>
      <c r="C40" s="69"/>
      <c r="D40" s="69"/>
      <c r="E40" s="69"/>
      <c r="F40" s="69"/>
      <c r="G40" s="69"/>
      <c r="H40" s="69"/>
      <c r="I40" s="69"/>
      <c r="J40" s="79"/>
    </row>
    <row r="41" spans="1:10" ht="17.25" x14ac:dyDescent="0.3">
      <c r="A41" s="40"/>
      <c r="B41" s="32"/>
      <c r="C41" s="69"/>
      <c r="D41" s="69"/>
      <c r="E41" s="69"/>
      <c r="F41" s="69"/>
      <c r="G41" s="69"/>
      <c r="H41" s="69"/>
      <c r="I41" s="69"/>
      <c r="J41" s="79"/>
    </row>
    <row r="42" spans="1:10" ht="17.25" x14ac:dyDescent="0.3">
      <c r="A42" s="40"/>
      <c r="B42" s="32"/>
      <c r="C42" s="69"/>
      <c r="D42" s="69"/>
      <c r="E42" s="69"/>
      <c r="F42" s="69"/>
      <c r="G42" s="69"/>
      <c r="H42" s="69"/>
      <c r="I42" s="69"/>
      <c r="J42" s="79"/>
    </row>
    <row r="43" spans="1:10" ht="17.25" x14ac:dyDescent="0.3">
      <c r="A43" s="72" t="s">
        <v>61</v>
      </c>
      <c r="B43" s="73"/>
      <c r="C43" s="74"/>
      <c r="D43" s="74"/>
      <c r="E43" s="74"/>
      <c r="F43" s="74"/>
      <c r="G43" s="74"/>
      <c r="H43" s="74"/>
      <c r="I43" s="74"/>
      <c r="J43" s="81"/>
    </row>
    <row r="44" spans="1:10" x14ac:dyDescent="0.3">
      <c r="A44" s="82" t="s">
        <v>62</v>
      </c>
      <c r="B44" s="41"/>
      <c r="C44" s="44"/>
      <c r="D44" s="44"/>
      <c r="E44" s="44"/>
      <c r="F44" s="44"/>
      <c r="G44" s="44"/>
      <c r="H44" s="44"/>
      <c r="I44" s="44"/>
      <c r="J44" s="45"/>
    </row>
    <row r="45" spans="1:10" x14ac:dyDescent="0.3">
      <c r="A45" s="82" t="s">
        <v>63</v>
      </c>
      <c r="B45" s="41"/>
      <c r="C45" s="44"/>
      <c r="D45" s="44"/>
      <c r="E45" s="44"/>
      <c r="F45" s="44"/>
      <c r="G45" s="44"/>
      <c r="H45" s="44"/>
      <c r="I45" s="44"/>
      <c r="J45" s="45"/>
    </row>
  </sheetData>
  <mergeCells count="2">
    <mergeCell ref="A34:A36"/>
    <mergeCell ref="B34:B36"/>
  </mergeCells>
  <conditionalFormatting sqref="A4">
    <cfRule type="containsText" dxfId="7" priority="1" operator="containsText" text="x">
      <formula>NOT(ISERROR(SEARCH("x",A4)))</formula>
    </cfRule>
    <cfRule type="containsText" dxfId="6" priority="2" operator="containsText" text="∞">
      <formula>NOT(ISERROR(SEARCH("∞",A4)))</formula>
    </cfRule>
    <cfRule type="containsText" dxfId="5" priority="3" operator="containsText" text="VRAI">
      <formula>NOT(ISERROR(SEARCH("VRAI",A4)))</formula>
    </cfRule>
    <cfRule type="containsText" dxfId="4" priority="4" operator="containsText" text="FAUx">
      <formula>NOT(ISERROR(SEARCH("FAUx",A4)))</formula>
    </cfRule>
    <cfRule type="containsText" dxfId="3" priority="5" operator="containsText" text="libre">
      <formula>NOT(ISERROR(SEARCH("libre",A4)))</formula>
    </cfRule>
    <cfRule type="expression" dxfId="2" priority="6">
      <formula>$G$1</formula>
    </cfRule>
    <cfRule type="expression" dxfId="1" priority="7">
      <formula>$G$1</formula>
    </cfRule>
    <cfRule type="containsText" dxfId="0" priority="8" operator="containsText" text="occupé">
      <formula>NOT(ISERROR(SEARCH("occupé",A4)))</formula>
    </cfRule>
  </conditionalFormatting>
  <dataValidations count="6">
    <dataValidation type="list" allowBlank="1" showInputMessage="1" showErrorMessage="1" sqref="B34">
      <formula1>"Autonome, Architecture Engineering &amp; Construction"</formula1>
    </dataValidation>
    <dataValidation type="list" allowBlank="1" showInputMessage="1" showErrorMessage="1" promptTitle="selectionner votre choix" sqref="C22 G22">
      <formula1>Modèle</formula1>
    </dataValidation>
    <dataValidation type="list" allowBlank="1" showInputMessage="1" showErrorMessage="1" sqref="J7">
      <formula1>"Oui,Non"</formula1>
    </dataValidation>
    <dataValidation type="list" allowBlank="1" showInputMessage="1" showErrorMessage="1" sqref="C7">
      <formula1>"Portable,Fixe"</formula1>
    </dataValidation>
    <dataValidation type="list" allowBlank="1" showInputMessage="1" showErrorMessage="1" sqref="J16:J17">
      <formula1>"oui,non"</formula1>
    </dataValidation>
    <dataValidation type="list" allowBlank="1" showInputMessage="1" showErrorMessage="1" sqref="J2">
      <formula1>"CDI,CDD,Stage"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[1]CG!#REF!</xm:f>
          </x14:formula1>
          <xm:sqref>C13</xm:sqref>
        </x14:dataValidation>
        <x14:dataValidation type="list" allowBlank="1" showInputMessage="1" showErrorMessage="1">
          <x14:formula1>
            <xm:f>[1]CLAVIER!#REF!</xm:f>
          </x14:formula1>
          <xm:sqref>C26</xm:sqref>
        </x14:dataValidation>
        <x14:dataValidation type="list" allowBlank="1" showInputMessage="1" showErrorMessage="1">
          <x14:formula1>
            <xm:f>[1]SOURIS!#REF!</xm:f>
          </x14:formula1>
          <xm:sqref>C25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Licences</vt:lpstr>
      <vt:lpstr>P06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P74</dc:creator>
  <cp:lastModifiedBy>P74</cp:lastModifiedBy>
  <dcterms:created xsi:type="dcterms:W3CDTF">2018-07-05T13:36:27Z</dcterms:created>
  <dcterms:modified xsi:type="dcterms:W3CDTF">2018-07-05T13:41:39Z</dcterms:modified>
</cp:coreProperties>
</file>