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elly\Desktop\"/>
    </mc:Choice>
  </mc:AlternateContent>
  <xr:revisionPtr revIDLastSave="0" documentId="13_ncr:1_{8DB36201-70E2-4062-B22F-F227DA4D0BB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AMI" sheetId="1" r:id="rId1"/>
    <sheet name="MEP" sheetId="2" r:id="rId2"/>
    <sheet name="BDD" sheetId="3" r:id="rId3"/>
    <sheet name="Source" sheetId="4" r:id="rId4"/>
  </sheets>
  <definedNames>
    <definedName name="ListLieu">TableauLieu[Lieu]</definedName>
    <definedName name="Tsource">Agent[NOM]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1" l="1"/>
  <c r="E5" i="2" a="1"/>
  <c r="E5" i="2" s="1"/>
  <c r="E4" i="1" s="1"/>
  <c r="H5" i="2"/>
  <c r="H4" i="1" s="1"/>
  <c r="B5" i="2"/>
  <c r="B4" i="1" s="1"/>
  <c r="H4" i="2" a="1"/>
  <c r="H4" i="2" s="1"/>
  <c r="H3" i="1" s="1"/>
  <c r="B4" i="2"/>
  <c r="B3" i="1" s="1"/>
  <c r="B7" i="3" a="1"/>
  <c r="B7" i="3" s="1"/>
  <c r="B6" i="3" a="1"/>
  <c r="B6" i="3" s="1"/>
  <c r="B5" i="3" a="1"/>
  <c r="B5" i="3" s="1"/>
  <c r="B4" i="3" a="1"/>
  <c r="B4" i="3" s="1"/>
  <c r="B3" i="3" a="1"/>
  <c r="B3" i="3" s="1"/>
  <c r="D3" i="3" s="1"/>
  <c r="M9" i="2" s="1"/>
  <c r="C8" i="3"/>
  <c r="K9" i="2" l="1"/>
  <c r="L9" i="2"/>
  <c r="J9" i="2"/>
  <c r="B8" i="3"/>
  <c r="D4" i="3"/>
  <c r="D5" i="3"/>
  <c r="D6" i="3"/>
  <c r="D7" i="3"/>
  <c r="L21" i="2" l="1"/>
  <c r="R18" i="1" s="1"/>
  <c r="K21" i="2"/>
  <c r="O18" i="1" s="1"/>
  <c r="J21" i="2"/>
  <c r="L18" i="1" s="1"/>
  <c r="M21" i="2"/>
  <c r="U18" i="1" s="1"/>
  <c r="M19" i="2"/>
  <c r="U17" i="1" s="1"/>
  <c r="L19" i="2"/>
  <c r="R17" i="1" s="1"/>
  <c r="K19" i="2"/>
  <c r="O17" i="1" s="1"/>
  <c r="J19" i="2"/>
  <c r="L17" i="1" s="1"/>
  <c r="M17" i="2"/>
  <c r="U16" i="1" s="1"/>
  <c r="L17" i="2"/>
  <c r="R16" i="1" s="1"/>
  <c r="K17" i="2"/>
  <c r="O16" i="1" s="1"/>
  <c r="J17" i="2"/>
  <c r="L16" i="1" s="1"/>
  <c r="K13" i="2"/>
  <c r="K14" i="2" s="1"/>
  <c r="K15" i="2" s="1"/>
  <c r="O15" i="1" s="1"/>
  <c r="J13" i="2"/>
  <c r="J14" i="2" s="1"/>
  <c r="J15" i="2" s="1"/>
  <c r="L15" i="1" s="1"/>
  <c r="M13" i="2"/>
  <c r="M14" i="2" s="1"/>
  <c r="M15" i="2" s="1"/>
  <c r="U15" i="1" s="1"/>
  <c r="L13" i="2"/>
  <c r="L14" i="2" s="1"/>
  <c r="L15" i="2" s="1"/>
  <c r="R15" i="1" s="1"/>
  <c r="J11" i="2" l="1"/>
  <c r="L14" i="1" s="1"/>
  <c r="J10" i="2"/>
  <c r="K10" i="2"/>
  <c r="K11" i="2"/>
  <c r="O14" i="1" s="1"/>
  <c r="L10" i="2"/>
  <c r="L11" i="2"/>
  <c r="R14" i="1" s="1"/>
  <c r="M10" i="2"/>
  <c r="M11" i="2"/>
  <c r="U14" i="1" s="1"/>
  <c r="B22" i="1" l="1"/>
  <c r="B21" i="1"/>
  <c r="F6" i="2" l="1"/>
  <c r="K26" i="1" l="1"/>
  <c r="K2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<sst xmlns="http://schemas.openxmlformats.org/spreadsheetml/2006/main" count="104" uniqueCount="73">
  <si>
    <r>
      <t>Remarques :</t>
    </r>
    <r>
      <rPr>
        <sz val="12"/>
        <color rgb="FF4D4F53"/>
        <rFont val="Times New Roman"/>
        <family val="1"/>
      </rPr>
      <t xml:space="preserve"> Sous réserve de l’habilitation initiale</t>
    </r>
  </si>
  <si>
    <t>Non</t>
  </si>
  <si>
    <t>Oui</t>
  </si>
  <si>
    <t>I</t>
  </si>
  <si>
    <t>M</t>
  </si>
  <si>
    <t>A</t>
  </si>
  <si>
    <t>S</t>
  </si>
  <si>
    <t>FORMATEUR D’ENTREPRISE</t>
  </si>
  <si>
    <t>Niveau d'atteinte des objectifs</t>
  </si>
  <si>
    <t xml:space="preserve"> (mettre une croix dans la case correspondante).</t>
  </si>
  <si>
    <t xml:space="preserve">Lieu de Formation : </t>
  </si>
  <si>
    <r>
      <t>Intitulé de l’action de formation :</t>
    </r>
    <r>
      <rPr>
        <b/>
        <sz val="14"/>
        <color rgb="FF000080"/>
        <rFont val="Arial"/>
        <family val="2"/>
      </rPr>
      <t xml:space="preserve"> </t>
    </r>
  </si>
  <si>
    <t xml:space="preserve">N° CP : </t>
  </si>
  <si>
    <t xml:space="preserve">Prénom : </t>
  </si>
  <si>
    <t xml:space="preserve">Nom : </t>
  </si>
  <si>
    <t xml:space="preserve">Date : </t>
  </si>
  <si>
    <t>Fiche d’évaluation de fin de formation</t>
  </si>
  <si>
    <t xml:space="preserve">Établissement : </t>
  </si>
  <si>
    <t>INFRAPOLE PAYS DE LA LOIRE</t>
  </si>
  <si>
    <r>
      <t xml:space="preserve">MESURE DE L’ATTEINTE DES OBJECTIFS PEDAGOGIQUES
</t>
    </r>
    <r>
      <rPr>
        <i/>
        <sz val="11"/>
        <color rgb="FF4D4F53"/>
        <rFont val="Arial"/>
        <family val="2"/>
      </rPr>
      <t>Pour chacun des principaux thèmes développés dans la formation, une appréciation de type SAMI est</t>
    </r>
    <r>
      <rPr>
        <i/>
        <sz val="11"/>
        <color rgb="FF008000"/>
        <rFont val="Arial"/>
        <family val="2"/>
      </rPr>
      <t>.</t>
    </r>
  </si>
  <si>
    <t>FORMATEUR OCCATIONNEL</t>
  </si>
  <si>
    <t>RESPONSABLE DE L’EVALUATION DE LA FORMATION</t>
  </si>
  <si>
    <t xml:space="preserve"> Nom : </t>
  </si>
  <si>
    <t>Erwann STERVINOU</t>
  </si>
  <si>
    <t>Signature</t>
  </si>
  <si>
    <t>Fiche d’aide à l’évaluation des mises en pratique</t>
  </si>
  <si>
    <t>Observations</t>
  </si>
  <si>
    <t>Intitulé de l’action de formation :</t>
  </si>
  <si>
    <t>Appréciation la plus basse à prendre en compte pour l'évaluation pratique de la CS2</t>
  </si>
  <si>
    <t>Appréciation la plus basse à prendre en compte pour l'évaluation pratique de la CS1</t>
  </si>
  <si>
    <t>Appréciation la plus basse à prendre en compte pour l'évaluation pratique de la CS3</t>
  </si>
  <si>
    <t>Appréciation la plus basse à prendre en compte pour l'évaluation pratique de la CS4</t>
  </si>
  <si>
    <t>Appréciation la plus basse à prendre en compte pour l'évaluation pratique de la CS5</t>
  </si>
  <si>
    <t>Formation Continue TES M – Périmètre de compétence ASP / Annonceur (code RAF : VFCTSMLC)</t>
  </si>
  <si>
    <t>Connaissances liées à la Tâche Essentielle pour la Sécurité : TES M</t>
  </si>
  <si>
    <t>PROPOSITION A LA DELIVRANCE DE L’ATTESTATION DE FORMATION POUR LA 
« Formation Continue TES M – Périmètre de compétence ASP / Annonceur »</t>
  </si>
  <si>
    <r>
      <t xml:space="preserve">CS1 : </t>
    </r>
    <r>
      <rPr>
        <sz val="11"/>
        <color theme="1"/>
        <rFont val="Arial"/>
        <family val="2"/>
      </rPr>
      <t>Connaître les mesures d’annonces</t>
    </r>
  </si>
  <si>
    <t>Citer les généralités du dispositif de sécurité</t>
  </si>
  <si>
    <t>Maitriser la réalisation d’un CADA</t>
  </si>
  <si>
    <r>
      <t xml:space="preserve">CS2 : </t>
    </r>
    <r>
      <rPr>
        <sz val="11"/>
        <color theme="1"/>
        <rFont val="Arial"/>
        <family val="2"/>
      </rPr>
      <t>Mettre en oeuvre et assurer l'annonce des trains dans les conditions prévues par les consignes et instructions opérationnelles pour les mesures</t>
    </r>
  </si>
  <si>
    <t>Mettre en oeuvre le dispositif de sécurité</t>
  </si>
  <si>
    <t>Appliquer les mesures spécifiques au travail de l’agent seul</t>
  </si>
  <si>
    <r>
      <rPr>
        <b/>
        <sz val="12"/>
        <color theme="1"/>
        <rFont val="Times New Roman"/>
        <family val="1"/>
      </rPr>
      <t xml:space="preserve">CS2 : </t>
    </r>
    <r>
      <rPr>
        <sz val="12"/>
        <color theme="1"/>
        <rFont val="Times New Roman"/>
        <family val="1"/>
      </rPr>
      <t>Mettre en oeuvre et assurer l'annonce des trains dans les conditions prévues par les consignes et instructions opérationnelles pour les mesures</t>
    </r>
  </si>
  <si>
    <r>
      <rPr>
        <b/>
        <sz val="12"/>
        <color theme="1"/>
        <rFont val="Times New Roman"/>
        <family val="1"/>
      </rPr>
      <t>CS1 :</t>
    </r>
    <r>
      <rPr>
        <sz val="12"/>
        <color theme="1"/>
        <rFont val="Times New Roman"/>
        <family val="1"/>
      </rPr>
      <t xml:space="preserve"> Connaître les mesures d’annonces</t>
    </r>
  </si>
  <si>
    <r>
      <rPr>
        <b/>
        <sz val="12"/>
        <color theme="1"/>
        <rFont val="Times New Roman"/>
        <family val="1"/>
      </rPr>
      <t>CS3 :</t>
    </r>
    <r>
      <rPr>
        <sz val="12"/>
        <color theme="1"/>
        <rFont val="Times New Roman"/>
        <family val="1"/>
      </rPr>
      <t xml:space="preserve"> Délivrer l'annonce et appliquer les mesures de sécurité nécessaires à la reprise du travail</t>
    </r>
  </si>
  <si>
    <r>
      <t xml:space="preserve">CS3 : </t>
    </r>
    <r>
      <rPr>
        <sz val="11"/>
        <color theme="1"/>
        <rFont val="Arial"/>
        <family val="2"/>
      </rPr>
      <t>Délivrer l'annonce et appliquer les mesures de sécurité nécessaires à la reprise du travail</t>
    </r>
  </si>
  <si>
    <r>
      <t xml:space="preserve">CS4 : </t>
    </r>
    <r>
      <rPr>
        <sz val="11"/>
        <color theme="1"/>
        <rFont val="Arial"/>
        <family val="2"/>
      </rPr>
      <t>Appliquer les procédures en cas d’accident, d’incident, ou de situation présentant un risque grave
ou imminent</t>
    </r>
  </si>
  <si>
    <r>
      <rPr>
        <b/>
        <sz val="12"/>
        <color theme="1"/>
        <rFont val="Times New Roman"/>
        <family val="1"/>
      </rPr>
      <t>CS4 :</t>
    </r>
    <r>
      <rPr>
        <sz val="12"/>
        <color theme="1"/>
        <rFont val="Times New Roman"/>
        <family val="1"/>
      </rPr>
      <t xml:space="preserve"> Appliquer les procédures en cas d’accident, d’incident, ou de situation présentant un risque grave</t>
    </r>
  </si>
  <si>
    <r>
      <t xml:space="preserve">CS5 : </t>
    </r>
    <r>
      <rPr>
        <sz val="11"/>
        <color theme="1"/>
        <rFont val="Arial"/>
        <family val="2"/>
      </rPr>
      <t>Appliquer les mesures de sécurité nécessaires afin de rétablir la situation normale</t>
    </r>
  </si>
  <si>
    <r>
      <rPr>
        <b/>
        <sz val="12"/>
        <color theme="1"/>
        <rFont val="Times New Roman"/>
        <family val="1"/>
      </rPr>
      <t>CS5 :</t>
    </r>
    <r>
      <rPr>
        <sz val="12"/>
        <color theme="1"/>
        <rFont val="Times New Roman"/>
        <family val="1"/>
      </rPr>
      <t xml:space="preserve"> Appliquer les mesures de sécurité nécessaires afin de rétablir la situation normale</t>
    </r>
  </si>
  <si>
    <t>CS1</t>
  </si>
  <si>
    <t>CS2</t>
  </si>
  <si>
    <t>CS3</t>
  </si>
  <si>
    <t>CS4</t>
  </si>
  <si>
    <t>CS5</t>
  </si>
  <si>
    <r>
      <rPr>
        <b/>
        <sz val="9"/>
        <color rgb="FF6E1C7B"/>
        <rFont val="Arial"/>
        <family val="2"/>
      </rPr>
      <t>SNCF RÉSEAU</t>
    </r>
    <r>
      <rPr>
        <sz val="11"/>
        <color rgb="FF6E1C7B"/>
        <rFont val="Calibri"/>
        <family val="2"/>
      </rPr>
      <t xml:space="preserve">
</t>
    </r>
    <r>
      <rPr>
        <sz val="9"/>
        <color rgb="FF6E1C7B"/>
        <rFont val="Arial"/>
        <family val="2"/>
      </rPr>
      <t>MAINTENANCE &amp; TRAVAUX ATLANTIQUE
INFRAPOLE PAYS DE LA LOIRE
PÔLE STE</t>
    </r>
    <r>
      <rPr>
        <sz val="11"/>
        <color rgb="FF000000"/>
        <rFont val="Calibri"/>
        <family val="2"/>
      </rPr>
      <t xml:space="preserve">
</t>
    </r>
    <r>
      <rPr>
        <sz val="7"/>
        <color rgb="FF9A9A9D"/>
        <rFont val="Arial"/>
        <family val="2"/>
      </rPr>
      <t>27 Boulevard de Stalingrad -  44000 NANTES</t>
    </r>
  </si>
  <si>
    <t>fautes stagiaire</t>
  </si>
  <si>
    <t>Nantes</t>
  </si>
  <si>
    <t>NOM</t>
  </si>
  <si>
    <t>Prénom</t>
  </si>
  <si>
    <t>Date</t>
  </si>
  <si>
    <t>Lieu</t>
  </si>
  <si>
    <t>N°_CP</t>
  </si>
  <si>
    <t>N°_CP2</t>
  </si>
  <si>
    <t>Savenay</t>
  </si>
  <si>
    <t>La Roche Sur Yon</t>
  </si>
  <si>
    <t>Angers</t>
  </si>
  <si>
    <t>Saumur</t>
  </si>
  <si>
    <t>Thouars</t>
  </si>
  <si>
    <t>Sablé</t>
  </si>
  <si>
    <t>Le Mans</t>
  </si>
  <si>
    <t>Château du Loir</t>
  </si>
  <si>
    <t>Laval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</si>
</sst>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d\ mmmm\ yyyy;@"/>
    <numFmt numFmtId="165" formatCode="dd\ mmmm\ yyyy"/>
    <numFmt numFmtId="166" formatCode="00&quot; &quot;00&quot; &quot;000"/>
    <numFmt numFmtId="167" formatCode="ddd\ d\ mmmm\ yy"/>
  </numFmts>
  <fonts count="4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4D4F53"/>
      <name val="Times New Roman"/>
      <family val="1"/>
    </font>
    <font>
      <sz val="12"/>
      <color rgb="FF4D4F53"/>
      <name val="Times New Roman"/>
      <family val="1"/>
    </font>
    <font>
      <b/>
      <strike/>
      <sz val="12"/>
      <color rgb="FF4D4F53"/>
      <name val="Times New Roman"/>
      <family val="1"/>
    </font>
    <font>
      <b/>
      <sz val="12"/>
      <color rgb="FF4D4F53"/>
      <name val="Times New Roman"/>
      <family val="1"/>
    </font>
    <font>
      <b/>
      <sz val="12"/>
      <name val="Times New Roman"/>
      <family val="1"/>
    </font>
    <font>
      <sz val="6"/>
      <color rgb="FF0000FF"/>
      <name val="Arial"/>
      <family val="2"/>
    </font>
    <font>
      <i/>
      <sz val="8"/>
      <color rgb="FF4D4F53"/>
      <name val="Arial"/>
      <family val="2"/>
    </font>
    <font>
      <sz val="11"/>
      <color rgb="FF0000FF"/>
      <name val="Arial"/>
      <family val="2"/>
    </font>
    <font>
      <b/>
      <sz val="11"/>
      <color rgb="FF0000FF"/>
      <name val="Arial"/>
      <family val="2"/>
    </font>
    <font>
      <i/>
      <sz val="11"/>
      <color rgb="FF4D4F53"/>
      <name val="Arial"/>
      <family val="2"/>
    </font>
    <font>
      <i/>
      <sz val="11"/>
      <color rgb="FF008000"/>
      <name val="Arial"/>
      <family val="2"/>
    </font>
    <font>
      <b/>
      <sz val="12"/>
      <color rgb="FF4D4F53"/>
      <name val="Arial"/>
      <family val="2"/>
    </font>
    <font>
      <b/>
      <sz val="12"/>
      <color rgb="FF000080"/>
      <name val="Arial"/>
      <family val="2"/>
    </font>
    <font>
      <b/>
      <sz val="14"/>
      <color rgb="FF000080"/>
      <name val="Arial"/>
      <family val="2"/>
    </font>
    <font>
      <b/>
      <sz val="13"/>
      <color theme="1"/>
      <name val="Times New Roman"/>
      <family val="1"/>
    </font>
    <font>
      <b/>
      <sz val="16"/>
      <name val="Arial Narrow"/>
      <family val="2"/>
    </font>
    <font>
      <b/>
      <sz val="9"/>
      <color rgb="FF6E1C7B"/>
      <name val="Arial"/>
      <family val="2"/>
    </font>
    <font>
      <sz val="11"/>
      <color rgb="FF6E1C7B"/>
      <name val="Calibri"/>
      <family val="2"/>
    </font>
    <font>
      <sz val="9"/>
      <color rgb="FF6E1C7B"/>
      <name val="Arial"/>
      <family val="2"/>
    </font>
    <font>
      <sz val="7"/>
      <color rgb="FF9A9A9D"/>
      <name val="Arial"/>
      <family val="2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sz val="14"/>
      <color theme="0" tint="-0.499984740745262"/>
      <name val="Arial"/>
      <family val="2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i/>
      <sz val="12"/>
      <color rgb="FF4D4F53"/>
      <name val="Times New Roman"/>
      <family val="1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MS Gothic"/>
      <family val="3"/>
    </font>
    <font>
      <b/>
      <sz val="12"/>
      <color theme="1"/>
      <name val="Times New Roman"/>
      <family val="1"/>
    </font>
    <font>
      <b/>
      <sz val="12"/>
      <color theme="0"/>
      <name val="MS Gothic"/>
      <family val="3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theme="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150">
    <xf numFmtId="0" fontId="0" fillId="0" borderId="0" xfId="0"/>
    <xf numFmtId="0" fontId="1" fillId="0" borderId="0" xfId="1"/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6" xfId="0" applyFont="1" applyBorder="1" applyAlignment="1">
      <alignment vertical="center" wrapText="1"/>
    </xf>
    <xf numFmtId="0" fontId="17" fillId="0" borderId="0" xfId="1" applyFont="1" applyAlignment="1">
      <alignment horizontal="left" vertical="top"/>
    </xf>
    <xf numFmtId="0" fontId="16" fillId="0" borderId="5" xfId="0" applyFont="1" applyBorder="1" applyAlignment="1">
      <alignment vertical="center" wrapText="1"/>
    </xf>
    <xf numFmtId="0" fontId="1" fillId="0" borderId="0" xfId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22" fillId="0" borderId="5" xfId="0" applyFont="1" applyBorder="1" applyAlignment="1">
      <alignment vertical="top" wrapText="1"/>
    </xf>
    <xf numFmtId="0" fontId="23" fillId="0" borderId="0" xfId="0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23" fillId="0" borderId="6" xfId="0" applyFont="1" applyBorder="1" applyAlignment="1">
      <alignment vertical="center" wrapText="1"/>
    </xf>
    <xf numFmtId="0" fontId="23" fillId="0" borderId="11" xfId="0" applyFont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0" fontId="22" fillId="0" borderId="11" xfId="0" applyFont="1" applyBorder="1" applyAlignment="1">
      <alignment vertical="top" wrapText="1"/>
    </xf>
    <xf numFmtId="0" fontId="22" fillId="0" borderId="0" xfId="0" applyFont="1" applyBorder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6" fillId="9" borderId="10" xfId="0" applyFont="1" applyFill="1" applyBorder="1" applyAlignment="1">
      <alignment horizontal="center" vertical="center" wrapText="1"/>
    </xf>
    <xf numFmtId="0" fontId="26" fillId="10" borderId="10" xfId="0" applyFont="1" applyFill="1" applyBorder="1" applyAlignment="1">
      <alignment horizontal="center" vertical="center" wrapText="1"/>
    </xf>
    <xf numFmtId="0" fontId="26" fillId="11" borderId="10" xfId="0" applyFont="1" applyFill="1" applyBorder="1" applyAlignment="1">
      <alignment horizontal="center" vertical="center" wrapText="1"/>
    </xf>
    <xf numFmtId="0" fontId="26" fillId="12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9" fillId="13" borderId="10" xfId="0" applyFont="1" applyFill="1" applyBorder="1" applyAlignment="1">
      <alignment horizontal="center" vertical="center" wrapText="1"/>
    </xf>
    <xf numFmtId="0" fontId="30" fillId="8" borderId="10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vertical="center" wrapText="1"/>
    </xf>
    <xf numFmtId="0" fontId="33" fillId="0" borderId="0" xfId="0" applyFont="1"/>
    <xf numFmtId="2" fontId="0" fillId="0" borderId="0" xfId="0" applyNumberFormat="1"/>
    <xf numFmtId="0" fontId="0" fillId="0" borderId="2" xfId="0" applyBorder="1"/>
    <xf numFmtId="0" fontId="0" fillId="0" borderId="5" xfId="0" applyBorder="1"/>
    <xf numFmtId="0" fontId="16" fillId="0" borderId="5" xfId="0" applyFont="1" applyBorder="1" applyAlignment="1">
      <alignment vertical="center" wrapText="1"/>
    </xf>
    <xf numFmtId="0" fontId="37" fillId="7" borderId="7" xfId="0" applyFont="1" applyFill="1" applyBorder="1" applyAlignment="1">
      <alignment horizontal="center" vertical="center" wrapText="1"/>
    </xf>
    <xf numFmtId="0" fontId="37" fillId="7" borderId="8" xfId="0" applyFont="1" applyFill="1" applyBorder="1" applyAlignment="1">
      <alignment horizontal="center" vertical="center" wrapText="1"/>
    </xf>
    <xf numFmtId="0" fontId="35" fillId="7" borderId="9" xfId="0" applyFont="1" applyFill="1" applyBorder="1" applyAlignment="1">
      <alignment horizontal="center" vertical="center" wrapText="1"/>
    </xf>
    <xf numFmtId="0" fontId="0" fillId="0" borderId="0" xfId="0"/>
    <xf numFmtId="165" fontId="16" fillId="0" borderId="2" xfId="0" applyNumberFormat="1" applyFont="1" applyBorder="1" applyAlignment="1">
      <alignment vertical="center" wrapText="1"/>
    </xf>
    <xf numFmtId="0" fontId="39" fillId="15" borderId="13" xfId="0" applyFont="1" applyFill="1" applyBorder="1" applyAlignment="1">
      <alignment vertical="center"/>
    </xf>
    <xf numFmtId="0" fontId="39" fillId="15" borderId="14" xfId="0" applyFont="1" applyFill="1" applyBorder="1" applyAlignment="1">
      <alignment vertical="center"/>
    </xf>
    <xf numFmtId="0" fontId="39" fillId="15" borderId="14" xfId="0" applyFont="1" applyFill="1" applyBorder="1" applyAlignment="1">
      <alignment horizontal="center" vertical="center"/>
    </xf>
    <xf numFmtId="0" fontId="39" fillId="15" borderId="15" xfId="0" applyFont="1" applyFill="1" applyBorder="1" applyAlignment="1">
      <alignment horizontal="center" vertical="center"/>
    </xf>
    <xf numFmtId="0" fontId="16" fillId="0" borderId="2" xfId="0" applyNumberFormat="1" applyFont="1" applyBorder="1" applyAlignment="1">
      <alignment horizontal="left" vertical="center" wrapText="1"/>
    </xf>
    <xf numFmtId="164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32" fillId="4" borderId="7" xfId="0" applyFont="1" applyFill="1" applyBorder="1" applyAlignment="1">
      <alignment horizontal="center" vertical="center" wrapText="1"/>
    </xf>
    <xf numFmtId="0" fontId="32" fillId="4" borderId="8" xfId="0" applyFont="1" applyFill="1" applyBorder="1" applyAlignment="1">
      <alignment horizontal="center" vertical="center" wrapText="1"/>
    </xf>
    <xf numFmtId="0" fontId="32" fillId="4" borderId="9" xfId="0" applyFont="1" applyFill="1" applyBorder="1" applyAlignment="1">
      <alignment horizontal="center" vertical="center" wrapText="1"/>
    </xf>
    <xf numFmtId="0" fontId="32" fillId="3" borderId="7" xfId="0" applyFont="1" applyFill="1" applyBorder="1" applyAlignment="1">
      <alignment horizontal="center" vertical="center" wrapText="1"/>
    </xf>
    <xf numFmtId="0" fontId="32" fillId="3" borderId="8" xfId="0" applyFont="1" applyFill="1" applyBorder="1" applyAlignment="1">
      <alignment horizontal="center" vertical="center" wrapText="1"/>
    </xf>
    <xf numFmtId="0" fontId="32" fillId="3" borderId="9" xfId="0" applyFont="1" applyFill="1" applyBorder="1" applyAlignment="1">
      <alignment horizontal="center" vertical="center" wrapText="1"/>
    </xf>
    <xf numFmtId="0" fontId="32" fillId="2" borderId="7" xfId="0" applyFont="1" applyFill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center" vertical="center" wrapText="1"/>
    </xf>
    <xf numFmtId="166" fontId="16" fillId="0" borderId="2" xfId="0" applyNumberFormat="1" applyFont="1" applyBorder="1" applyAlignment="1">
      <alignment horizontal="center" vertical="center" wrapText="1"/>
    </xf>
    <xf numFmtId="164" fontId="16" fillId="0" borderId="2" xfId="0" applyNumberFormat="1" applyFont="1" applyBorder="1" applyAlignment="1">
      <alignment horizontal="left" vertical="center" wrapText="1"/>
    </xf>
    <xf numFmtId="164" fontId="16" fillId="0" borderId="1" xfId="0" applyNumberFormat="1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14" fontId="13" fillId="0" borderId="2" xfId="0" applyNumberFormat="1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wrapText="1"/>
    </xf>
    <xf numFmtId="0" fontId="8" fillId="0" borderId="8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5" xfId="0" applyFont="1" applyBorder="1" applyAlignment="1">
      <alignment vertical="center" wrapText="1"/>
    </xf>
    <xf numFmtId="0" fontId="1" fillId="0" borderId="0" xfId="1" applyAlignment="1">
      <alignment horizontal="left" vertical="center" wrapText="1"/>
    </xf>
    <xf numFmtId="0" fontId="23" fillId="0" borderId="11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3" fillId="0" borderId="12" xfId="0" applyFont="1" applyBorder="1" applyAlignment="1">
      <alignment vertical="center" wrapText="1"/>
    </xf>
    <xf numFmtId="14" fontId="23" fillId="0" borderId="0" xfId="0" applyNumberFormat="1" applyFont="1" applyBorder="1" applyAlignment="1">
      <alignment horizontal="left" vertical="center" wrapText="1"/>
    </xf>
    <xf numFmtId="14" fontId="23" fillId="0" borderId="12" xfId="0" applyNumberFormat="1" applyFont="1" applyBorder="1" applyAlignment="1">
      <alignment horizontal="left" vertical="center" wrapText="1"/>
    </xf>
    <xf numFmtId="0" fontId="23" fillId="0" borderId="3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14" fontId="23" fillId="0" borderId="2" xfId="0" applyNumberFormat="1" applyFont="1" applyBorder="1" applyAlignment="1">
      <alignment horizontal="left" vertical="center" wrapText="1"/>
    </xf>
    <xf numFmtId="14" fontId="23" fillId="0" borderId="1" xfId="0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2" fillId="8" borderId="7" xfId="0" applyFont="1" applyFill="1" applyBorder="1" applyAlignment="1">
      <alignment horizontal="center" vertical="center" wrapText="1"/>
    </xf>
    <xf numFmtId="0" fontId="22" fillId="8" borderId="8" xfId="0" applyFont="1" applyFill="1" applyBorder="1" applyAlignment="1">
      <alignment horizontal="center" vertical="center" wrapText="1"/>
    </xf>
    <xf numFmtId="0" fontId="22" fillId="8" borderId="9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left" vertical="center" wrapText="1"/>
    </xf>
    <xf numFmtId="0" fontId="34" fillId="0" borderId="8" xfId="0" applyFont="1" applyBorder="1" applyAlignment="1">
      <alignment horizontal="left" vertical="center" wrapText="1"/>
    </xf>
    <xf numFmtId="0" fontId="34" fillId="0" borderId="9" xfId="0" applyFont="1" applyBorder="1" applyAlignment="1">
      <alignment horizontal="left" vertical="center" wrapText="1"/>
    </xf>
    <xf numFmtId="0" fontId="6" fillId="14" borderId="6" xfId="0" applyFont="1" applyFill="1" applyBorder="1" applyAlignment="1">
      <alignment horizontal="center" vertical="center" wrapText="1"/>
    </xf>
    <xf numFmtId="0" fontId="6" fillId="14" borderId="5" xfId="0" applyFont="1" applyFill="1" applyBorder="1" applyAlignment="1">
      <alignment horizontal="center" vertical="center" wrapText="1"/>
    </xf>
    <xf numFmtId="0" fontId="6" fillId="14" borderId="4" xfId="0" applyFont="1" applyFill="1" applyBorder="1" applyAlignment="1">
      <alignment horizontal="center" vertical="center" wrapText="1"/>
    </xf>
    <xf numFmtId="0" fontId="6" fillId="14" borderId="3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23" fillId="0" borderId="4" xfId="0" applyFont="1" applyBorder="1" applyAlignment="1">
      <alignment vertical="center" wrapText="1"/>
    </xf>
    <xf numFmtId="14" fontId="23" fillId="0" borderId="5" xfId="0" applyNumberFormat="1" applyFont="1" applyBorder="1" applyAlignment="1">
      <alignment horizontal="left" vertical="center" wrapText="1"/>
    </xf>
    <xf numFmtId="14" fontId="23" fillId="0" borderId="4" xfId="0" applyNumberFormat="1" applyFont="1" applyBorder="1" applyAlignment="1">
      <alignment horizontal="left" vertical="center" wrapText="1"/>
    </xf>
    <xf numFmtId="0" fontId="31" fillId="6" borderId="7" xfId="0" applyFont="1" applyFill="1" applyBorder="1" applyAlignment="1">
      <alignment horizontal="center" vertical="center" wrapText="1"/>
    </xf>
    <xf numFmtId="0" fontId="31" fillId="6" borderId="8" xfId="0" applyFont="1" applyFill="1" applyBorder="1" applyAlignment="1">
      <alignment horizontal="center" vertical="center" wrapText="1"/>
    </xf>
    <xf numFmtId="0" fontId="31" fillId="6" borderId="9" xfId="0" applyFont="1" applyFill="1" applyBorder="1" applyAlignment="1">
      <alignment horizontal="center" vertical="center" wrapText="1"/>
    </xf>
    <xf numFmtId="0" fontId="32" fillId="5" borderId="7" xfId="0" applyFont="1" applyFill="1" applyBorder="1" applyAlignment="1">
      <alignment horizontal="center" vertical="center" wrapText="1"/>
    </xf>
    <xf numFmtId="0" fontId="32" fillId="5" borderId="8" xfId="0" applyFont="1" applyFill="1" applyBorder="1" applyAlignment="1">
      <alignment horizontal="center" vertical="center" wrapText="1"/>
    </xf>
    <xf numFmtId="0" fontId="32" fillId="5" borderId="9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25" fillId="6" borderId="10" xfId="0" applyFont="1" applyFill="1" applyBorder="1" applyAlignment="1">
      <alignment vertical="center" wrapText="1"/>
    </xf>
    <xf numFmtId="0" fontId="28" fillId="13" borderId="10" xfId="0" applyFont="1" applyFill="1" applyBorder="1" applyAlignment="1">
      <alignment horizontal="justify" vertical="center" wrapText="1"/>
    </xf>
    <xf numFmtId="0" fontId="27" fillId="0" borderId="10" xfId="0" applyFont="1" applyBorder="1" applyAlignment="1">
      <alignment horizontal="justify" vertical="center" wrapText="1"/>
    </xf>
    <xf numFmtId="166" fontId="16" fillId="0" borderId="2" xfId="0" applyNumberFormat="1" applyFont="1" applyBorder="1" applyAlignment="1">
      <alignment horizontal="right" vertical="center" wrapText="1"/>
    </xf>
    <xf numFmtId="0" fontId="29" fillId="8" borderId="10" xfId="0" applyFont="1" applyFill="1" applyBorder="1" applyAlignment="1">
      <alignment horizontal="justify" vertical="center" wrapText="1"/>
    </xf>
    <xf numFmtId="0" fontId="28" fillId="13" borderId="7" xfId="0" applyFont="1" applyFill="1" applyBorder="1" applyAlignment="1">
      <alignment horizontal="justify" vertical="center"/>
    </xf>
    <xf numFmtId="0" fontId="28" fillId="13" borderId="8" xfId="0" applyFont="1" applyFill="1" applyBorder="1" applyAlignment="1">
      <alignment horizontal="justify" vertical="center"/>
    </xf>
    <xf numFmtId="0" fontId="28" fillId="13" borderId="9" xfId="0" applyFont="1" applyFill="1" applyBorder="1" applyAlignment="1">
      <alignment horizontal="justify" vertical="center"/>
    </xf>
    <xf numFmtId="0" fontId="26" fillId="0" borderId="8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9">
    <dxf>
      <numFmt numFmtId="164" formatCode="[$-40C]d\ mmmm\ yyyy;@"/>
    </dxf>
    <dxf>
      <numFmt numFmtId="166" formatCode="00&quot; &quot;00&quot; &quot;00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36444</xdr:colOff>
      <xdr:row>0</xdr:row>
      <xdr:rowOff>133350</xdr:rowOff>
    </xdr:from>
    <xdr:ext cx="1311910" cy="1221740"/>
    <xdr:pic>
      <xdr:nvPicPr>
        <xdr:cNvPr id="2" name="Image 1" descr="logo_sncf_reseau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4444" y="133350"/>
          <a:ext cx="1311910" cy="122174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7</xdr:col>
      <xdr:colOff>200025</xdr:colOff>
      <xdr:row>24</xdr:row>
      <xdr:rowOff>238125</xdr:rowOff>
    </xdr:from>
    <xdr:to>
      <xdr:col>13</xdr:col>
      <xdr:colOff>124637</xdr:colOff>
      <xdr:row>31</xdr:row>
      <xdr:rowOff>133350</xdr:rowOff>
    </xdr:to>
    <xdr:pic>
      <xdr:nvPicPr>
        <xdr:cNvPr id="65" name="Imag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71925" y="9982200"/>
          <a:ext cx="3191687" cy="1666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603250</xdr:colOff>
      <xdr:row>0</xdr:row>
      <xdr:rowOff>111125</xdr:rowOff>
    </xdr:from>
    <xdr:to>
      <xdr:col>13</xdr:col>
      <xdr:colOff>726440</xdr:colOff>
      <xdr:row>2</xdr:row>
      <xdr:rowOff>88265</xdr:rowOff>
    </xdr:to>
    <xdr:pic>
      <xdr:nvPicPr>
        <xdr:cNvPr id="2" name="Image 1" descr="LOGO_SNCF_RESEAU_WEB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7500" y="111125"/>
          <a:ext cx="723265" cy="5010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2</xdr:row>
      <xdr:rowOff>152400</xdr:rowOff>
    </xdr:from>
    <xdr:to>
      <xdr:col>13</xdr:col>
      <xdr:colOff>752475</xdr:colOff>
      <xdr:row>5</xdr:row>
      <xdr:rowOff>104775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13BD3D0-0629-4D01-9775-1F8FDF12965E}"/>
            </a:ext>
          </a:extLst>
        </xdr:cNvPr>
        <xdr:cNvSpPr/>
      </xdr:nvSpPr>
      <xdr:spPr>
        <a:xfrm>
          <a:off x="9163050" y="533400"/>
          <a:ext cx="1495425" cy="523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Saisie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4B675A-F0A0-4211-8AD9-5A28A20EDAA0}" name="TableauLieu" displayName="TableauLieu" ref="G1:G11" totalsRowShown="0">
  <autoFilter ref="G1:G11" xr:uid="{EF4B675A-F0A0-4211-8AD9-5A28A20EDAA0}"/>
  <sortState xmlns:xlrd2="http://schemas.microsoft.com/office/spreadsheetml/2017/richdata2" ref="G2:G11">
    <sortCondition ref="G11"/>
  </sortState>
  <tableColumns count="1">
    <tableColumn id="1" xr3:uid="{7C892307-F8BB-4EE6-8CEA-5130D4089552}" name="Lie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DF773B-6523-491D-92FF-B7B0879925DB}" name="Agent" displayName="Agent" ref="A1:K2" totalsRowShown="0" headerRowDxfId="4" headerRowBorderDxfId="3" tableBorderDxfId="2">
  <autoFilter ref="A1:K2" xr:uid="{DEDF773B-6523-491D-92FF-B7B0879925DB}"/>
  <tableColumns count="11">
    <tableColumn id="1" xr3:uid="{9EC191C3-23A1-4520-9BF2-2BE7B4F45FB1}" name="NOM"/>
    <tableColumn id="2" xr3:uid="{29E7CCCF-B21F-4CF1-852C-A0F5BFEEDBA1}" name="Prénom"/>
    <tableColumn id="3" xr3:uid="{BDFD8EA2-D6D3-45C6-B0EE-2FF0C7519FA0}" name="N°_CP" dataDxfId="1"/>
    <tableColumn id="4" xr3:uid="{29814791-4B8F-4B08-89F0-7D3FA39932D4}" name="N°_CP2"/>
    <tableColumn id="5" xr3:uid="{34E4D8EC-C493-4C6F-AC3E-C2531505E6A2}" name="Date" dataDxfId="0"/>
    <tableColumn id="6" xr3:uid="{FAE41B49-FC3D-4D6C-89B3-11CCB687712C}" name="Lieu"/>
    <tableColumn id="7" xr3:uid="{E06A4AF6-6B9A-41CD-8191-94AFBFE50941}" name="CS1"/>
    <tableColumn id="8" xr3:uid="{F18D4876-49C0-4D35-B45D-763032F77F53}" name="CS2"/>
    <tableColumn id="9" xr3:uid="{F623A385-C01E-4D5B-833F-9D9BD71DA07D}" name="CS3"/>
    <tableColumn id="10" xr3:uid="{00037A0B-21A7-421B-B70C-BB7C9B4B9495}" name="CS4"/>
    <tableColumn id="11" xr3:uid="{446049F9-F033-465D-A2BD-4E7270AC05D8}" name="CS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C33"/>
  <sheetViews>
    <sheetView tabSelected="1" view="pageBreakPreview" zoomScaleNormal="100" zoomScaleSheetLayoutView="100" workbookViewId="0">
      <selection activeCell="AE15" sqref="AE15"/>
    </sheetView>
  </sheetViews>
  <sheetFormatPr baseColWidth="10" defaultColWidth="9.140625" defaultRowHeight="15" x14ac:dyDescent="0.25"/>
  <cols>
    <col min="1" max="1" width="9.140625" style="1" customWidth="1"/>
    <col min="2" max="2" width="3.85546875" style="1" customWidth="1"/>
    <col min="3" max="3" width="4.140625" style="1" customWidth="1"/>
    <col min="4" max="4" width="5.140625" style="1" customWidth="1"/>
    <col min="5" max="7" width="11.42578125" style="1" customWidth="1"/>
    <col min="8" max="8" width="15.42578125" style="1" customWidth="1"/>
    <col min="9" max="10" width="12.7109375" style="1" customWidth="1"/>
    <col min="11" max="22" width="2.7109375" style="1" customWidth="1"/>
    <col min="23" max="23" width="4.28515625" style="1" customWidth="1"/>
    <col min="24" max="24" width="1.140625" style="1" customWidth="1"/>
    <col min="25" max="25" width="4" style="1" customWidth="1"/>
    <col min="26" max="26" width="1.28515625" style="1" customWidth="1"/>
    <col min="27" max="27" width="4" style="1" customWidth="1"/>
    <col min="28" max="28" width="1.140625" style="1" customWidth="1"/>
    <col min="29" max="29" width="5" style="1" customWidth="1"/>
    <col min="30" max="16384" width="9.140625" style="1"/>
  </cols>
  <sheetData>
    <row r="1" spans="1:29" ht="92.25" customHeight="1" x14ac:dyDescent="0.25">
      <c r="A1" s="93" t="s">
        <v>55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"/>
      <c r="X1" s="9"/>
      <c r="Y1" s="9"/>
      <c r="Z1" s="9"/>
      <c r="AA1" s="9"/>
      <c r="AB1" s="9"/>
      <c r="AC1" s="9"/>
    </row>
    <row r="2" spans="1:29" ht="20.25" x14ac:dyDescent="0.25">
      <c r="A2" s="7" t="s">
        <v>16</v>
      </c>
    </row>
    <row r="3" spans="1:29" customFormat="1" ht="24.95" customHeight="1" x14ac:dyDescent="0.25">
      <c r="A3" s="6" t="s">
        <v>14</v>
      </c>
      <c r="B3" s="92">
        <f>MEP!B4</f>
        <v>0</v>
      </c>
      <c r="C3" s="92"/>
      <c r="D3" s="92"/>
      <c r="E3" s="92"/>
      <c r="F3" s="92"/>
      <c r="G3" s="42" t="s">
        <v>13</v>
      </c>
      <c r="H3" s="42">
        <f>MEP!H4</f>
        <v>0</v>
      </c>
      <c r="I3" s="42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4"/>
    </row>
    <row r="4" spans="1:29" customFormat="1" ht="24.95" customHeight="1" x14ac:dyDescent="0.25">
      <c r="A4" s="3" t="s">
        <v>12</v>
      </c>
      <c r="B4" s="64">
        <f>MEP!B5</f>
        <v>0</v>
      </c>
      <c r="C4" s="64"/>
      <c r="D4" s="64"/>
      <c r="E4" s="47">
        <f>MEP!E5</f>
        <v>0</v>
      </c>
      <c r="F4" s="2"/>
      <c r="G4" s="2" t="s">
        <v>15</v>
      </c>
      <c r="H4" s="65">
        <f>MEP!H5</f>
        <v>0</v>
      </c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6"/>
    </row>
    <row r="6" spans="1:29" customFormat="1" ht="15.75" customHeight="1" x14ac:dyDescent="0.25">
      <c r="A6" s="67" t="s">
        <v>11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9"/>
    </row>
    <row r="7" spans="1:29" customFormat="1" ht="33" customHeight="1" x14ac:dyDescent="0.25">
      <c r="A7" s="89" t="s">
        <v>33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1"/>
    </row>
    <row r="8" spans="1:29" customFormat="1" ht="15.75" customHeight="1" x14ac:dyDescent="0.25">
      <c r="A8" s="80" t="s">
        <v>10</v>
      </c>
      <c r="B8" s="76"/>
      <c r="C8" s="76"/>
      <c r="D8" s="76"/>
      <c r="E8" s="76">
        <f>Source!F2</f>
        <v>0</v>
      </c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7"/>
    </row>
    <row r="9" spans="1:29" customFormat="1" ht="15.75" customHeight="1" x14ac:dyDescent="0.25">
      <c r="A9" s="81" t="s">
        <v>17</v>
      </c>
      <c r="B9" s="82"/>
      <c r="C9" s="82"/>
      <c r="D9" s="82"/>
      <c r="E9" s="78" t="s">
        <v>18</v>
      </c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9"/>
    </row>
    <row r="10" spans="1:29" customFormat="1" ht="29.25" customHeight="1" x14ac:dyDescent="0.25">
      <c r="A10" s="86" t="s">
        <v>19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8"/>
    </row>
    <row r="11" spans="1:29" customFormat="1" ht="33" customHeight="1" x14ac:dyDescent="0.25">
      <c r="A11" s="83" t="s">
        <v>9</v>
      </c>
      <c r="B11" s="84"/>
      <c r="C11" s="84"/>
      <c r="D11" s="84"/>
      <c r="E11" s="84"/>
      <c r="F11" s="84"/>
      <c r="G11" s="84"/>
      <c r="H11" s="84"/>
      <c r="I11" s="84"/>
      <c r="J11" s="85"/>
      <c r="K11" s="73" t="s">
        <v>8</v>
      </c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5"/>
    </row>
    <row r="12" spans="1:29" customFormat="1" ht="15.75" customHeight="1" x14ac:dyDescent="0.25">
      <c r="A12" s="10"/>
      <c r="B12" s="11"/>
      <c r="C12" s="11"/>
      <c r="D12" s="11"/>
      <c r="E12" s="11"/>
      <c r="F12" s="11"/>
      <c r="G12" s="11"/>
      <c r="H12" s="11"/>
      <c r="I12" s="11"/>
      <c r="J12" s="12"/>
      <c r="K12" s="70" t="s">
        <v>7</v>
      </c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2"/>
    </row>
    <row r="13" spans="1:29" s="38" customFormat="1" ht="35.1" customHeight="1" x14ac:dyDescent="0.25">
      <c r="A13" s="126" t="s">
        <v>34</v>
      </c>
      <c r="B13" s="127"/>
      <c r="C13" s="127"/>
      <c r="D13" s="127"/>
      <c r="E13" s="127"/>
      <c r="F13" s="127"/>
      <c r="G13" s="127"/>
      <c r="H13" s="127"/>
      <c r="I13" s="127"/>
      <c r="J13" s="128"/>
      <c r="K13" s="129" t="s">
        <v>6</v>
      </c>
      <c r="L13" s="130"/>
      <c r="M13" s="131"/>
      <c r="N13" s="56" t="s">
        <v>5</v>
      </c>
      <c r="O13" s="57"/>
      <c r="P13" s="58"/>
      <c r="Q13" s="59" t="s">
        <v>4</v>
      </c>
      <c r="R13" s="60"/>
      <c r="S13" s="61"/>
      <c r="T13" s="62" t="s">
        <v>3</v>
      </c>
      <c r="U13" s="63"/>
      <c r="V13" s="63"/>
    </row>
    <row r="14" spans="1:29" s="38" customFormat="1" ht="35.1" customHeight="1" x14ac:dyDescent="0.25">
      <c r="A14" s="112" t="s">
        <v>43</v>
      </c>
      <c r="B14" s="113"/>
      <c r="C14" s="113"/>
      <c r="D14" s="113"/>
      <c r="E14" s="113"/>
      <c r="F14" s="113"/>
      <c r="G14" s="113"/>
      <c r="H14" s="113"/>
      <c r="I14" s="113"/>
      <c r="J14" s="114"/>
      <c r="K14" s="43"/>
      <c r="L14" s="44">
        <f>IF(MEP!J11="X",1,"")</f>
        <v>1</v>
      </c>
      <c r="M14" s="45"/>
      <c r="N14" s="43"/>
      <c r="O14" s="44" t="str">
        <f>IF(MEP!K11="X",1,"")</f>
        <v/>
      </c>
      <c r="P14" s="45"/>
      <c r="Q14" s="43"/>
      <c r="R14" s="44" t="str">
        <f>IF(MEP!L11="X",1,"")</f>
        <v/>
      </c>
      <c r="S14" s="45"/>
      <c r="T14" s="43"/>
      <c r="U14" s="44" t="str">
        <f>IF(MEP!M11="X",1,"")</f>
        <v/>
      </c>
      <c r="V14" s="45"/>
    </row>
    <row r="15" spans="1:29" s="38" customFormat="1" ht="35.1" customHeight="1" x14ac:dyDescent="0.25">
      <c r="A15" s="112" t="s">
        <v>42</v>
      </c>
      <c r="B15" s="113"/>
      <c r="C15" s="113"/>
      <c r="D15" s="113"/>
      <c r="E15" s="113"/>
      <c r="F15" s="113"/>
      <c r="G15" s="113"/>
      <c r="H15" s="113"/>
      <c r="I15" s="113"/>
      <c r="J15" s="114"/>
      <c r="K15" s="43"/>
      <c r="L15" s="44">
        <f>IF(MEP!J15="X",1,"")</f>
        <v>1</v>
      </c>
      <c r="M15" s="45"/>
      <c r="N15" s="43"/>
      <c r="O15" s="44" t="str">
        <f>IF(MEP!K15="X",1,"")</f>
        <v/>
      </c>
      <c r="P15" s="45"/>
      <c r="Q15" s="43"/>
      <c r="R15" s="44" t="str">
        <f>IF(MEP!L15="X",1,"")</f>
        <v/>
      </c>
      <c r="S15" s="45"/>
      <c r="T15" s="43"/>
      <c r="U15" s="44" t="str">
        <f>IF(MEP!M15="X",1,"")</f>
        <v/>
      </c>
      <c r="V15" s="45"/>
    </row>
    <row r="16" spans="1:29" s="38" customFormat="1" ht="35.1" customHeight="1" x14ac:dyDescent="0.25">
      <c r="A16" s="112" t="s">
        <v>44</v>
      </c>
      <c r="B16" s="113"/>
      <c r="C16" s="113"/>
      <c r="D16" s="113"/>
      <c r="E16" s="113"/>
      <c r="F16" s="113"/>
      <c r="G16" s="113"/>
      <c r="H16" s="113"/>
      <c r="I16" s="113"/>
      <c r="J16" s="114"/>
      <c r="K16" s="43"/>
      <c r="L16" s="44">
        <f>IF(MEP!J17="X",1,"")</f>
        <v>1</v>
      </c>
      <c r="M16" s="45"/>
      <c r="N16" s="43"/>
      <c r="O16" s="44" t="str">
        <f>IF(MEP!K17="X",1,"")</f>
        <v/>
      </c>
      <c r="P16" s="45"/>
      <c r="Q16" s="43"/>
      <c r="R16" s="44" t="str">
        <f>IF(MEP!L17="X",1,"")</f>
        <v/>
      </c>
      <c r="S16" s="45"/>
      <c r="T16" s="43"/>
      <c r="U16" s="44" t="str">
        <f>IF(MEP!M17="X",1,"")</f>
        <v/>
      </c>
      <c r="V16" s="45"/>
    </row>
    <row r="17" spans="1:23" s="38" customFormat="1" ht="35.1" customHeight="1" x14ac:dyDescent="0.25">
      <c r="A17" s="112" t="s">
        <v>47</v>
      </c>
      <c r="B17" s="113"/>
      <c r="C17" s="113"/>
      <c r="D17" s="113"/>
      <c r="E17" s="113"/>
      <c r="F17" s="113"/>
      <c r="G17" s="113"/>
      <c r="H17" s="113"/>
      <c r="I17" s="113"/>
      <c r="J17" s="114"/>
      <c r="K17" s="43"/>
      <c r="L17" s="44">
        <f>IF(MEP!J19="X",1,"")</f>
        <v>1</v>
      </c>
      <c r="M17" s="45"/>
      <c r="N17" s="43"/>
      <c r="O17" s="44" t="str">
        <f>IF(MEP!K19="X",1,"")</f>
        <v/>
      </c>
      <c r="P17" s="45"/>
      <c r="Q17" s="43"/>
      <c r="R17" s="44" t="str">
        <f>IF(MEP!L19="X",1,"")</f>
        <v/>
      </c>
      <c r="S17" s="45"/>
      <c r="T17" s="43"/>
      <c r="U17" s="44" t="str">
        <f>IF(MEP!M19="X",1,"")</f>
        <v/>
      </c>
      <c r="V17" s="45"/>
    </row>
    <row r="18" spans="1:23" s="38" customFormat="1" ht="35.1" customHeight="1" x14ac:dyDescent="0.25">
      <c r="A18" s="112" t="s">
        <v>49</v>
      </c>
      <c r="B18" s="113"/>
      <c r="C18" s="113"/>
      <c r="D18" s="113"/>
      <c r="E18" s="113"/>
      <c r="F18" s="113"/>
      <c r="G18" s="113"/>
      <c r="H18" s="113"/>
      <c r="I18" s="113"/>
      <c r="J18" s="114"/>
      <c r="K18" s="43"/>
      <c r="L18" s="44">
        <f>IF(MEP!J21="X",1,"")</f>
        <v>1</v>
      </c>
      <c r="M18" s="45"/>
      <c r="N18" s="43"/>
      <c r="O18" s="44" t="str">
        <f>IF(MEP!K21="X",1,"")</f>
        <v/>
      </c>
      <c r="P18" s="45"/>
      <c r="Q18" s="43"/>
      <c r="R18" s="44" t="str">
        <f>IF(MEP!L21="X",1,"")</f>
        <v/>
      </c>
      <c r="S18" s="45"/>
      <c r="T18" s="43"/>
      <c r="U18" s="44" t="str">
        <f>IF(MEP!M21="X",1,"")</f>
        <v/>
      </c>
      <c r="V18" s="45"/>
    </row>
    <row r="19" spans="1:23" customFormat="1" ht="30" customHeight="1" x14ac:dyDescent="0.25">
      <c r="A19" s="115" t="s">
        <v>35</v>
      </c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7"/>
    </row>
    <row r="20" spans="1:23" customFormat="1" ht="30" customHeight="1" x14ac:dyDescent="0.25">
      <c r="A20" s="118"/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20"/>
    </row>
    <row r="21" spans="1:23" customFormat="1" ht="24.95" customHeight="1" x14ac:dyDescent="0.25">
      <c r="A21" s="15"/>
      <c r="B21" s="14">
        <f>IF(SUM(R14:R18)+SUM(U14:U18)=0,0,1)</f>
        <v>0</v>
      </c>
      <c r="C21" s="104" t="s">
        <v>2</v>
      </c>
      <c r="D21" s="105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4"/>
    </row>
    <row r="22" spans="1:23" customFormat="1" ht="24.95" customHeight="1" x14ac:dyDescent="0.25">
      <c r="A22" s="15"/>
      <c r="B22" s="14">
        <f>IF(SUM(R14:R18)+SUM(U14:U18)=0,0,1)</f>
        <v>0</v>
      </c>
      <c r="C22" s="104" t="s">
        <v>1</v>
      </c>
      <c r="D22" s="105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</row>
    <row r="23" spans="1:23" customFormat="1" ht="31.5" customHeight="1" x14ac:dyDescent="0.25">
      <c r="A23" s="106" t="s">
        <v>0</v>
      </c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8"/>
    </row>
    <row r="25" spans="1:23" customFormat="1" ht="48.75" customHeight="1" x14ac:dyDescent="0.25">
      <c r="A25" s="109" t="s">
        <v>20</v>
      </c>
      <c r="B25" s="110"/>
      <c r="C25" s="110"/>
      <c r="D25" s="110"/>
      <c r="E25" s="111"/>
      <c r="F25" s="24"/>
      <c r="G25" s="25"/>
      <c r="H25" s="25"/>
      <c r="I25" s="26"/>
      <c r="J25" s="109" t="s">
        <v>21</v>
      </c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1"/>
      <c r="W25" s="1"/>
    </row>
    <row r="26" spans="1:23" customFormat="1" x14ac:dyDescent="0.25">
      <c r="A26" s="121" t="s">
        <v>15</v>
      </c>
      <c r="B26" s="122"/>
      <c r="C26" s="122"/>
      <c r="D26" s="122"/>
      <c r="E26" s="123"/>
      <c r="F26" s="19"/>
      <c r="G26" s="20"/>
      <c r="H26" s="20"/>
      <c r="I26" s="20"/>
      <c r="J26" s="21" t="s">
        <v>15</v>
      </c>
      <c r="K26" s="124">
        <f ca="1">TODAY()</f>
        <v>44694</v>
      </c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5"/>
      <c r="W26" s="1"/>
    </row>
    <row r="27" spans="1:23" customFormat="1" ht="15" customHeight="1" x14ac:dyDescent="0.25">
      <c r="A27" s="94" t="s">
        <v>22</v>
      </c>
      <c r="B27" s="95"/>
      <c r="C27" s="95"/>
      <c r="D27" s="95"/>
      <c r="E27" s="96"/>
      <c r="F27" s="19"/>
      <c r="G27" s="20"/>
      <c r="H27" s="20"/>
      <c r="I27" s="20"/>
      <c r="J27" s="22" t="s">
        <v>22</v>
      </c>
      <c r="K27" s="97" t="s">
        <v>23</v>
      </c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8"/>
      <c r="W27" s="1"/>
    </row>
    <row r="28" spans="1:23" customFormat="1" ht="15.75" customHeight="1" x14ac:dyDescent="0.25">
      <c r="A28" s="99" t="s">
        <v>24</v>
      </c>
      <c r="B28" s="100"/>
      <c r="C28" s="100"/>
      <c r="D28" s="100"/>
      <c r="E28" s="101"/>
      <c r="F28" s="19"/>
      <c r="G28" s="20"/>
      <c r="H28" s="20"/>
      <c r="I28" s="20"/>
      <c r="J28" s="23" t="s">
        <v>24</v>
      </c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3"/>
      <c r="W28" s="1"/>
    </row>
    <row r="29" spans="1:23" customFormat="1" x14ac:dyDescent="0.25"/>
    <row r="30" spans="1:23" customFormat="1" x14ac:dyDescent="0.25"/>
    <row r="31" spans="1:23" customFormat="1" x14ac:dyDescent="0.25"/>
    <row r="32" spans="1:23" customFormat="1" x14ac:dyDescent="0.25"/>
    <row r="33" customFormat="1" x14ac:dyDescent="0.25"/>
  </sheetData>
  <sheetProtection sheet="1" objects="1" scenarios="1"/>
  <mergeCells count="36">
    <mergeCell ref="A14:J14"/>
    <mergeCell ref="A15:J15"/>
    <mergeCell ref="A16:J16"/>
    <mergeCell ref="A17:J17"/>
    <mergeCell ref="K13:M13"/>
    <mergeCell ref="B3:F3"/>
    <mergeCell ref="A1:V1"/>
    <mergeCell ref="A27:E27"/>
    <mergeCell ref="K27:V27"/>
    <mergeCell ref="A28:E28"/>
    <mergeCell ref="K28:V28"/>
    <mergeCell ref="C21:D21"/>
    <mergeCell ref="C22:D22"/>
    <mergeCell ref="A23:V23"/>
    <mergeCell ref="A25:E25"/>
    <mergeCell ref="J25:V25"/>
    <mergeCell ref="A18:J18"/>
    <mergeCell ref="A19:V20"/>
    <mergeCell ref="A26:E26"/>
    <mergeCell ref="K26:V26"/>
    <mergeCell ref="A13:J13"/>
    <mergeCell ref="N13:P13"/>
    <mergeCell ref="Q13:S13"/>
    <mergeCell ref="T13:V13"/>
    <mergeCell ref="B4:D4"/>
    <mergeCell ref="H4:V4"/>
    <mergeCell ref="A6:V6"/>
    <mergeCell ref="K12:V12"/>
    <mergeCell ref="K11:V11"/>
    <mergeCell ref="E8:V8"/>
    <mergeCell ref="E9:V9"/>
    <mergeCell ref="A8:D8"/>
    <mergeCell ref="A9:D9"/>
    <mergeCell ref="A11:J11"/>
    <mergeCell ref="A10:V10"/>
    <mergeCell ref="A7:V7"/>
  </mergeCells>
  <pageMargins left="0.7" right="0.7" top="0.75" bottom="0.75" header="0.3" footer="0.3"/>
  <pageSetup paperSize="9" scale="67" orientation="portrait" r:id="rId1"/>
  <headerFooter>
    <oddFooter>&amp;L&amp;1#&amp;"Calibri"&amp;10&amp;KC8DE09Diffusable SNCF RESEAU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5" id="{C67FCF68-EEE8-4B54-A6F0-573E7F738CEB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K14</xm:sqref>
        </x14:conditionalFormatting>
        <x14:conditionalFormatting xmlns:xm="http://schemas.microsoft.com/office/excel/2006/main">
          <x14:cfRule type="iconSet" priority="24" id="{C3D60D4F-FD5F-49AC-8D82-566880C68702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L14</xm:sqref>
        </x14:conditionalFormatting>
        <x14:conditionalFormatting xmlns:xm="http://schemas.microsoft.com/office/excel/2006/main">
          <x14:cfRule type="iconSet" priority="18" id="{09102D99-21BA-45AA-B0C7-475402DDE39C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N14 Q14 T14</xm:sqref>
        </x14:conditionalFormatting>
        <x14:conditionalFormatting xmlns:xm="http://schemas.microsoft.com/office/excel/2006/main">
          <x14:cfRule type="iconSet" priority="17" id="{939FFBD7-B51C-47A1-8FF5-B01A8580C2DC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O14 R14 U14</xm:sqref>
        </x14:conditionalFormatting>
        <x14:conditionalFormatting xmlns:xm="http://schemas.microsoft.com/office/excel/2006/main">
          <x14:cfRule type="iconSet" priority="16" id="{462897CE-18D8-430C-A01A-6A9B6F780464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K15</xm:sqref>
        </x14:conditionalFormatting>
        <x14:conditionalFormatting xmlns:xm="http://schemas.microsoft.com/office/excel/2006/main">
          <x14:cfRule type="iconSet" priority="15" id="{AB5B4B45-4AAB-4579-A196-16A5A833D96D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L15</xm:sqref>
        </x14:conditionalFormatting>
        <x14:conditionalFormatting xmlns:xm="http://schemas.microsoft.com/office/excel/2006/main">
          <x14:cfRule type="iconSet" priority="14" id="{7F450FB3-95E1-4407-8021-DEE69D135172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N15 Q15 T15</xm:sqref>
        </x14:conditionalFormatting>
        <x14:conditionalFormatting xmlns:xm="http://schemas.microsoft.com/office/excel/2006/main">
          <x14:cfRule type="iconSet" priority="13" id="{98D1F232-F114-4EFF-A33A-F466A38283BC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O15 R15 U15</xm:sqref>
        </x14:conditionalFormatting>
        <x14:conditionalFormatting xmlns:xm="http://schemas.microsoft.com/office/excel/2006/main">
          <x14:cfRule type="iconSet" priority="12" id="{E77F05C0-8C05-44CC-A4AB-83E95A84DB3B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K16</xm:sqref>
        </x14:conditionalFormatting>
        <x14:conditionalFormatting xmlns:xm="http://schemas.microsoft.com/office/excel/2006/main">
          <x14:cfRule type="iconSet" priority="11" id="{FCB2ADBD-091A-4C9F-949A-822B7901F8C5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L16</xm:sqref>
        </x14:conditionalFormatting>
        <x14:conditionalFormatting xmlns:xm="http://schemas.microsoft.com/office/excel/2006/main">
          <x14:cfRule type="iconSet" priority="10" id="{DB9A1F3F-A0E9-4573-B6AA-71F2D33FBE7D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N16 Q16 T16</xm:sqref>
        </x14:conditionalFormatting>
        <x14:conditionalFormatting xmlns:xm="http://schemas.microsoft.com/office/excel/2006/main">
          <x14:cfRule type="iconSet" priority="9" id="{5E7DBDA6-EB26-466E-B13A-19CE38FE955A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O16 R16 U16</xm:sqref>
        </x14:conditionalFormatting>
        <x14:conditionalFormatting xmlns:xm="http://schemas.microsoft.com/office/excel/2006/main">
          <x14:cfRule type="iconSet" priority="8" id="{6848F3C0-B3DE-4545-A390-A4E4F4DA5A43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K17:K18</xm:sqref>
        </x14:conditionalFormatting>
        <x14:conditionalFormatting xmlns:xm="http://schemas.microsoft.com/office/excel/2006/main">
          <x14:cfRule type="iconSet" priority="7" id="{23842755-80D3-44B6-8CD5-6C0DA3B38261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L17:L18</xm:sqref>
        </x14:conditionalFormatting>
        <x14:conditionalFormatting xmlns:xm="http://schemas.microsoft.com/office/excel/2006/main">
          <x14:cfRule type="iconSet" priority="6" id="{11B23A21-EBCC-49F5-B24E-7F79AB02C1C6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N17:N18 Q17:Q18 T17:T18</xm:sqref>
        </x14:conditionalFormatting>
        <x14:conditionalFormatting xmlns:xm="http://schemas.microsoft.com/office/excel/2006/main">
          <x14:cfRule type="iconSet" priority="5" id="{81B3CF37-2C6F-4A9E-89D7-BECDB675056B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O17:O18 R17:R18 U17:U18</xm:sqref>
        </x14:conditionalFormatting>
        <x14:conditionalFormatting xmlns:xm="http://schemas.microsoft.com/office/excel/2006/main">
          <x14:cfRule type="iconSet" priority="2" id="{9261A993-0622-493D-BA9D-356831EA972C}">
            <x14:iconSet iconSet="3Symbols2" custom="1">
              <x14:cfvo type="percent">
                <xm:f>0</xm:f>
              </x14:cfvo>
              <x14:cfvo type="formula">
                <xm:f>0</xm:f>
              </x14:cfvo>
              <x14:cfvo type="formula" gte="0">
                <xm:f>0</xm:f>
              </x14:cfvo>
              <x14:cfIcon iconSet="NoIcons" iconId="0"/>
              <x14:cfIcon iconSet="3Symbols2" iconId="2"/>
              <x14:cfIcon iconSet="NoIcons" iconId="0"/>
            </x14:iconSet>
          </x14:cfRule>
          <xm:sqref>A21:B21</xm:sqref>
        </x14:conditionalFormatting>
        <x14:conditionalFormatting xmlns:xm="http://schemas.microsoft.com/office/excel/2006/main">
          <x14:cfRule type="iconSet" priority="1" id="{A58409B0-2E44-4F81-AD58-824681DB0F41}">
            <x14:iconSet iconSet="3Symbols2" custom="1">
              <x14:cfvo type="percent">
                <xm:f>0</xm:f>
              </x14:cfvo>
              <x14:cfvo type="formula">
                <xm:f>0</xm:f>
              </x14:cfvo>
              <x14:cfvo type="formula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B22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N25"/>
  <sheetViews>
    <sheetView view="pageBreakPreview" topLeftCell="A16" zoomScaleNormal="100" zoomScaleSheetLayoutView="100" workbookViewId="0">
      <selection activeCell="K24" sqref="K24:N24"/>
    </sheetView>
  </sheetViews>
  <sheetFormatPr baseColWidth="10" defaultRowHeight="15" x14ac:dyDescent="0.25"/>
  <cols>
    <col min="1" max="1" width="9.140625" customWidth="1"/>
    <col min="2" max="2" width="3.85546875" bestFit="1" customWidth="1"/>
    <col min="3" max="3" width="4.140625" customWidth="1"/>
    <col min="4" max="4" width="5.140625" bestFit="1" customWidth="1"/>
    <col min="8" max="8" width="15.42578125" bestFit="1" customWidth="1"/>
    <col min="9" max="9" width="24.140625" customWidth="1"/>
    <col min="10" max="13" width="5.7109375" customWidth="1"/>
    <col min="14" max="14" width="15.7109375" customWidth="1"/>
  </cols>
  <sheetData>
    <row r="1" spans="1:14" ht="26.25" customHeight="1" x14ac:dyDescent="0.25">
      <c r="A1" s="132" t="s">
        <v>25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1:14" x14ac:dyDescent="0.25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</row>
    <row r="3" spans="1:14" x14ac:dyDescent="0.25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</row>
    <row r="4" spans="1:14" ht="24.95" customHeight="1" x14ac:dyDescent="0.25">
      <c r="A4" s="6" t="s">
        <v>14</v>
      </c>
      <c r="B4" s="92">
        <f>Source!A2</f>
        <v>0</v>
      </c>
      <c r="C4" s="92"/>
      <c r="D4" s="92"/>
      <c r="E4" s="92"/>
      <c r="F4" s="92"/>
      <c r="G4" s="8" t="s">
        <v>13</v>
      </c>
      <c r="H4" s="8" cm="1">
        <f t="array" ref="H4">Agent[Prénom]</f>
        <v>0</v>
      </c>
      <c r="I4" s="5"/>
      <c r="J4" s="5"/>
      <c r="K4" s="5"/>
      <c r="L4" s="5"/>
      <c r="M4" s="5"/>
      <c r="N4" s="4"/>
    </row>
    <row r="5" spans="1:14" ht="24.95" customHeight="1" x14ac:dyDescent="0.25">
      <c r="A5" s="3" t="s">
        <v>12</v>
      </c>
      <c r="B5" s="137">
        <f>Source!C2</f>
        <v>0</v>
      </c>
      <c r="C5" s="137"/>
      <c r="D5" s="137"/>
      <c r="E5" s="52" cm="1">
        <f t="array" ref="E5">Agent[N°_CP2]</f>
        <v>0</v>
      </c>
      <c r="F5" s="2"/>
      <c r="G5" s="2" t="s">
        <v>15</v>
      </c>
      <c r="H5" s="65">
        <f>Source!E2</f>
        <v>0</v>
      </c>
      <c r="I5" s="65"/>
      <c r="J5" s="65"/>
      <c r="K5" s="65"/>
      <c r="L5" s="65"/>
      <c r="M5" s="65"/>
      <c r="N5" s="66"/>
    </row>
    <row r="6" spans="1:14" ht="65.25" customHeight="1" x14ac:dyDescent="0.25">
      <c r="A6" s="142" t="s">
        <v>27</v>
      </c>
      <c r="B6" s="142"/>
      <c r="C6" s="142"/>
      <c r="D6" s="142"/>
      <c r="E6" s="142"/>
      <c r="F6" s="142" t="str">
        <f>SAMI!A7</f>
        <v>Formation Continue TES M – Périmètre de compétence ASP / Annonceur (code RAF : VFCTSMLC)</v>
      </c>
      <c r="G6" s="142"/>
      <c r="H6" s="142"/>
      <c r="I6" s="142"/>
      <c r="J6" s="142"/>
      <c r="K6" s="142"/>
      <c r="L6" s="142"/>
      <c r="M6" s="142"/>
      <c r="N6" s="142"/>
    </row>
    <row r="7" spans="1:14" ht="24.95" customHeight="1" x14ac:dyDescent="0.25">
      <c r="A7" s="134" t="s">
        <v>34</v>
      </c>
      <c r="B7" s="134"/>
      <c r="C7" s="134"/>
      <c r="D7" s="134"/>
      <c r="E7" s="134"/>
      <c r="F7" s="134"/>
      <c r="G7" s="134"/>
      <c r="H7" s="134"/>
      <c r="I7" s="134"/>
      <c r="J7" s="27" t="s">
        <v>6</v>
      </c>
      <c r="K7" s="28" t="s">
        <v>5</v>
      </c>
      <c r="L7" s="29" t="s">
        <v>4</v>
      </c>
      <c r="M7" s="30" t="s">
        <v>3</v>
      </c>
      <c r="N7" s="31" t="s">
        <v>26</v>
      </c>
    </row>
    <row r="8" spans="1:14" ht="24.95" customHeight="1" x14ac:dyDescent="0.25">
      <c r="A8" s="135" t="s">
        <v>36</v>
      </c>
      <c r="B8" s="135"/>
      <c r="C8" s="135"/>
      <c r="D8" s="135"/>
      <c r="E8" s="135"/>
      <c r="F8" s="135"/>
      <c r="G8" s="135"/>
      <c r="H8" s="135"/>
      <c r="I8" s="135"/>
      <c r="J8" s="32"/>
      <c r="K8" s="32"/>
      <c r="L8" s="32"/>
      <c r="M8" s="32"/>
      <c r="N8" s="32"/>
    </row>
    <row r="9" spans="1:14" ht="30" customHeight="1" x14ac:dyDescent="0.25">
      <c r="A9" s="136" t="s">
        <v>37</v>
      </c>
      <c r="B9" s="136"/>
      <c r="C9" s="136"/>
      <c r="D9" s="136"/>
      <c r="E9" s="136"/>
      <c r="F9" s="136"/>
      <c r="G9" s="136"/>
      <c r="H9" s="136"/>
      <c r="I9" s="136"/>
      <c r="J9" s="34" t="str">
        <f>IF(BDD!D3&gt;=16,"X","")</f>
        <v>X</v>
      </c>
      <c r="K9" s="34" t="str">
        <f>IF(AND(BDD!D3&lt;16,BDD!D3&gt;=12),"X","")</f>
        <v/>
      </c>
      <c r="L9" s="34" t="str">
        <f>IF(AND(BDD!D3&lt;12,BDD!D3&gt;=8),"X","")</f>
        <v/>
      </c>
      <c r="M9" s="34" t="str">
        <f>IF(BDD!D3&lt;8,"X","")</f>
        <v/>
      </c>
      <c r="N9" s="35"/>
    </row>
    <row r="10" spans="1:14" ht="30" customHeight="1" x14ac:dyDescent="0.25">
      <c r="A10" s="136" t="s">
        <v>38</v>
      </c>
      <c r="B10" s="136"/>
      <c r="C10" s="136"/>
      <c r="D10" s="136"/>
      <c r="E10" s="136"/>
      <c r="F10" s="136"/>
      <c r="G10" s="136"/>
      <c r="H10" s="136"/>
      <c r="I10" s="136"/>
      <c r="J10" s="34" t="str">
        <f>IF(J9="X","X","")</f>
        <v>X</v>
      </c>
      <c r="K10" s="34" t="str">
        <f t="shared" ref="K10:M10" si="0">IF(K9="X","X","")</f>
        <v/>
      </c>
      <c r="L10" s="34" t="str">
        <f t="shared" si="0"/>
        <v/>
      </c>
      <c r="M10" s="34" t="str">
        <f t="shared" si="0"/>
        <v/>
      </c>
      <c r="N10" s="35"/>
    </row>
    <row r="11" spans="1:14" ht="24.95" customHeight="1" x14ac:dyDescent="0.25">
      <c r="A11" s="138" t="s">
        <v>29</v>
      </c>
      <c r="B11" s="138"/>
      <c r="C11" s="138"/>
      <c r="D11" s="138"/>
      <c r="E11" s="138"/>
      <c r="F11" s="138"/>
      <c r="G11" s="138"/>
      <c r="H11" s="138"/>
      <c r="I11" s="138"/>
      <c r="J11" s="36" t="str">
        <f>IF(J9="X","X","")</f>
        <v>X</v>
      </c>
      <c r="K11" s="36" t="str">
        <f t="shared" ref="K11:M11" si="1">IF(K9="X","X","")</f>
        <v/>
      </c>
      <c r="L11" s="36" t="str">
        <f t="shared" si="1"/>
        <v/>
      </c>
      <c r="M11" s="36" t="str">
        <f t="shared" si="1"/>
        <v/>
      </c>
      <c r="N11" s="33"/>
    </row>
    <row r="12" spans="1:14" ht="50.1" customHeight="1" x14ac:dyDescent="0.25">
      <c r="A12" s="139" t="s">
        <v>39</v>
      </c>
      <c r="B12" s="140"/>
      <c r="C12" s="140"/>
      <c r="D12" s="140"/>
      <c r="E12" s="140"/>
      <c r="F12" s="140"/>
      <c r="G12" s="140"/>
      <c r="H12" s="140"/>
      <c r="I12" s="141"/>
      <c r="J12" s="32"/>
      <c r="K12" s="32"/>
      <c r="L12" s="32"/>
      <c r="M12" s="32"/>
      <c r="N12" s="31" t="s">
        <v>26</v>
      </c>
    </row>
    <row r="13" spans="1:14" ht="30" customHeight="1" x14ac:dyDescent="0.25">
      <c r="A13" s="136" t="s">
        <v>40</v>
      </c>
      <c r="B13" s="136"/>
      <c r="C13" s="136"/>
      <c r="D13" s="136"/>
      <c r="E13" s="136"/>
      <c r="F13" s="136"/>
      <c r="G13" s="136"/>
      <c r="H13" s="136"/>
      <c r="I13" s="136"/>
      <c r="J13" s="34" t="str">
        <f>IF(BDD!D4&gt;=16,"X","")</f>
        <v>X</v>
      </c>
      <c r="K13" s="34" t="str">
        <f>IF(AND(BDD!D4&lt;16,BDD!D4&gt;=12),"X","")</f>
        <v/>
      </c>
      <c r="L13" s="34" t="str">
        <f>IF(AND(BDD!D4&lt;12,BDD!D4&gt;=8),"X","")</f>
        <v/>
      </c>
      <c r="M13" s="34" t="str">
        <f>IF(BDD!D4&lt;8,"X","")</f>
        <v/>
      </c>
      <c r="N13" s="37"/>
    </row>
    <row r="14" spans="1:14" ht="30" customHeight="1" x14ac:dyDescent="0.25">
      <c r="A14" s="136" t="s">
        <v>41</v>
      </c>
      <c r="B14" s="136"/>
      <c r="C14" s="136"/>
      <c r="D14" s="136"/>
      <c r="E14" s="136"/>
      <c r="F14" s="136"/>
      <c r="G14" s="136"/>
      <c r="H14" s="136"/>
      <c r="I14" s="136"/>
      <c r="J14" s="34" t="str">
        <f>IF(J13="X","X","")</f>
        <v>X</v>
      </c>
      <c r="K14" s="34" t="str">
        <f t="shared" ref="K14:M14" si="2">IF(K13="X","X","")</f>
        <v/>
      </c>
      <c r="L14" s="34" t="str">
        <f t="shared" si="2"/>
        <v/>
      </c>
      <c r="M14" s="34" t="str">
        <f t="shared" si="2"/>
        <v/>
      </c>
      <c r="N14" s="37"/>
    </row>
    <row r="15" spans="1:14" ht="24.95" customHeight="1" x14ac:dyDescent="0.25">
      <c r="A15" s="138" t="s">
        <v>28</v>
      </c>
      <c r="B15" s="138"/>
      <c r="C15" s="138"/>
      <c r="D15" s="138"/>
      <c r="E15" s="138"/>
      <c r="F15" s="138"/>
      <c r="G15" s="138"/>
      <c r="H15" s="138"/>
      <c r="I15" s="138"/>
      <c r="J15" s="36" t="str">
        <f>IF(J14="X","X","")</f>
        <v>X</v>
      </c>
      <c r="K15" s="36" t="str">
        <f t="shared" ref="K15:M15" si="3">IF(K14="X","X","")</f>
        <v/>
      </c>
      <c r="L15" s="36" t="str">
        <f t="shared" si="3"/>
        <v/>
      </c>
      <c r="M15" s="36" t="str">
        <f t="shared" si="3"/>
        <v/>
      </c>
      <c r="N15" s="33"/>
    </row>
    <row r="16" spans="1:14" ht="30.75" customHeight="1" x14ac:dyDescent="0.25">
      <c r="A16" s="135" t="s">
        <v>45</v>
      </c>
      <c r="B16" s="135"/>
      <c r="C16" s="135"/>
      <c r="D16" s="135"/>
      <c r="E16" s="135"/>
      <c r="F16" s="135"/>
      <c r="G16" s="135"/>
      <c r="H16" s="135"/>
      <c r="I16" s="135"/>
      <c r="J16" s="32"/>
      <c r="K16" s="32"/>
      <c r="L16" s="32"/>
      <c r="M16" s="32"/>
      <c r="N16" s="31" t="s">
        <v>26</v>
      </c>
    </row>
    <row r="17" spans="1:14" ht="24.95" customHeight="1" x14ac:dyDescent="0.25">
      <c r="A17" s="138" t="s">
        <v>30</v>
      </c>
      <c r="B17" s="138"/>
      <c r="C17" s="138"/>
      <c r="D17" s="138"/>
      <c r="E17" s="138"/>
      <c r="F17" s="138"/>
      <c r="G17" s="138"/>
      <c r="H17" s="138"/>
      <c r="I17" s="138"/>
      <c r="J17" s="36" t="str">
        <f>IF(BDD!D5&gt;=16,"X","")</f>
        <v>X</v>
      </c>
      <c r="K17" s="36" t="str">
        <f>IF(AND(BDD!D5&lt;16,BDD!D5&gt;=12),"X","")</f>
        <v/>
      </c>
      <c r="L17" s="36" t="str">
        <f>IF(AND(BDD!D5&lt;12,BDD!D5&gt;=8),"X","")</f>
        <v/>
      </c>
      <c r="M17" s="36" t="str">
        <f>IF(BDD!D5&lt;8,"X","")</f>
        <v/>
      </c>
      <c r="N17" s="33"/>
    </row>
    <row r="18" spans="1:14" ht="36.75" customHeight="1" x14ac:dyDescent="0.25">
      <c r="A18" s="135" t="s">
        <v>46</v>
      </c>
      <c r="B18" s="135"/>
      <c r="C18" s="135"/>
      <c r="D18" s="135"/>
      <c r="E18" s="135"/>
      <c r="F18" s="135"/>
      <c r="G18" s="135"/>
      <c r="H18" s="135"/>
      <c r="I18" s="135"/>
      <c r="J18" s="32"/>
      <c r="K18" s="32"/>
      <c r="L18" s="32"/>
      <c r="M18" s="32"/>
      <c r="N18" s="31" t="s">
        <v>26</v>
      </c>
    </row>
    <row r="19" spans="1:14" ht="24.95" customHeight="1" x14ac:dyDescent="0.25">
      <c r="A19" s="138" t="s">
        <v>31</v>
      </c>
      <c r="B19" s="138"/>
      <c r="C19" s="138"/>
      <c r="D19" s="138"/>
      <c r="E19" s="138"/>
      <c r="F19" s="138"/>
      <c r="G19" s="138"/>
      <c r="H19" s="138"/>
      <c r="I19" s="138"/>
      <c r="J19" s="36" t="str">
        <f>IF(BDD!D6&gt;=16,"X","")</f>
        <v>X</v>
      </c>
      <c r="K19" s="36" t="str">
        <f>IF(AND(BDD!D6&lt;16,BDD!D6&gt;=12),"X","")</f>
        <v/>
      </c>
      <c r="L19" s="36" t="str">
        <f>IF(AND(BDD!D6&lt;12,BDD!D6&gt;=8),"X","")</f>
        <v/>
      </c>
      <c r="M19" s="36" t="str">
        <f>IF(BDD!D6&lt;8,"X","")</f>
        <v/>
      </c>
      <c r="N19" s="33"/>
    </row>
    <row r="20" spans="1:14" ht="30.75" customHeight="1" x14ac:dyDescent="0.25">
      <c r="A20" s="135" t="s">
        <v>48</v>
      </c>
      <c r="B20" s="135"/>
      <c r="C20" s="135"/>
      <c r="D20" s="135"/>
      <c r="E20" s="135"/>
      <c r="F20" s="135"/>
      <c r="G20" s="135"/>
      <c r="H20" s="135"/>
      <c r="I20" s="135"/>
      <c r="J20" s="32"/>
      <c r="K20" s="32"/>
      <c r="L20" s="32"/>
      <c r="M20" s="32"/>
      <c r="N20" s="31" t="s">
        <v>26</v>
      </c>
    </row>
    <row r="21" spans="1:14" ht="24.95" customHeight="1" x14ac:dyDescent="0.25">
      <c r="A21" s="138" t="s">
        <v>32</v>
      </c>
      <c r="B21" s="138"/>
      <c r="C21" s="138"/>
      <c r="D21" s="138"/>
      <c r="E21" s="138"/>
      <c r="F21" s="138"/>
      <c r="G21" s="138"/>
      <c r="H21" s="138"/>
      <c r="I21" s="138"/>
      <c r="J21" s="36" t="str">
        <f>IF(BDD!D7&gt;=16,"X","")</f>
        <v>X</v>
      </c>
      <c r="K21" s="36" t="str">
        <f>IF(AND(BDD!D7&lt;16,BDD!D7&gt;=12),"X","")</f>
        <v/>
      </c>
      <c r="L21" s="36" t="str">
        <f>IF(AND(BDD!D7&lt;12,BDD!D7&gt;=8),"X","")</f>
        <v/>
      </c>
      <c r="M21" s="36" t="str">
        <f>IF(BDD!D7&lt;8,"X","")</f>
        <v/>
      </c>
      <c r="N21" s="33"/>
    </row>
    <row r="22" spans="1:14" ht="48.75" customHeight="1" x14ac:dyDescent="0.25">
      <c r="A22" s="109" t="s">
        <v>20</v>
      </c>
      <c r="B22" s="110"/>
      <c r="C22" s="110"/>
      <c r="D22" s="110"/>
      <c r="E22" s="111"/>
      <c r="F22" s="18"/>
      <c r="G22" s="18"/>
      <c r="H22" s="18"/>
      <c r="I22" s="18"/>
      <c r="J22" s="109" t="s">
        <v>21</v>
      </c>
      <c r="K22" s="110"/>
      <c r="L22" s="110"/>
      <c r="M22" s="110"/>
      <c r="N22" s="111"/>
    </row>
    <row r="23" spans="1:14" x14ac:dyDescent="0.25">
      <c r="A23" s="121" t="s">
        <v>15</v>
      </c>
      <c r="B23" s="122"/>
      <c r="C23" s="122"/>
      <c r="D23" s="122"/>
      <c r="E23" s="123"/>
      <c r="F23" s="19"/>
      <c r="G23" s="20"/>
      <c r="H23" s="20"/>
      <c r="I23" s="20"/>
      <c r="J23" s="21" t="s">
        <v>15</v>
      </c>
      <c r="K23" s="124">
        <f ca="1">SAMI!K26</f>
        <v>44694</v>
      </c>
      <c r="L23" s="148"/>
      <c r="M23" s="148"/>
      <c r="N23" s="149"/>
    </row>
    <row r="24" spans="1:14" ht="15" customHeight="1" x14ac:dyDescent="0.25">
      <c r="A24" s="94" t="s">
        <v>22</v>
      </c>
      <c r="B24" s="95"/>
      <c r="C24" s="95"/>
      <c r="D24" s="95"/>
      <c r="E24" s="96"/>
      <c r="F24" s="19"/>
      <c r="G24" s="20"/>
      <c r="H24" s="20"/>
      <c r="I24" s="20"/>
      <c r="J24" s="22" t="s">
        <v>22</v>
      </c>
      <c r="K24" s="97"/>
      <c r="L24" s="143"/>
      <c r="M24" s="143"/>
      <c r="N24" s="144"/>
    </row>
    <row r="25" spans="1:14" ht="15.75" customHeight="1" x14ac:dyDescent="0.25">
      <c r="A25" s="99" t="s">
        <v>24</v>
      </c>
      <c r="B25" s="100"/>
      <c r="C25" s="100"/>
      <c r="D25" s="100"/>
      <c r="E25" s="101"/>
      <c r="F25" s="19"/>
      <c r="G25" s="20"/>
      <c r="H25" s="20"/>
      <c r="I25" s="20"/>
      <c r="J25" s="145" t="s">
        <v>24</v>
      </c>
      <c r="K25" s="146"/>
      <c r="L25" s="146"/>
      <c r="M25" s="146"/>
      <c r="N25" s="147"/>
    </row>
  </sheetData>
  <mergeCells count="29">
    <mergeCell ref="K24:N24"/>
    <mergeCell ref="A25:E25"/>
    <mergeCell ref="J25:N25"/>
    <mergeCell ref="A22:E22"/>
    <mergeCell ref="J22:N22"/>
    <mergeCell ref="A23:E23"/>
    <mergeCell ref="K23:N23"/>
    <mergeCell ref="A18:I18"/>
    <mergeCell ref="A19:I19"/>
    <mergeCell ref="A20:I20"/>
    <mergeCell ref="A21:I21"/>
    <mergeCell ref="A24:E24"/>
    <mergeCell ref="A13:I13"/>
    <mergeCell ref="A14:I14"/>
    <mergeCell ref="A15:I15"/>
    <mergeCell ref="A16:I16"/>
    <mergeCell ref="A17:I17"/>
    <mergeCell ref="A10:I10"/>
    <mergeCell ref="A11:I11"/>
    <mergeCell ref="A12:I12"/>
    <mergeCell ref="A6:E6"/>
    <mergeCell ref="F6:N6"/>
    <mergeCell ref="A1:L3"/>
    <mergeCell ref="B4:F4"/>
    <mergeCell ref="A7:I7"/>
    <mergeCell ref="A8:I8"/>
    <mergeCell ref="A9:I9"/>
    <mergeCell ref="H5:N5"/>
    <mergeCell ref="B5:D5"/>
  </mergeCells>
  <pageMargins left="0.70866141732283472" right="0.70866141732283472" top="0.74803149606299213" bottom="0.74803149606299213" header="0.31496062992125984" footer="0.31496062992125984"/>
  <pageSetup paperSize="9" scale="65" fitToHeight="2" orientation="portrait" r:id="rId1"/>
  <headerFooter>
    <oddFooter>&amp;L&amp;1#&amp;"Calibri"&amp;10&amp;KC8DE09Diffusable SNCF RESEAU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11"/>
  <sheetViews>
    <sheetView workbookViewId="0">
      <selection activeCell="E22" sqref="E22"/>
    </sheetView>
  </sheetViews>
  <sheetFormatPr baseColWidth="10" defaultRowHeight="15" x14ac:dyDescent="0.25"/>
  <cols>
    <col min="1" max="1" width="4.140625" bestFit="1" customWidth="1"/>
    <col min="7" max="7" width="15.7109375" bestFit="1" customWidth="1"/>
  </cols>
  <sheetData>
    <row r="1" spans="1:7" x14ac:dyDescent="0.25">
      <c r="G1" t="s">
        <v>61</v>
      </c>
    </row>
    <row r="2" spans="1:7" x14ac:dyDescent="0.25">
      <c r="B2" t="s">
        <v>56</v>
      </c>
      <c r="G2" t="s">
        <v>66</v>
      </c>
    </row>
    <row r="3" spans="1:7" x14ac:dyDescent="0.25">
      <c r="A3" t="s">
        <v>50</v>
      </c>
      <c r="B3" cm="1">
        <f t="array" ref="B3">Agent[CS1]</f>
        <v>0</v>
      </c>
      <c r="C3">
        <v>23</v>
      </c>
      <c r="D3" s="39">
        <f>(20*(C3-B3))/C3</f>
        <v>20</v>
      </c>
      <c r="G3" t="s">
        <v>71</v>
      </c>
    </row>
    <row r="4" spans="1:7" x14ac:dyDescent="0.25">
      <c r="A4" t="s">
        <v>51</v>
      </c>
      <c r="B4" s="46" cm="1">
        <f t="array" ref="B4">Agent[CS2]</f>
        <v>0</v>
      </c>
      <c r="C4">
        <v>31</v>
      </c>
      <c r="D4" s="39">
        <f t="shared" ref="D4:D7" si="0">(20*(C4-B4))/C4</f>
        <v>20</v>
      </c>
      <c r="G4" t="s">
        <v>65</v>
      </c>
    </row>
    <row r="5" spans="1:7" x14ac:dyDescent="0.25">
      <c r="A5" t="s">
        <v>52</v>
      </c>
      <c r="B5" s="46" cm="1">
        <f t="array" ref="B5">Agent[CS3]</f>
        <v>0</v>
      </c>
      <c r="C5">
        <v>4</v>
      </c>
      <c r="D5" s="39">
        <f t="shared" si="0"/>
        <v>20</v>
      </c>
      <c r="G5" t="s">
        <v>72</v>
      </c>
    </row>
    <row r="6" spans="1:7" x14ac:dyDescent="0.25">
      <c r="A6" t="s">
        <v>53</v>
      </c>
      <c r="B6" s="46" cm="1">
        <f t="array" ref="B6">Agent[CS4]</f>
        <v>0</v>
      </c>
      <c r="C6">
        <v>7</v>
      </c>
      <c r="D6" s="39">
        <f t="shared" si="0"/>
        <v>20</v>
      </c>
      <c r="G6" t="s">
        <v>70</v>
      </c>
    </row>
    <row r="7" spans="1:7" x14ac:dyDescent="0.25">
      <c r="A7" t="s">
        <v>54</v>
      </c>
      <c r="B7" s="40" cm="1">
        <f t="array" ref="B7">Agent[CS5]</f>
        <v>0</v>
      </c>
      <c r="C7">
        <v>7</v>
      </c>
      <c r="D7" s="39">
        <f t="shared" si="0"/>
        <v>20</v>
      </c>
      <c r="G7" t="s">
        <v>57</v>
      </c>
    </row>
    <row r="8" spans="1:7" x14ac:dyDescent="0.25">
      <c r="B8">
        <f>SUM(C3:C7)-SUM(B3:B7)</f>
        <v>72</v>
      </c>
      <c r="C8" s="41">
        <f>SUM(C3:C7)</f>
        <v>72</v>
      </c>
      <c r="G8" t="s">
        <v>69</v>
      </c>
    </row>
    <row r="9" spans="1:7" x14ac:dyDescent="0.25">
      <c r="G9" t="s">
        <v>67</v>
      </c>
    </row>
    <row r="10" spans="1:7" x14ac:dyDescent="0.25">
      <c r="G10" t="s">
        <v>64</v>
      </c>
    </row>
    <row r="11" spans="1:7" x14ac:dyDescent="0.25">
      <c r="G11" t="s">
        <v>68</v>
      </c>
    </row>
  </sheetData>
  <phoneticPr fontId="38" type="noConversion"/>
  <conditionalFormatting sqref="D3:D7">
    <cfRule type="cellIs" dxfId="8" priority="1" operator="lessThan">
      <formula>8</formula>
    </cfRule>
    <cfRule type="cellIs" dxfId="7" priority="2" operator="between">
      <formula>8</formula>
      <formula>11.99</formula>
    </cfRule>
    <cfRule type="cellIs" dxfId="6" priority="3" operator="between">
      <formula>12</formula>
      <formula>15.99</formula>
    </cfRule>
    <cfRule type="cellIs" dxfId="5" priority="4" operator="greaterThanOrEqual">
      <formula>16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DCC7-2440-45D1-91B5-0F00E9A34B8A}">
  <sheetPr codeName="Feuil4"/>
  <dimension ref="A1:U19"/>
  <sheetViews>
    <sheetView workbookViewId="0">
      <selection activeCell="N6" sqref="N6"/>
    </sheetView>
  </sheetViews>
  <sheetFormatPr baseColWidth="10" defaultRowHeight="15" x14ac:dyDescent="0.25"/>
  <sheetData>
    <row r="1" spans="1:11" x14ac:dyDescent="0.25">
      <c r="A1" s="48" t="s">
        <v>58</v>
      </c>
      <c r="B1" s="49" t="s">
        <v>59</v>
      </c>
      <c r="C1" s="49" t="s">
        <v>62</v>
      </c>
      <c r="D1" s="49" t="s">
        <v>63</v>
      </c>
      <c r="E1" s="49" t="s">
        <v>60</v>
      </c>
      <c r="F1" s="49" t="s">
        <v>61</v>
      </c>
      <c r="G1" s="50" t="s">
        <v>50</v>
      </c>
      <c r="H1" s="50" t="s">
        <v>51</v>
      </c>
      <c r="I1" s="50" t="s">
        <v>52</v>
      </c>
      <c r="J1" s="50" t="s">
        <v>53</v>
      </c>
      <c r="K1" s="51" t="s">
        <v>54</v>
      </c>
    </row>
    <row r="2" spans="1:11" x14ac:dyDescent="0.25">
      <c r="C2" s="54"/>
      <c r="E2" s="53"/>
    </row>
    <row r="6" spans="1:11" x14ac:dyDescent="0.25">
      <c r="E6" s="55"/>
    </row>
    <row r="19" spans="21:21" x14ac:dyDescent="0.25">
      <c r="U19" s="5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SAMI</vt:lpstr>
      <vt:lpstr>MEP</vt:lpstr>
      <vt:lpstr>BDD</vt:lpstr>
      <vt:lpstr>Source</vt:lpstr>
      <vt:lpstr>ListLieu</vt:lpstr>
      <vt:lpstr>Tsource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7602962p</dc:creator>
  <cp:lastModifiedBy>Nelly STERVINOU</cp:lastModifiedBy>
  <cp:lastPrinted>2022-05-13T09:57:38Z</cp:lastPrinted>
  <dcterms:created xsi:type="dcterms:W3CDTF">2019-07-04T11:58:22Z</dcterms:created>
  <dcterms:modified xsi:type="dcterms:W3CDTF">2022-05-13T13:55:41Z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2021-06-28T16:34:40Z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5517af38-e75e-4252-a1e5-000008ea3bac</vt:lpwstr>
  </property>
  <property fmtid="{D5CDD505-2E9C-101B-9397-08002B2CF9AE}" pid="8" name="MSIP_Label_ed9e70aa-b794-428e-ae05-c8e685f68258_ContentBits">
    <vt:lpwstr>2</vt:lpwstr>
  </property>
</Properties>
</file>