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afikre\Desktop\"/>
    </mc:Choice>
  </mc:AlternateContent>
  <bookViews>
    <workbookView xWindow="0" yWindow="0" windowWidth="20490" windowHeight="7530" activeTab="4"/>
  </bookViews>
  <sheets>
    <sheet name="1" sheetId="2" r:id="rId1"/>
    <sheet name="2" sheetId="4" r:id="rId2"/>
    <sheet name="3" sheetId="5" r:id="rId3"/>
    <sheet name="Synthèse" sheetId="1" r:id="rId4"/>
    <sheet name="Synthèse (2)" sheetId="6" r:id="rId5"/>
    <sheet name="Listes déroulantes" sheetId="3" r:id="rId6"/>
  </sheets>
  <externalReferences>
    <externalReference r:id="rId7"/>
    <externalReference r:id="rId8"/>
  </externalReferences>
  <definedNames>
    <definedName name="ateliers">[1]LISTES!$C$4:$C$12</definedName>
    <definedName name="fOURNISSEUR">[1]LISTES!$B$4:$B$12</definedName>
    <definedName name="LIste">'[2]Listes déroulantes'!$A$1:$G$1</definedName>
    <definedName name="nom">[1]LISTES!$A$3:$A$8</definedName>
    <definedName name="Panne">'[2]Listes déroulantes'!$F$2:$F$9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6" l="1"/>
  <c r="B4" i="6"/>
  <c r="B3" i="6"/>
  <c r="B2" i="6"/>
  <c r="I4" i="6"/>
  <c r="E4" i="6"/>
  <c r="E2" i="6"/>
  <c r="F4" i="6"/>
  <c r="E3" i="6"/>
  <c r="F2" i="6"/>
  <c r="F3" i="6"/>
  <c r="I3" i="6"/>
  <c r="I2" i="6"/>
  <c r="B4" i="1" l="1"/>
  <c r="B3" i="1"/>
  <c r="B2" i="1"/>
  <c r="V57" i="5"/>
  <c r="U57" i="5"/>
  <c r="T57" i="5"/>
  <c r="S57" i="5"/>
  <c r="R57" i="5"/>
  <c r="Q57" i="5"/>
  <c r="P57" i="5"/>
  <c r="O57" i="5"/>
  <c r="N57" i="5"/>
  <c r="L57" i="5"/>
  <c r="K57" i="5"/>
  <c r="J57" i="5"/>
  <c r="I57" i="5"/>
  <c r="H57" i="5"/>
  <c r="G57" i="5"/>
  <c r="F56" i="5"/>
  <c r="F57" i="5" s="1"/>
  <c r="E56" i="5"/>
  <c r="E57" i="5" s="1"/>
  <c r="D56" i="5"/>
  <c r="D57" i="5" s="1"/>
  <c r="C56" i="5"/>
  <c r="C57" i="5" s="1"/>
  <c r="B56" i="5"/>
  <c r="B57" i="5" s="1"/>
  <c r="A56" i="5"/>
  <c r="A57" i="5" s="1"/>
  <c r="F50" i="5"/>
  <c r="E50" i="5"/>
  <c r="D50" i="5"/>
  <c r="H47" i="5"/>
  <c r="H46" i="5"/>
  <c r="H45" i="5"/>
  <c r="H44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4" i="5"/>
  <c r="H3" i="5"/>
  <c r="V57" i="4"/>
  <c r="U57" i="4"/>
  <c r="T57" i="4"/>
  <c r="S57" i="4"/>
  <c r="R57" i="4"/>
  <c r="Q57" i="4"/>
  <c r="P57" i="4"/>
  <c r="O57" i="4"/>
  <c r="N57" i="4"/>
  <c r="L57" i="4"/>
  <c r="K57" i="4"/>
  <c r="J57" i="4"/>
  <c r="H57" i="4"/>
  <c r="G57" i="4"/>
  <c r="F56" i="4"/>
  <c r="F57" i="4" s="1"/>
  <c r="E56" i="4"/>
  <c r="E57" i="4" s="1"/>
  <c r="D56" i="4"/>
  <c r="D57" i="4" s="1"/>
  <c r="C56" i="4"/>
  <c r="C57" i="4" s="1"/>
  <c r="B56" i="4"/>
  <c r="B57" i="4" s="1"/>
  <c r="A56" i="4"/>
  <c r="A57" i="4" s="1"/>
  <c r="F50" i="4"/>
  <c r="E50" i="4"/>
  <c r="D50" i="4"/>
  <c r="H47" i="4"/>
  <c r="H46" i="4"/>
  <c r="H45" i="4"/>
  <c r="H44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I57" i="4" s="1"/>
  <c r="H8" i="4"/>
  <c r="H7" i="4"/>
  <c r="H6" i="4"/>
  <c r="M57" i="4" s="1"/>
  <c r="H4" i="4"/>
  <c r="H3" i="4"/>
  <c r="M57" i="5" l="1"/>
  <c r="H3" i="2"/>
  <c r="H4" i="2"/>
  <c r="H6" i="2"/>
  <c r="H7" i="2"/>
  <c r="H8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6" i="2"/>
  <c r="F57" i="2" s="1"/>
  <c r="E56" i="2"/>
  <c r="E57" i="2" s="1"/>
  <c r="D56" i="2"/>
  <c r="D57" i="2" s="1"/>
  <c r="C56" i="2"/>
  <c r="C57" i="2" s="1"/>
  <c r="B56" i="2"/>
  <c r="B57" i="2" s="1"/>
  <c r="A56" i="2"/>
  <c r="A57" i="2" s="1"/>
  <c r="F50" i="2"/>
  <c r="E50" i="2"/>
  <c r="D50" i="2"/>
  <c r="H47" i="2"/>
  <c r="H46" i="2"/>
  <c r="H45" i="2"/>
  <c r="H44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E26" i="1"/>
</calcChain>
</file>

<file path=xl/sharedStrings.xml><?xml version="1.0" encoding="utf-8"?>
<sst xmlns="http://schemas.openxmlformats.org/spreadsheetml/2006/main" count="266" uniqueCount="59">
  <si>
    <t>N° intervention</t>
  </si>
  <si>
    <t>Date</t>
  </si>
  <si>
    <t>Nom</t>
  </si>
  <si>
    <t>Atelier</t>
  </si>
  <si>
    <t>EQUIPEMENT</t>
  </si>
  <si>
    <t>Commentaire</t>
  </si>
  <si>
    <t>Type d'intervention</t>
  </si>
  <si>
    <t>Origine du probleme</t>
  </si>
  <si>
    <t>Tps interv (min)</t>
  </si>
  <si>
    <t>Fournisseur</t>
  </si>
  <si>
    <t>Elements defectueux</t>
  </si>
  <si>
    <t>Elements changés</t>
  </si>
  <si>
    <t>Type pièce</t>
  </si>
  <si>
    <t>Réf. Pièce</t>
  </si>
  <si>
    <t>Qté</t>
  </si>
  <si>
    <t>Prix unitaire</t>
  </si>
  <si>
    <t>cout pieces</t>
  </si>
  <si>
    <t>cout intervention</t>
  </si>
  <si>
    <t>Coût total</t>
  </si>
  <si>
    <t>Prévoir</t>
  </si>
  <si>
    <t>Habillage</t>
  </si>
  <si>
    <t>TEMPS ARRET (minutes ou X pour 15)</t>
  </si>
  <si>
    <t>Heure</t>
  </si>
  <si>
    <t xml:space="preserve">COCHER </t>
  </si>
  <si>
    <t>N° OF</t>
  </si>
  <si>
    <t>Nb Cols</t>
  </si>
  <si>
    <t>Nb Cols rebuts</t>
  </si>
  <si>
    <t>Activité</t>
  </si>
  <si>
    <t>Machine en panne ou réglage</t>
  </si>
  <si>
    <t>Temps de panne ou réglage</t>
  </si>
  <si>
    <t>Commentaires</t>
  </si>
  <si>
    <t>Panne</t>
  </si>
  <si>
    <t xml:space="preserve">Convoyeurs </t>
  </si>
  <si>
    <t>Temps ouverture</t>
  </si>
  <si>
    <t>Changement d'habillage</t>
  </si>
  <si>
    <t>Autre activité/gyros</t>
  </si>
  <si>
    <t>Attente Matière sèche/ arrêt dégorgement</t>
  </si>
  <si>
    <t>Contrôle ou attente info</t>
  </si>
  <si>
    <t>Nettoyage/Maintenance</t>
  </si>
  <si>
    <t>LAVEUSE</t>
  </si>
  <si>
    <t>MARQUAGE BOUTEILLES</t>
  </si>
  <si>
    <t>COIFFEUSE</t>
  </si>
  <si>
    <t>ETIQUETTEUSE</t>
  </si>
  <si>
    <t>SCOTCHEUSE</t>
  </si>
  <si>
    <t>MARQUAGE CARTONS</t>
  </si>
  <si>
    <t>CONVOYEURS</t>
  </si>
  <si>
    <t>COMPRESSEUR</t>
  </si>
  <si>
    <t>Réglage</t>
  </si>
  <si>
    <t>Laveuse</t>
  </si>
  <si>
    <t>Marquage bouteilles</t>
  </si>
  <si>
    <t>Coiffeuse</t>
  </si>
  <si>
    <t>Etiquetteuse</t>
  </si>
  <si>
    <t>Scotcheuse</t>
  </si>
  <si>
    <t>Marquage cartons</t>
  </si>
  <si>
    <t>Compresseur</t>
  </si>
  <si>
    <t>Pièce cassée</t>
  </si>
  <si>
    <t>Pb étiquette</t>
  </si>
  <si>
    <t xml:space="preserve">Date </t>
  </si>
  <si>
    <t>Marquage  bouteille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</si>
</sst>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8">
    <xf numFmtId="0" fontId="0" fillId="0" borderId="0" xfId="0"/>
    <xf numFmtId="164" fontId="2" fillId="2" borderId="1" xfId="1" applyNumberFormat="1" applyFont="1" applyFill="1" applyBorder="1" applyAlignment="1" applyProtection="1">
      <alignment vertical="center" wrapText="1" shrinkToFit="1"/>
    </xf>
    <xf numFmtId="165" fontId="3" fillId="2" borderId="1" xfId="0" applyNumberFormat="1" applyFont="1" applyFill="1" applyBorder="1" applyAlignment="1" applyProtection="1">
      <alignment horizontal="center" vertical="center" wrapText="1" shrinkToFit="1"/>
    </xf>
    <xf numFmtId="0" fontId="3" fillId="2" borderId="1" xfId="0" applyFont="1" applyFill="1" applyBorder="1" applyAlignment="1" applyProtection="1">
      <alignment horizontal="center" vertical="center" wrapText="1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3" borderId="3" xfId="0" applyFont="1" applyFill="1" applyBorder="1" applyAlignment="1" applyProtection="1">
      <alignment vertical="center" wrapText="1" shrinkToFit="1"/>
    </xf>
    <xf numFmtId="0" fontId="3" fillId="3" borderId="4" xfId="0" applyFont="1" applyFill="1" applyBorder="1" applyAlignment="1" applyProtection="1">
      <alignment horizontal="center" vertical="center" wrapText="1" shrinkToFit="1"/>
    </xf>
    <xf numFmtId="0" fontId="3" fillId="3" borderId="5" xfId="0" applyFont="1" applyFill="1" applyBorder="1" applyAlignment="1" applyProtection="1">
      <alignment horizontal="center" vertical="center" wrapText="1" shrinkToFit="1"/>
    </xf>
    <xf numFmtId="0" fontId="2" fillId="3" borderId="2" xfId="0" applyFont="1" applyFill="1" applyBorder="1" applyAlignment="1" applyProtection="1">
      <alignment horizontal="center" vertical="center" wrapText="1" shrinkToFit="1"/>
    </xf>
    <xf numFmtId="0" fontId="3" fillId="2" borderId="5" xfId="0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  <xf numFmtId="16" fontId="0" fillId="0" borderId="0" xfId="0" applyNumberFormat="1"/>
    <xf numFmtId="0" fontId="0" fillId="0" borderId="0" xfId="0" applyProtection="1"/>
    <xf numFmtId="0" fontId="0" fillId="0" borderId="9" xfId="0" applyBorder="1" applyProtection="1"/>
    <xf numFmtId="0" fontId="0" fillId="0" borderId="0" xfId="0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 textRotation="90"/>
      <protection locked="0"/>
    </xf>
    <xf numFmtId="0" fontId="0" fillId="0" borderId="11" xfId="0" applyBorder="1" applyAlignment="1" applyProtection="1">
      <alignment horizontal="center" vertical="center" textRotation="90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textRotation="90" wrapText="1"/>
      <protection locked="0"/>
    </xf>
    <xf numFmtId="0" fontId="0" fillId="5" borderId="11" xfId="0" applyFill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20" fontId="0" fillId="0" borderId="13" xfId="0" applyNumberFormat="1" applyBorder="1" applyProtection="1"/>
    <xf numFmtId="20" fontId="0" fillId="6" borderId="14" xfId="0" applyNumberFormat="1" applyFill="1" applyBorder="1" applyAlignment="1" applyProtection="1">
      <alignment horizontal="center"/>
    </xf>
    <xf numFmtId="0" fontId="0" fillId="0" borderId="1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0" xfId="0" applyAlignment="1">
      <alignment horizontal="left"/>
    </xf>
    <xf numFmtId="20" fontId="0" fillId="0" borderId="17" xfId="0" applyNumberFormat="1" applyBorder="1" applyProtection="1"/>
    <xf numFmtId="20" fontId="0" fillId="0" borderId="18" xfId="0" applyNumberForma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19" xfId="0" applyBorder="1" applyProtection="1">
      <protection locked="0"/>
    </xf>
    <xf numFmtId="0" fontId="0" fillId="7" borderId="5" xfId="0" applyFill="1" applyBorder="1" applyProtection="1">
      <protection locked="0"/>
    </xf>
    <xf numFmtId="0" fontId="0" fillId="0" borderId="0" xfId="0" applyFill="1" applyProtection="1">
      <protection locked="0"/>
    </xf>
    <xf numFmtId="20" fontId="0" fillId="0" borderId="20" xfId="0" applyNumberFormat="1" applyBorder="1" applyProtection="1"/>
    <xf numFmtId="20" fontId="0" fillId="0" borderId="21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22" xfId="0" applyBorder="1" applyProtection="1">
      <protection locked="0"/>
    </xf>
    <xf numFmtId="20" fontId="0" fillId="0" borderId="23" xfId="0" applyNumberFormat="1" applyBorder="1" applyProtection="1"/>
    <xf numFmtId="20" fontId="0" fillId="0" borderId="24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/>
    <xf numFmtId="0" fontId="0" fillId="0" borderId="27" xfId="0" applyBorder="1" applyProtection="1">
      <protection locked="0"/>
    </xf>
    <xf numFmtId="0" fontId="0" fillId="8" borderId="0" xfId="0" applyFill="1" applyProtection="1">
      <protection locked="0"/>
    </xf>
    <xf numFmtId="20" fontId="0" fillId="8" borderId="28" xfId="0" applyNumberFormat="1" applyFill="1" applyBorder="1" applyProtection="1"/>
    <xf numFmtId="20" fontId="0" fillId="0" borderId="29" xfId="0" applyNumberFormat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8" borderId="2" xfId="0" applyFill="1" applyBorder="1" applyProtection="1">
      <protection locked="0"/>
    </xf>
    <xf numFmtId="20" fontId="0" fillId="7" borderId="18" xfId="0" applyNumberFormat="1" applyFill="1" applyBorder="1" applyProtection="1"/>
    <xf numFmtId="20" fontId="0" fillId="0" borderId="4" xfId="0" applyNumberFormat="1" applyBorder="1" applyAlignment="1" applyProtection="1">
      <alignment horizontal="center"/>
      <protection locked="0"/>
    </xf>
    <xf numFmtId="0" fontId="0" fillId="7" borderId="12" xfId="0" applyFill="1" applyBorder="1" applyProtection="1">
      <protection locked="0"/>
    </xf>
    <xf numFmtId="0" fontId="0" fillId="7" borderId="0" xfId="0" applyFill="1" applyProtection="1">
      <protection locked="0"/>
    </xf>
    <xf numFmtId="20" fontId="0" fillId="8" borderId="18" xfId="0" applyNumberFormat="1" applyFill="1" applyBorder="1" applyProtection="1"/>
    <xf numFmtId="0" fontId="0" fillId="8" borderId="5" xfId="0" applyFill="1" applyBorder="1" applyProtection="1">
      <protection locked="0"/>
    </xf>
    <xf numFmtId="0" fontId="0" fillId="8" borderId="12" xfId="0" applyFill="1" applyBorder="1" applyProtection="1">
      <protection locked="0"/>
    </xf>
    <xf numFmtId="20" fontId="0" fillId="8" borderId="21" xfId="0" applyNumberFormat="1" applyFill="1" applyBorder="1" applyProtection="1"/>
    <xf numFmtId="20" fontId="0" fillId="0" borderId="30" xfId="0" applyNumberFormat="1" applyBorder="1" applyAlignment="1" applyProtection="1">
      <alignment horizontal="center"/>
      <protection locked="0"/>
    </xf>
    <xf numFmtId="0" fontId="0" fillId="8" borderId="3" xfId="0" applyFill="1" applyBorder="1" applyProtection="1">
      <protection locked="0"/>
    </xf>
    <xf numFmtId="0" fontId="0" fillId="8" borderId="31" xfId="0" applyFill="1" applyBorder="1" applyProtection="1">
      <protection locked="0"/>
    </xf>
    <xf numFmtId="20" fontId="0" fillId="0" borderId="24" xfId="0" applyNumberFormat="1" applyBorder="1" applyProtection="1"/>
    <xf numFmtId="20" fontId="0" fillId="0" borderId="32" xfId="0" applyNumberFormat="1" applyBorder="1" applyAlignment="1" applyProtection="1">
      <alignment horizont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20" fontId="0" fillId="0" borderId="28" xfId="0" applyNumberFormat="1" applyBorder="1" applyProtection="1"/>
    <xf numFmtId="0" fontId="0" fillId="0" borderId="2" xfId="0" applyBorder="1" applyProtection="1">
      <protection locked="0"/>
    </xf>
    <xf numFmtId="20" fontId="0" fillId="0" borderId="18" xfId="0" applyNumberFormat="1" applyBorder="1" applyProtection="1"/>
    <xf numFmtId="0" fontId="0" fillId="0" borderId="12" xfId="0" applyBorder="1" applyProtection="1">
      <protection locked="0"/>
    </xf>
    <xf numFmtId="20" fontId="0" fillId="0" borderId="21" xfId="0" applyNumberFormat="1" applyBorder="1" applyProtection="1"/>
    <xf numFmtId="0" fontId="0" fillId="0" borderId="31" xfId="0" applyBorder="1" applyProtection="1">
      <protection locked="0"/>
    </xf>
    <xf numFmtId="20" fontId="0" fillId="0" borderId="1" xfId="0" applyNumberFormat="1" applyBorder="1" applyProtection="1"/>
    <xf numFmtId="20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/>
    <xf numFmtId="20" fontId="0" fillId="0" borderId="5" xfId="0" applyNumberFormat="1" applyBorder="1" applyProtection="1"/>
    <xf numFmtId="20" fontId="0" fillId="0" borderId="5" xfId="0" applyNumberFormat="1" applyBorder="1" applyAlignment="1" applyProtection="1">
      <alignment horizontal="center"/>
      <protection locked="0"/>
    </xf>
    <xf numFmtId="0" fontId="0" fillId="0" borderId="5" xfId="0" applyBorder="1" applyProtection="1"/>
    <xf numFmtId="20" fontId="0" fillId="0" borderId="25" xfId="0" applyNumberFormat="1" applyBorder="1" applyProtection="1"/>
    <xf numFmtId="20" fontId="0" fillId="0" borderId="25" xfId="0" applyNumberFormat="1" applyBorder="1" applyAlignment="1" applyProtection="1">
      <alignment horizontal="center"/>
      <protection locked="0"/>
    </xf>
    <xf numFmtId="0" fontId="0" fillId="0" borderId="25" xfId="0" applyBorder="1" applyProtection="1"/>
    <xf numFmtId="20" fontId="0" fillId="0" borderId="0" xfId="0" applyNumberFormat="1" applyBorder="1" applyProtection="1"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38" xfId="0" applyFill="1" applyBorder="1"/>
    <xf numFmtId="0" fontId="0" fillId="0" borderId="19" xfId="0" applyFont="1" applyBorder="1"/>
    <xf numFmtId="16" fontId="0" fillId="0" borderId="0" xfId="0" applyNumberFormat="1" applyAlignment="1" applyProtection="1">
      <alignment horizontal="center"/>
      <protection locked="0"/>
    </xf>
    <xf numFmtId="0" fontId="0" fillId="11" borderId="19" xfId="0" applyFont="1" applyFill="1" applyBorder="1"/>
    <xf numFmtId="0" fontId="0" fillId="0" borderId="5" xfId="0" applyFont="1" applyBorder="1"/>
    <xf numFmtId="0" fontId="0" fillId="0" borderId="0" xfId="0" quotePrefix="1"/>
    <xf numFmtId="0" fontId="4" fillId="9" borderId="36" xfId="0" applyFont="1" applyFill="1" applyBorder="1" applyAlignment="1" applyProtection="1">
      <alignment horizontal="center" vertical="center"/>
      <protection locked="0"/>
    </xf>
    <xf numFmtId="0" fontId="4" fillId="9" borderId="35" xfId="0" applyFont="1" applyFill="1" applyBorder="1" applyAlignment="1" applyProtection="1">
      <alignment horizontal="center" vertical="center"/>
      <protection locked="0"/>
    </xf>
    <xf numFmtId="0" fontId="4" fillId="9" borderId="7" xfId="0" applyFont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35" xfId="0" applyFont="1" applyFill="1" applyBorder="1" applyAlignment="1" applyProtection="1">
      <alignment horizontal="center" vertical="center" wrapText="1"/>
      <protection locked="0"/>
    </xf>
  </cellXfs>
  <cellStyles count="2">
    <cellStyle name="Milliers" xfId="1" builtinId="3"/>
    <cellStyle name="Normal" xfId="0" builtinId="0"/>
  </cellStyles>
  <dxfs count="40">
    <dxf>
      <fill>
        <patternFill>
          <bgColor theme="1" tint="0.499984740745262"/>
        </patternFill>
      </fill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medium">
          <color indexed="64"/>
        </right>
      </border>
    </dxf>
    <dxf>
      <protection locked="0" hidden="0"/>
    </dxf>
    <dxf>
      <border>
        <bottom style="medium">
          <color indexed="64"/>
        </bottom>
      </border>
    </dxf>
    <dxf>
      <alignment horizontal="center" vertical="center" indent="0" justifyLastLine="0" shrinkToFit="0" readingOrder="0"/>
      <protection locked="0" hidden="0"/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medium">
          <color indexed="64"/>
        </right>
      </border>
    </dxf>
    <dxf>
      <protection locked="0" hidden="0"/>
    </dxf>
    <dxf>
      <border>
        <bottom style="medium">
          <color indexed="64"/>
        </bottom>
      </border>
    </dxf>
    <dxf>
      <alignment horizontal="center" vertical="center" indent="0" justifyLastLine="0" shrinkToFit="0" readingOrder="0"/>
      <protection locked="0" hidden="0"/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medium">
          <color indexed="64"/>
        </right>
      </border>
    </dxf>
    <dxf>
      <protection locked="0" hidden="0"/>
    </dxf>
    <dxf>
      <border>
        <bottom style="medium">
          <color indexed="64"/>
        </bottom>
      </border>
    </dxf>
    <dxf>
      <alignment horizontal="center" vertical="center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GBA5\PIFE%20Antech\Saisie%20interven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yl&#232;ne/Downloads/1412_TRS%20Habill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NTERVENTIONS MATERIEL"/>
      <sheetName val="2016"/>
      <sheetName val="2015"/>
      <sheetName val="2014"/>
      <sheetName val="2013"/>
      <sheetName val="2012"/>
      <sheetName val="2011"/>
    </sheetNames>
    <sheetDataSet>
      <sheetData sheetId="0">
        <row r="4">
          <cell r="A4" t="str">
            <v>PB</v>
          </cell>
          <cell r="B4" t="str">
            <v>SAVIM</v>
          </cell>
          <cell r="C4" t="str">
            <v>DEGORGEMENT</v>
          </cell>
        </row>
        <row r="5">
          <cell r="A5" t="str">
            <v>RR</v>
          </cell>
          <cell r="B5" t="str">
            <v>RULLIER</v>
          </cell>
          <cell r="C5" t="str">
            <v>HABILLAGE</v>
          </cell>
        </row>
        <row r="6">
          <cell r="A6">
            <v>1</v>
          </cell>
          <cell r="B6" t="str">
            <v>VIDEOJET</v>
          </cell>
          <cell r="C6" t="str">
            <v>TIRAGE</v>
          </cell>
        </row>
        <row r="7">
          <cell r="A7">
            <v>2</v>
          </cell>
          <cell r="B7" t="str">
            <v>SODICA</v>
          </cell>
          <cell r="C7" t="str">
            <v>CHAI</v>
          </cell>
        </row>
        <row r="8">
          <cell r="A8">
            <v>3</v>
          </cell>
          <cell r="B8" t="str">
            <v>DELLA TOFFOLA</v>
          </cell>
          <cell r="C8" t="str">
            <v>FROID</v>
          </cell>
        </row>
        <row r="9">
          <cell r="B9" t="str">
            <v>BERDEIL/ ESI</v>
          </cell>
          <cell r="C9" t="str">
            <v>ELECTRICITE</v>
          </cell>
        </row>
        <row r="10">
          <cell r="B10" t="str">
            <v>DAUMAS</v>
          </cell>
          <cell r="C10" t="str">
            <v>AIR</v>
          </cell>
        </row>
        <row r="11">
          <cell r="B11" t="str">
            <v>TEP</v>
          </cell>
          <cell r="C11" t="str">
            <v>MANUTENTION</v>
          </cell>
        </row>
        <row r="12">
          <cell r="C12" t="str">
            <v>BATIMENT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Synthèse"/>
      <sheetName val="Synth Graphique"/>
      <sheetName val="Synth Pannes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3">
          <cell r="F13" t="str">
            <v>Panne</v>
          </cell>
          <cell r="G13" t="str">
            <v xml:space="preserve">Convoyeurs </v>
          </cell>
        </row>
      </sheetData>
      <sheetData sheetId="25"/>
      <sheetData sheetId="26"/>
      <sheetData sheetId="27"/>
      <sheetData sheetId="28">
        <row r="1">
          <cell r="A1" t="str">
            <v>Changement d'habillage</v>
          </cell>
          <cell r="B1" t="str">
            <v>Autre activité/gyros</v>
          </cell>
          <cell r="C1" t="str">
            <v>Attente Matière sèche/ arrêt dégorgement</v>
          </cell>
          <cell r="D1" t="str">
            <v>Contrôle ou attente info</v>
          </cell>
          <cell r="E1" t="str">
            <v>Nettoyage/Maintenance</v>
          </cell>
          <cell r="F1" t="str">
            <v>Panne</v>
          </cell>
          <cell r="G1" t="str">
            <v>Réglage</v>
          </cell>
        </row>
        <row r="2">
          <cell r="F2" t="str">
            <v>Laveuse</v>
          </cell>
        </row>
        <row r="3">
          <cell r="F3" t="str">
            <v>Marquage bouteilles</v>
          </cell>
        </row>
        <row r="4">
          <cell r="F4" t="str">
            <v>Coiffeuse</v>
          </cell>
        </row>
        <row r="5">
          <cell r="F5" t="str">
            <v>Etiquetteuse</v>
          </cell>
        </row>
        <row r="6">
          <cell r="F6" t="str">
            <v>Scotcheuse</v>
          </cell>
        </row>
        <row r="7">
          <cell r="F7" t="str">
            <v>Marquage cartons</v>
          </cell>
        </row>
        <row r="8">
          <cell r="F8" t="str">
            <v xml:space="preserve">Convoyeurs </v>
          </cell>
        </row>
        <row r="9">
          <cell r="F9" t="str">
            <v>Compresseur</v>
          </cell>
        </row>
      </sheetData>
    </sheetDataSet>
  </externalBook>
</externalLink>
</file>

<file path=xl/tables/table1.xml><?xml version="1.0" encoding="utf-8"?>
<table xmlns="http://schemas.openxmlformats.org/spreadsheetml/2006/main" id="1" name="X_5578" displayName="X_5578" ref="A2:I47" totalsRowShown="0" headerRowDxfId="39" dataDxfId="37" headerRowBorderDxfId="38" tableBorderDxfId="36">
  <autoFilter ref="A2:I47"/>
  <tableColumns count="9">
    <tableColumn id="1" name="Heure" dataDxfId="35"/>
    <tableColumn id="5" name="COCHER " dataDxfId="34"/>
    <tableColumn id="2" name="N° OF" dataDxfId="33"/>
    <tableColumn id="3" name="Nb Cols" dataDxfId="32"/>
    <tableColumn id="4" name="Nb Cols rebuts" dataDxfId="31"/>
    <tableColumn id="17" name="Activité" dataDxfId="30"/>
    <tableColumn id="16" name="Machine en panne ou réglage" dataDxfId="29"/>
    <tableColumn id="18" name="Temps de panne ou réglage" dataDxfId="28">
      <calculatedColumnFormula>+IF(G3&lt;&gt;"",15,"")</calculatedColumnFormula>
    </tableColumn>
    <tableColumn id="19" name="Commentaires" dataDxfId="2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X_55783" displayName="X_55783" ref="A2:I47" totalsRowShown="0" headerRowDxfId="26" dataDxfId="24" headerRowBorderDxfId="25" tableBorderDxfId="23">
  <autoFilter ref="A2:I47"/>
  <tableColumns count="9">
    <tableColumn id="1" name="Heure" dataDxfId="22"/>
    <tableColumn id="5" name="COCHER " dataDxfId="21"/>
    <tableColumn id="2" name="N° OF" dataDxfId="20"/>
    <tableColumn id="3" name="Nb Cols" dataDxfId="19"/>
    <tableColumn id="4" name="Nb Cols rebuts" dataDxfId="18"/>
    <tableColumn id="17" name="Activité" dataDxfId="17"/>
    <tableColumn id="16" name="Machine en panne ou réglage" dataDxfId="16"/>
    <tableColumn id="18" name="Temps de panne ou réglage" dataDxfId="15">
      <calculatedColumnFormula>+IF(G3&lt;&gt;"",15,"")</calculatedColumnFormula>
    </tableColumn>
    <tableColumn id="19" name="Commentaires" dataDxfId="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X_55784" displayName="X_55784" ref="A2:I47" totalsRowShown="0" headerRowDxfId="13" dataDxfId="11" headerRowBorderDxfId="12" tableBorderDxfId="10">
  <autoFilter ref="A2:I47"/>
  <tableColumns count="9">
    <tableColumn id="1" name="Heure" dataDxfId="9"/>
    <tableColumn id="5" name="COCHER " dataDxfId="8"/>
    <tableColumn id="2" name="N° OF" dataDxfId="7"/>
    <tableColumn id="3" name="Nb Cols" dataDxfId="6"/>
    <tableColumn id="4" name="Nb Cols rebuts" dataDxfId="5"/>
    <tableColumn id="17" name="Activité" dataDxfId="4"/>
    <tableColumn id="16" name="Machine en panne ou réglage" dataDxfId="3"/>
    <tableColumn id="18" name="Temps de panne ou réglage" dataDxfId="2">
      <calculatedColumnFormula>+IF(G3&lt;&gt;"",15,"")</calculatedColumnFormula>
    </tableColumn>
    <tableColumn id="19" name="Commentaire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workbookViewId="0">
      <selection activeCell="B1" sqref="B1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0.85546875" style="15" customWidth="1"/>
    <col min="8" max="8" width="11.140625" style="15" bestFit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57</v>
      </c>
      <c r="B1" s="106">
        <v>43070</v>
      </c>
      <c r="F1" s="113" t="s">
        <v>21</v>
      </c>
      <c r="G1" s="114"/>
      <c r="H1" s="114"/>
      <c r="I1" s="115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 t="s">
        <v>37</v>
      </c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36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31</v>
      </c>
      <c r="G6" s="34" t="s">
        <v>51</v>
      </c>
      <c r="H6" s="14">
        <f t="shared" si="0"/>
        <v>15</v>
      </c>
      <c r="I6" s="35" t="s">
        <v>55</v>
      </c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35</v>
      </c>
      <c r="G7" s="34"/>
      <c r="H7" s="14" t="str">
        <f t="shared" si="0"/>
        <v/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 t="s">
        <v>35</v>
      </c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 t="s">
        <v>34</v>
      </c>
      <c r="G9" s="34"/>
      <c r="H9" s="14" t="str">
        <f t="shared" si="0"/>
        <v/>
      </c>
      <c r="I9" s="35"/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(COUNTIF(X_5578[Activité],"Changement d'habillage")+COUNTIF(X_5578[Activité],"Autre activité")+COUNTIF(X_5578[Activité],"Changement de tirage")+COUNTIF(X_5578[Activité],"Autre activité/gyros")+COUNTIF(X_5578[Activité],"Panne")+COUNTIF(X_5578[Activité],"Reglage"))*15</f>
        <v>60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6" t="s">
        <v>39</v>
      </c>
      <c r="H55" s="117"/>
      <c r="I55" s="110" t="s">
        <v>40</v>
      </c>
      <c r="J55" s="111"/>
      <c r="K55" s="110" t="s">
        <v>41</v>
      </c>
      <c r="L55" s="111"/>
      <c r="M55" s="110" t="s">
        <v>42</v>
      </c>
      <c r="N55" s="111"/>
      <c r="O55" s="110" t="s">
        <v>43</v>
      </c>
      <c r="P55" s="111"/>
      <c r="Q55" s="110" t="s">
        <v>44</v>
      </c>
      <c r="R55" s="111"/>
      <c r="S55" s="110" t="s">
        <v>45</v>
      </c>
      <c r="T55" s="111"/>
      <c r="U55" s="110" t="s">
        <v>46</v>
      </c>
      <c r="V55" s="112"/>
    </row>
    <row r="56" spans="1:22" s="91" customFormat="1" ht="30" x14ac:dyDescent="0.25">
      <c r="A56" s="92">
        <f>COUNTIF(B4:B43,B28)</f>
        <v>0</v>
      </c>
      <c r="B56" s="93">
        <f>+COUNTIF(X_5578[Activité],B55)</f>
        <v>1</v>
      </c>
      <c r="C56" s="93">
        <f>+COUNTIF(X_5578[Activité],C55)</f>
        <v>2</v>
      </c>
      <c r="D56" s="93">
        <f>+COUNTIF(X_5578[Activité],D55)</f>
        <v>1</v>
      </c>
      <c r="E56" s="93">
        <f>+COUNTIF(X_5578[Activité],E55)</f>
        <v>1</v>
      </c>
      <c r="F56" s="93">
        <f>+COUNTIF(X_5578[Activité],F55)</f>
        <v>0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15</v>
      </c>
      <c r="C57" s="96">
        <f t="shared" ref="C57:E57" si="1">+C56*15</f>
        <v>30</v>
      </c>
      <c r="D57" s="96">
        <f t="shared" si="1"/>
        <v>15</v>
      </c>
      <c r="E57" s="96">
        <f t="shared" si="1"/>
        <v>15</v>
      </c>
      <c r="F57" s="96">
        <f>+F56*15</f>
        <v>0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0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15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G3:G49">
      <formula1>INDIRECT($F3)</formula1>
    </dataValidation>
    <dataValidation type="list" allowBlank="1" showInputMessage="1" showErrorMessage="1" sqref="F4:F49">
      <formula1>LIste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workbookViewId="0">
      <selection activeCell="I9" sqref="I9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1" style="15" customWidth="1"/>
    <col min="8" max="8" width="11.140625" style="15" hidden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1</v>
      </c>
      <c r="B1" s="106">
        <v>43071</v>
      </c>
      <c r="F1" s="113" t="s">
        <v>21</v>
      </c>
      <c r="G1" s="114"/>
      <c r="H1" s="114"/>
      <c r="I1" s="115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/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38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37</v>
      </c>
      <c r="G6" s="34"/>
      <c r="H6" s="14" t="str">
        <f t="shared" si="0"/>
        <v/>
      </c>
      <c r="I6" s="35"/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37</v>
      </c>
      <c r="G7" s="34"/>
      <c r="H7" s="14" t="str">
        <f t="shared" si="0"/>
        <v/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 t="s">
        <v>35</v>
      </c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 t="s">
        <v>31</v>
      </c>
      <c r="G9" s="34" t="s">
        <v>49</v>
      </c>
      <c r="H9" s="14">
        <f t="shared" si="0"/>
        <v>15</v>
      </c>
      <c r="I9" s="35" t="s">
        <v>56</v>
      </c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(COUNTIF(X_55783[Activité],"Changement d'habillage")+COUNTIF(X_55783[Activité],"Autre activité")+COUNTIF(X_55783[Activité],"Changement de tirage")+COUNTIF(X_55783[Activité],"Autre activité/gyros")+COUNTIF(X_55783[Activité],"Panne")+COUNTIF(X_55783[Activité],"Reglage"))*15</f>
        <v>30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6" t="s">
        <v>39</v>
      </c>
      <c r="H55" s="117"/>
      <c r="I55" s="110" t="s">
        <v>40</v>
      </c>
      <c r="J55" s="111"/>
      <c r="K55" s="110" t="s">
        <v>41</v>
      </c>
      <c r="L55" s="111"/>
      <c r="M55" s="110" t="s">
        <v>42</v>
      </c>
      <c r="N55" s="111"/>
      <c r="O55" s="110" t="s">
        <v>43</v>
      </c>
      <c r="P55" s="111"/>
      <c r="Q55" s="110" t="s">
        <v>44</v>
      </c>
      <c r="R55" s="111"/>
      <c r="S55" s="110" t="s">
        <v>45</v>
      </c>
      <c r="T55" s="111"/>
      <c r="U55" s="110" t="s">
        <v>46</v>
      </c>
      <c r="V55" s="112"/>
    </row>
    <row r="56" spans="1:22" s="91" customFormat="1" ht="30" x14ac:dyDescent="0.25">
      <c r="A56" s="92">
        <f>COUNTIF(B4:B43,B28)</f>
        <v>0</v>
      </c>
      <c r="B56" s="93">
        <f>+COUNTIF(X_55783[Activité],B55)</f>
        <v>0</v>
      </c>
      <c r="C56" s="93">
        <f>+COUNTIF(X_55783[Activité],C55)</f>
        <v>1</v>
      </c>
      <c r="D56" s="93">
        <f>+COUNTIF(X_55783[Activité],D55)</f>
        <v>0</v>
      </c>
      <c r="E56" s="93">
        <f>+COUNTIF(X_55783[Activité],E55)</f>
        <v>2</v>
      </c>
      <c r="F56" s="93">
        <f>+COUNTIF(X_55783[Activité],F55)</f>
        <v>1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0</v>
      </c>
      <c r="C57" s="96">
        <f t="shared" ref="C57:E57" si="1">+C56*15</f>
        <v>15</v>
      </c>
      <c r="D57" s="96">
        <f t="shared" si="1"/>
        <v>0</v>
      </c>
      <c r="E57" s="96">
        <f t="shared" si="1"/>
        <v>30</v>
      </c>
      <c r="F57" s="96">
        <f>+F56*15</f>
        <v>15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15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0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F4:F49">
      <formula1>LIste</formula1>
    </dataValidation>
    <dataValidation type="list" allowBlank="1" showInputMessage="1" showErrorMessage="1" sqref="G3:G49">
      <formula1>INDIRECT($F3)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workbookViewId="0">
      <selection activeCell="G7" sqref="G7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1" style="15" customWidth="1"/>
    <col min="8" max="8" width="11.140625" style="15" bestFit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1</v>
      </c>
      <c r="B1" s="106">
        <v>43072</v>
      </c>
      <c r="F1" s="113" t="s">
        <v>21</v>
      </c>
      <c r="G1" s="114"/>
      <c r="H1" s="114"/>
      <c r="I1" s="115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 t="s">
        <v>38</v>
      </c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38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31</v>
      </c>
      <c r="G6" s="34" t="s">
        <v>51</v>
      </c>
      <c r="H6" s="14">
        <f t="shared" si="0"/>
        <v>15</v>
      </c>
      <c r="I6" s="35" t="s">
        <v>55</v>
      </c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31</v>
      </c>
      <c r="G7" s="34" t="s">
        <v>51</v>
      </c>
      <c r="H7" s="14">
        <f t="shared" si="0"/>
        <v>15</v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/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/>
      <c r="G9" s="34"/>
      <c r="H9" s="14" t="str">
        <f t="shared" si="0"/>
        <v/>
      </c>
      <c r="I9" s="35"/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(COUNTIF(X_55784[Activité],"Changement d'habillage")+COUNTIF(X_55784[Activité],"Autre activité")+COUNTIF(X_55784[Activité],"Changement de tirage")+COUNTIF(X_55784[Activité],"Autre activité/gyros")+COUNTIF(X_55784[Activité],"Panne")+COUNTIF(X_55784[Activité],"Reglage"))*15</f>
        <v>30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6" t="s">
        <v>39</v>
      </c>
      <c r="H55" s="117"/>
      <c r="I55" s="110" t="s">
        <v>40</v>
      </c>
      <c r="J55" s="111"/>
      <c r="K55" s="110" t="s">
        <v>41</v>
      </c>
      <c r="L55" s="111"/>
      <c r="M55" s="110" t="s">
        <v>42</v>
      </c>
      <c r="N55" s="111"/>
      <c r="O55" s="110" t="s">
        <v>43</v>
      </c>
      <c r="P55" s="111"/>
      <c r="Q55" s="110" t="s">
        <v>44</v>
      </c>
      <c r="R55" s="111"/>
      <c r="S55" s="110" t="s">
        <v>45</v>
      </c>
      <c r="T55" s="111"/>
      <c r="U55" s="110" t="s">
        <v>46</v>
      </c>
      <c r="V55" s="112"/>
    </row>
    <row r="56" spans="1:22" s="91" customFormat="1" ht="30" x14ac:dyDescent="0.25">
      <c r="A56" s="92">
        <f>COUNTIF(B4:B43,B28)</f>
        <v>0</v>
      </c>
      <c r="B56" s="93">
        <f>+COUNTIF(X_55784[Activité],B55)</f>
        <v>0</v>
      </c>
      <c r="C56" s="93">
        <f>+COUNTIF(X_55784[Activité],C55)</f>
        <v>0</v>
      </c>
      <c r="D56" s="93">
        <f>+COUNTIF(X_55784[Activité],D55)</f>
        <v>0</v>
      </c>
      <c r="E56" s="93">
        <f>+COUNTIF(X_55784[Activité],E55)</f>
        <v>0</v>
      </c>
      <c r="F56" s="93">
        <f>+COUNTIF(X_55784[Activité],F55)</f>
        <v>2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0</v>
      </c>
      <c r="C57" s="96">
        <f t="shared" ref="C57:E57" si="1">+C56*15</f>
        <v>0</v>
      </c>
      <c r="D57" s="96">
        <f t="shared" si="1"/>
        <v>0</v>
      </c>
      <c r="E57" s="96">
        <f t="shared" si="1"/>
        <v>0</v>
      </c>
      <c r="F57" s="96">
        <f>+F56*15</f>
        <v>30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0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30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F4:F49">
      <formula1>LIste</formula1>
    </dataValidation>
    <dataValidation type="list" allowBlank="1" showInputMessage="1" showErrorMessage="1" sqref="G3:G49">
      <formula1>INDIRECT($F3)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I4" sqref="I4"/>
    </sheetView>
  </sheetViews>
  <sheetFormatPr baseColWidth="10" defaultRowHeight="15" x14ac:dyDescent="0.25"/>
  <cols>
    <col min="5" max="5" width="19" bestFit="1" customWidth="1"/>
  </cols>
  <sheetData>
    <row r="1" spans="1:21" ht="33.7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8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10" t="s">
        <v>19</v>
      </c>
    </row>
    <row r="2" spans="1:21" x14ac:dyDescent="0.25">
      <c r="B2" s="11">
        <f>'1'!B1</f>
        <v>43070</v>
      </c>
      <c r="D2" t="s">
        <v>20</v>
      </c>
      <c r="E2" t="s">
        <v>51</v>
      </c>
      <c r="F2" s="105" t="s">
        <v>55</v>
      </c>
      <c r="I2">
        <v>15</v>
      </c>
    </row>
    <row r="3" spans="1:21" x14ac:dyDescent="0.25">
      <c r="B3" s="11">
        <f>'2'!B1</f>
        <v>43071</v>
      </c>
      <c r="D3" t="s">
        <v>20</v>
      </c>
      <c r="E3" t="s">
        <v>58</v>
      </c>
      <c r="F3" s="107" t="s">
        <v>56</v>
      </c>
      <c r="I3">
        <v>15</v>
      </c>
    </row>
    <row r="4" spans="1:21" x14ac:dyDescent="0.25">
      <c r="B4" s="11">
        <f>'3'!B1</f>
        <v>43072</v>
      </c>
      <c r="D4" t="s">
        <v>20</v>
      </c>
      <c r="E4" s="108" t="s">
        <v>51</v>
      </c>
      <c r="F4" t="s">
        <v>55</v>
      </c>
      <c r="I4">
        <v>30</v>
      </c>
    </row>
    <row r="5" spans="1:21" x14ac:dyDescent="0.25">
      <c r="B5" s="11"/>
      <c r="D5" t="s">
        <v>20</v>
      </c>
    </row>
    <row r="6" spans="1:21" x14ac:dyDescent="0.25">
      <c r="B6" s="11"/>
      <c r="D6" t="s">
        <v>20</v>
      </c>
    </row>
    <row r="7" spans="1:21" x14ac:dyDescent="0.25">
      <c r="B7" s="11"/>
      <c r="D7" t="s">
        <v>20</v>
      </c>
    </row>
    <row r="8" spans="1:21" x14ac:dyDescent="0.25">
      <c r="B8" s="11"/>
      <c r="D8" t="s">
        <v>20</v>
      </c>
    </row>
    <row r="9" spans="1:21" x14ac:dyDescent="0.25">
      <c r="B9" s="11"/>
      <c r="D9" t="s">
        <v>20</v>
      </c>
    </row>
    <row r="10" spans="1:21" x14ac:dyDescent="0.25">
      <c r="B10" s="11"/>
      <c r="D10" t="s">
        <v>20</v>
      </c>
    </row>
    <row r="11" spans="1:21" x14ac:dyDescent="0.25">
      <c r="B11" s="11"/>
      <c r="D11" t="s">
        <v>20</v>
      </c>
    </row>
    <row r="12" spans="1:21" x14ac:dyDescent="0.25">
      <c r="B12" s="11"/>
      <c r="D12" t="s">
        <v>20</v>
      </c>
    </row>
    <row r="13" spans="1:21" x14ac:dyDescent="0.25">
      <c r="B13" s="11"/>
      <c r="D13" t="s">
        <v>20</v>
      </c>
    </row>
    <row r="14" spans="1:21" x14ac:dyDescent="0.25">
      <c r="B14" s="11"/>
      <c r="D14" t="s">
        <v>20</v>
      </c>
    </row>
    <row r="15" spans="1:21" x14ac:dyDescent="0.25">
      <c r="B15" s="11"/>
      <c r="D15" t="s">
        <v>20</v>
      </c>
    </row>
    <row r="16" spans="1:21" x14ac:dyDescent="0.25">
      <c r="B16" s="11"/>
      <c r="D16" t="s">
        <v>20</v>
      </c>
    </row>
    <row r="17" spans="2:5" x14ac:dyDescent="0.25">
      <c r="B17" s="11"/>
      <c r="D17" t="s">
        <v>20</v>
      </c>
    </row>
    <row r="18" spans="2:5" x14ac:dyDescent="0.25">
      <c r="B18" s="11"/>
      <c r="D18" t="s">
        <v>20</v>
      </c>
    </row>
    <row r="19" spans="2:5" x14ac:dyDescent="0.25">
      <c r="B19" s="11"/>
      <c r="D19" t="s">
        <v>20</v>
      </c>
    </row>
    <row r="20" spans="2:5" x14ac:dyDescent="0.25">
      <c r="B20" s="11"/>
      <c r="D20" t="s">
        <v>20</v>
      </c>
    </row>
    <row r="21" spans="2:5" x14ac:dyDescent="0.25">
      <c r="B21" s="11"/>
      <c r="D21" t="s">
        <v>20</v>
      </c>
    </row>
    <row r="22" spans="2:5" x14ac:dyDescent="0.25">
      <c r="B22" s="11"/>
      <c r="D22" t="s">
        <v>20</v>
      </c>
    </row>
    <row r="23" spans="2:5" x14ac:dyDescent="0.25">
      <c r="B23" s="11"/>
      <c r="D23" t="s">
        <v>20</v>
      </c>
    </row>
    <row r="24" spans="2:5" x14ac:dyDescent="0.25">
      <c r="B24" s="11"/>
      <c r="D24" t="s">
        <v>20</v>
      </c>
    </row>
    <row r="25" spans="2:5" x14ac:dyDescent="0.25">
      <c r="B25" s="11"/>
      <c r="D25" t="s">
        <v>20</v>
      </c>
    </row>
    <row r="26" spans="2:5" x14ac:dyDescent="0.25">
      <c r="B26" s="11"/>
      <c r="D26" t="s">
        <v>20</v>
      </c>
      <c r="E26" t="str">
        <f>IF(B26="","",INDEX('[2]25'!F11:F55,MATCH(G64,'[2]25'!G11:G55,0)))</f>
        <v/>
      </c>
    </row>
  </sheetData>
  <dataValidations count="6">
    <dataValidation allowBlank="1" showInputMessage="1" showErrorMessage="1" promptTitle="temps d'intervention :" prompt="Le temps doit être cumulé si l'intervention est faite à plusieurs_x000a_(exemple : pour 4 intervenants pendant 10min =&gt; 40min)" sqref="M1 I1"/>
    <dataValidation type="list" errorStyle="warning" showInputMessage="1" showErrorMessage="1" errorTitle="Noms" error="Etes-vous sûr que votre nom n'est pas dans la liste ?" sqref="C1">
      <formula1>nom</formula1>
    </dataValidation>
    <dataValidation type="list" allowBlank="1" showInputMessage="1" showErrorMessage="1" sqref="D1">
      <formula1>ateliers</formula1>
    </dataValidation>
    <dataValidation type="list" allowBlank="1" showInputMessage="1" showErrorMessage="1" sqref="J1">
      <formula1>fOURNISSEUR</formula1>
    </dataValidation>
    <dataValidation type="list" allowBlank="1" showInputMessage="1" showErrorMessage="1" sqref="E1">
      <formula1>INDIRECT(D1)</formula1>
    </dataValidation>
    <dataValidation type="list" allowBlank="1" showInputMessage="1" showErrorMessage="1" sqref="E4">
      <formula1>INDIRECT($F4)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U26"/>
  <sheetViews>
    <sheetView tabSelected="1" workbookViewId="0">
      <selection activeCell="N6" sqref="N6"/>
    </sheetView>
  </sheetViews>
  <sheetFormatPr baseColWidth="10" defaultRowHeight="15" x14ac:dyDescent="0.25"/>
  <cols>
    <col min="5" max="5" width="19.42578125" bestFit="1" customWidth="1"/>
    <col min="6" max="6" width="12.140625" bestFit="1" customWidth="1"/>
  </cols>
  <sheetData>
    <row r="1" spans="1:21" ht="33.7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8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10" t="s">
        <v>19</v>
      </c>
    </row>
    <row r="2" spans="1:21" x14ac:dyDescent="0.25">
      <c r="A2" s="109">
        <v>1</v>
      </c>
      <c r="B2" s="11">
        <f>'1'!B1</f>
        <v>43070</v>
      </c>
      <c r="D2" t="s">
        <v>20</v>
      </c>
      <c r="E2" t="str">
        <f ca="1">VLOOKUP("Panne",INDIRECT("'"&amp;$A2&amp;"'"&amp;"!$F$3:$I$47"),2,0)</f>
        <v>Etiquetteuse</v>
      </c>
      <c r="F2" t="str">
        <f ca="1">VLOOKUP("Panne",INDIRECT("'"&amp;$A2&amp;"'"&amp;"!$F$3:$I$47"),4,0)</f>
        <v>Pièce cassée</v>
      </c>
      <c r="I2">
        <f ca="1">VLOOKUP("Panne",INDIRECT("'"&amp;$A2&amp;"'"&amp;"!$F$3:$I$47"),3,0)</f>
        <v>15</v>
      </c>
    </row>
    <row r="3" spans="1:21" x14ac:dyDescent="0.25">
      <c r="A3" s="109">
        <v>2</v>
      </c>
      <c r="B3" s="11">
        <f>'2'!B1</f>
        <v>43071</v>
      </c>
      <c r="D3" t="s">
        <v>20</v>
      </c>
      <c r="E3" t="str">
        <f t="shared" ref="E3:E4" ca="1" si="0">VLOOKUP("Panne",INDIRECT("'"&amp;$A3&amp;"'"&amp;"!$F$3:$I$47"),2,0)</f>
        <v>Marquage bouteilles</v>
      </c>
      <c r="F3" t="str">
        <f t="shared" ref="F3:F4" ca="1" si="1">VLOOKUP("Panne",INDIRECT("'"&amp;$A3&amp;"'"&amp;"!$F$3:$I$47"),4,0)</f>
        <v>Pb étiquette</v>
      </c>
      <c r="I3">
        <f t="shared" ref="I3:I4" ca="1" si="2">VLOOKUP("Panne",INDIRECT("'"&amp;$A3&amp;"'"&amp;"!$F$3:$I$47"),3,0)</f>
        <v>15</v>
      </c>
    </row>
    <row r="4" spans="1:21" x14ac:dyDescent="0.25">
      <c r="A4" s="109">
        <v>3</v>
      </c>
      <c r="B4" s="11">
        <f>'3'!B1</f>
        <v>43072</v>
      </c>
      <c r="D4" t="s">
        <v>20</v>
      </c>
      <c r="E4" t="str">
        <f t="shared" ca="1" si="0"/>
        <v>Etiquetteuse</v>
      </c>
      <c r="F4" t="str">
        <f t="shared" ca="1" si="1"/>
        <v>Pièce cassée</v>
      </c>
      <c r="I4">
        <f t="shared" ca="1" si="2"/>
        <v>15</v>
      </c>
    </row>
    <row r="5" spans="1:21" x14ac:dyDescent="0.25">
      <c r="B5" s="11"/>
      <c r="D5" t="s">
        <v>20</v>
      </c>
    </row>
    <row r="6" spans="1:21" x14ac:dyDescent="0.25">
      <c r="B6" s="11"/>
      <c r="D6" t="s">
        <v>20</v>
      </c>
    </row>
    <row r="7" spans="1:21" x14ac:dyDescent="0.25">
      <c r="B7" s="11"/>
      <c r="D7" t="s">
        <v>20</v>
      </c>
    </row>
    <row r="8" spans="1:21" x14ac:dyDescent="0.25">
      <c r="B8" s="11"/>
      <c r="D8" t="s">
        <v>20</v>
      </c>
    </row>
    <row r="9" spans="1:21" x14ac:dyDescent="0.25">
      <c r="B9" s="11"/>
      <c r="D9" t="s">
        <v>20</v>
      </c>
    </row>
    <row r="10" spans="1:21" x14ac:dyDescent="0.25">
      <c r="B10" s="11"/>
      <c r="D10" t="s">
        <v>20</v>
      </c>
    </row>
    <row r="11" spans="1:21" x14ac:dyDescent="0.25">
      <c r="B11" s="11"/>
      <c r="D11" t="s">
        <v>20</v>
      </c>
    </row>
    <row r="12" spans="1:21" x14ac:dyDescent="0.25">
      <c r="B12" s="11"/>
      <c r="D12" t="s">
        <v>20</v>
      </c>
    </row>
    <row r="13" spans="1:21" x14ac:dyDescent="0.25">
      <c r="B13" s="11"/>
      <c r="D13" t="s">
        <v>20</v>
      </c>
    </row>
    <row r="14" spans="1:21" x14ac:dyDescent="0.25">
      <c r="B14" s="11"/>
      <c r="D14" t="s">
        <v>20</v>
      </c>
    </row>
    <row r="15" spans="1:21" x14ac:dyDescent="0.25">
      <c r="B15" s="11"/>
      <c r="D15" t="s">
        <v>20</v>
      </c>
    </row>
    <row r="16" spans="1:21" x14ac:dyDescent="0.25">
      <c r="B16" s="11"/>
      <c r="D16" t="s">
        <v>20</v>
      </c>
    </row>
    <row r="17" spans="2:5" x14ac:dyDescent="0.25">
      <c r="B17" s="11"/>
      <c r="D17" t="s">
        <v>20</v>
      </c>
    </row>
    <row r="18" spans="2:5" x14ac:dyDescent="0.25">
      <c r="B18" s="11"/>
      <c r="D18" t="s">
        <v>20</v>
      </c>
    </row>
    <row r="19" spans="2:5" x14ac:dyDescent="0.25">
      <c r="B19" s="11"/>
      <c r="D19" t="s">
        <v>20</v>
      </c>
    </row>
    <row r="20" spans="2:5" x14ac:dyDescent="0.25">
      <c r="B20" s="11"/>
      <c r="D20" t="s">
        <v>20</v>
      </c>
    </row>
    <row r="21" spans="2:5" x14ac:dyDescent="0.25">
      <c r="B21" s="11"/>
      <c r="D21" t="s">
        <v>20</v>
      </c>
    </row>
    <row r="22" spans="2:5" x14ac:dyDescent="0.25">
      <c r="B22" s="11"/>
      <c r="D22" t="s">
        <v>20</v>
      </c>
    </row>
    <row r="23" spans="2:5" x14ac:dyDescent="0.25">
      <c r="B23" s="11"/>
      <c r="D23" t="s">
        <v>20</v>
      </c>
    </row>
    <row r="24" spans="2:5" x14ac:dyDescent="0.25">
      <c r="B24" s="11"/>
      <c r="D24" t="s">
        <v>20</v>
      </c>
    </row>
    <row r="25" spans="2:5" x14ac:dyDescent="0.25">
      <c r="B25" s="11"/>
      <c r="D25" t="s">
        <v>20</v>
      </c>
    </row>
    <row r="26" spans="2:5" x14ac:dyDescent="0.25">
      <c r="B26" s="11"/>
      <c r="D26" t="s">
        <v>20</v>
      </c>
      <c r="E26" t="str">
        <f>IF(B26="","",INDEX('[2]25'!F11:F55,MATCH(G64,'[2]25'!G11:G55,0)))</f>
        <v/>
      </c>
    </row>
  </sheetData>
  <dataValidations disablePrompts="1" count="5">
    <dataValidation type="list" allowBlank="1" showInputMessage="1" showErrorMessage="1" sqref="E1">
      <formula1>INDIRECT(D1)</formula1>
    </dataValidation>
    <dataValidation type="list" allowBlank="1" showInputMessage="1" showErrorMessage="1" sqref="J1">
      <formula1>fOURNISSEUR</formula1>
    </dataValidation>
    <dataValidation type="list" allowBlank="1" showInputMessage="1" showErrorMessage="1" sqref="D1">
      <formula1>ateliers</formula1>
    </dataValidation>
    <dataValidation type="list" errorStyle="warning" showInputMessage="1" showErrorMessage="1" errorTitle="Noms" error="Etes-vous sûr que votre nom n'est pas dans la liste ?" sqref="C1">
      <formula1>nom</formula1>
    </dataValidation>
    <dataValidation allowBlank="1" showInputMessage="1" showErrorMessage="1" promptTitle="temps d'intervention :" prompt="Le temps doit être cumulé si l'intervention est faite à plusieurs_x000a_(exemple : pour 4 intervenants pendant 10min =&gt; 40min)" sqref="M1 I1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3" max="3" width="11.140625" customWidth="1"/>
    <col min="4" max="5" width="22.7109375" customWidth="1"/>
    <col min="6" max="6" width="19.42578125" customWidth="1"/>
    <col min="7" max="7" width="16.5703125" customWidth="1"/>
    <col min="8" max="8" width="8" customWidth="1"/>
  </cols>
  <sheetData>
    <row r="1" spans="1:7" ht="90.75" thickBot="1" x14ac:dyDescent="0.3">
      <c r="A1" s="97" t="s">
        <v>34</v>
      </c>
      <c r="B1" s="98" t="s">
        <v>35</v>
      </c>
      <c r="C1" s="99" t="s">
        <v>36</v>
      </c>
      <c r="D1" s="100" t="s">
        <v>37</v>
      </c>
      <c r="E1" s="100" t="s">
        <v>38</v>
      </c>
      <c r="F1" s="101" t="s">
        <v>31</v>
      </c>
      <c r="G1" s="101" t="s">
        <v>47</v>
      </c>
    </row>
    <row r="2" spans="1:7" x14ac:dyDescent="0.25">
      <c r="F2" s="102" t="s">
        <v>48</v>
      </c>
      <c r="G2" s="102" t="s">
        <v>48</v>
      </c>
    </row>
    <row r="3" spans="1:7" x14ac:dyDescent="0.25">
      <c r="F3" s="103" t="s">
        <v>49</v>
      </c>
      <c r="G3" s="103" t="s">
        <v>49</v>
      </c>
    </row>
    <row r="4" spans="1:7" x14ac:dyDescent="0.25">
      <c r="F4" s="103" t="s">
        <v>50</v>
      </c>
      <c r="G4" s="103" t="s">
        <v>50</v>
      </c>
    </row>
    <row r="5" spans="1:7" x14ac:dyDescent="0.25">
      <c r="F5" s="103" t="s">
        <v>51</v>
      </c>
      <c r="G5" s="103" t="s">
        <v>51</v>
      </c>
    </row>
    <row r="6" spans="1:7" x14ac:dyDescent="0.25">
      <c r="D6" s="15"/>
      <c r="F6" s="103" t="s">
        <v>52</v>
      </c>
      <c r="G6" s="103" t="s">
        <v>52</v>
      </c>
    </row>
    <row r="7" spans="1:7" x14ac:dyDescent="0.25">
      <c r="F7" s="103" t="s">
        <v>53</v>
      </c>
      <c r="G7" s="103" t="s">
        <v>53</v>
      </c>
    </row>
    <row r="8" spans="1:7" x14ac:dyDescent="0.25">
      <c r="F8" s="104" t="s">
        <v>32</v>
      </c>
      <c r="G8" s="104" t="s">
        <v>32</v>
      </c>
    </row>
    <row r="9" spans="1:7" x14ac:dyDescent="0.25">
      <c r="F9" s="104" t="s">
        <v>54</v>
      </c>
      <c r="G9" s="104" t="s">
        <v>54</v>
      </c>
    </row>
  </sheetData>
  <conditionalFormatting sqref="F1">
    <cfRule type="expression" dxfId="0" priority="1">
      <formula>"NON(ESTVIDE($B8))"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Synthèse</vt:lpstr>
      <vt:lpstr>Synthèse (2)</vt:lpstr>
      <vt:lpstr>Listes déroulantes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DEMOULIN</dc:creator>
  <cp:lastModifiedBy>CHAFIK Redouane</cp:lastModifiedBy>
  <dcterms:created xsi:type="dcterms:W3CDTF">2017-12-20T14:35:27Z</dcterms:created>
  <dcterms:modified xsi:type="dcterms:W3CDTF">2017-12-20T16:07:14Z</dcterms:modified>
</cp:coreProperties>
</file>