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adb.intra.admin.ch\Userhome$\EZV-01\U80732400\config\Desktop\10\"/>
    </mc:Choice>
  </mc:AlternateContent>
  <bookViews>
    <workbookView xWindow="2490" yWindow="3000" windowWidth="23250" windowHeight="10530" tabRatio="593"/>
  </bookViews>
  <sheets>
    <sheet name="Plan" sheetId="12" r:id="rId1"/>
    <sheet name="Données" sheetId="16" r:id="rId2"/>
    <sheet name="Base" sheetId="17" r:id="rId3"/>
  </sheets>
  <definedNames>
    <definedName name="_GoBack" localSheetId="1">Données!$C$2</definedName>
    <definedName name="Agt">Données!$C$2:$C$400</definedName>
    <definedName name="Donnée">#REF!</definedName>
    <definedName name="Données" localSheetId="0">#REF!</definedName>
    <definedName name="Données">#REF!</definedName>
    <definedName name="_xlnm.Print_Titles" localSheetId="0">Plan!$B:$E</definedName>
    <definedName name="_xlnm.Print_Area" localSheetId="0">Plan!$B$6:$IO$153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7" l="1"/>
  <c r="A201" i="17" l="1"/>
  <c r="A202" i="17"/>
  <c r="A203" i="17"/>
  <c r="A204" i="17"/>
  <c r="A205" i="17"/>
  <c r="A206" i="17"/>
  <c r="A207" i="17"/>
  <c r="A208" i="17"/>
  <c r="A209" i="17"/>
  <c r="A210" i="17"/>
  <c r="A211" i="17"/>
  <c r="A212" i="17"/>
  <c r="A213" i="17"/>
  <c r="A214" i="17"/>
  <c r="A215" i="17"/>
  <c r="A216" i="17"/>
  <c r="A217" i="17"/>
  <c r="A218" i="17"/>
  <c r="A219" i="17"/>
  <c r="A220" i="17"/>
  <c r="A221" i="17"/>
  <c r="A222" i="17"/>
  <c r="A223" i="17"/>
  <c r="A224" i="17"/>
  <c r="A225" i="17"/>
  <c r="A226" i="17"/>
  <c r="A227" i="17"/>
  <c r="A228" i="17"/>
  <c r="A229" i="17"/>
  <c r="A230" i="17"/>
  <c r="A231" i="17"/>
  <c r="A232" i="17"/>
  <c r="A233" i="17"/>
  <c r="A234" i="17"/>
  <c r="A235" i="17"/>
  <c r="A236" i="17"/>
  <c r="A237" i="17"/>
  <c r="A238" i="17"/>
  <c r="A239" i="17"/>
  <c r="A240" i="17"/>
  <c r="A241" i="17"/>
  <c r="A242" i="17"/>
  <c r="A243" i="17"/>
  <c r="A244" i="17"/>
  <c r="A245" i="17"/>
  <c r="A246" i="17"/>
  <c r="A247" i="17"/>
  <c r="A248" i="17"/>
  <c r="G18" i="16" l="1"/>
  <c r="A3" i="17" l="1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M30" i="12"/>
  <c r="P30" i="12"/>
  <c r="S30" i="12"/>
  <c r="V30" i="12"/>
  <c r="Y30" i="12"/>
  <c r="AB30" i="12"/>
  <c r="AE30" i="12"/>
  <c r="AH30" i="12"/>
  <c r="AK30" i="12"/>
  <c r="AN30" i="12"/>
  <c r="AQ30" i="12"/>
  <c r="AT30" i="12"/>
  <c r="AW30" i="12"/>
  <c r="AZ30" i="12"/>
  <c r="BC30" i="12"/>
  <c r="BF30" i="12"/>
  <c r="BI30" i="12"/>
  <c r="BL30" i="12"/>
  <c r="BO30" i="12"/>
  <c r="BR30" i="12"/>
  <c r="BU30" i="12"/>
  <c r="BX30" i="12"/>
  <c r="CA30" i="12"/>
  <c r="CD30" i="12"/>
  <c r="CG30" i="12"/>
  <c r="CJ30" i="12"/>
  <c r="CM30" i="12"/>
  <c r="CP30" i="12"/>
  <c r="CS30" i="12"/>
  <c r="CV30" i="12"/>
  <c r="CY30" i="12"/>
  <c r="DB30" i="12"/>
  <c r="DE30" i="12"/>
  <c r="DH30" i="12"/>
  <c r="DK30" i="12"/>
  <c r="DN30" i="12"/>
  <c r="DQ30" i="12"/>
  <c r="DT30" i="12"/>
  <c r="DW30" i="12"/>
  <c r="DZ30" i="12"/>
  <c r="EC30" i="12"/>
  <c r="EF30" i="12"/>
  <c r="EI30" i="12"/>
  <c r="EL30" i="12"/>
  <c r="EO30" i="12"/>
  <c r="ER30" i="12"/>
  <c r="EU30" i="12"/>
  <c r="EX30" i="12"/>
  <c r="FA30" i="12"/>
  <c r="FD30" i="12"/>
  <c r="FG30" i="12"/>
  <c r="FJ30" i="12"/>
  <c r="FM30" i="12"/>
  <c r="FP30" i="12"/>
  <c r="FS30" i="12"/>
  <c r="FV30" i="12"/>
  <c r="FY30" i="12"/>
  <c r="GB30" i="12"/>
  <c r="GE30" i="12"/>
  <c r="GH30" i="12"/>
  <c r="GK30" i="12"/>
  <c r="GN30" i="12"/>
  <c r="GQ30" i="12"/>
  <c r="GT30" i="12"/>
  <c r="GW30" i="12"/>
  <c r="GZ30" i="12"/>
  <c r="HC30" i="12"/>
  <c r="HF30" i="12"/>
  <c r="HI30" i="12"/>
  <c r="HL30" i="12"/>
  <c r="HO30" i="12"/>
  <c r="HR30" i="12"/>
  <c r="HU30" i="12"/>
  <c r="HX30" i="12"/>
  <c r="IA30" i="12"/>
  <c r="ID30" i="12"/>
  <c r="IG30" i="12"/>
  <c r="IJ30" i="12"/>
  <c r="IM30" i="12"/>
  <c r="J30" i="12"/>
  <c r="IW79" i="17" l="1"/>
  <c r="JR79" i="17"/>
  <c r="IW77" i="17"/>
  <c r="JR77" i="17"/>
  <c r="JR78" i="17"/>
  <c r="IW78" i="17"/>
  <c r="IW76" i="17"/>
  <c r="JR76" i="17"/>
  <c r="IW74" i="17"/>
  <c r="JR74" i="17"/>
  <c r="IW72" i="17"/>
  <c r="JR72" i="17"/>
  <c r="JR75" i="17"/>
  <c r="IW75" i="17"/>
  <c r="JR73" i="17"/>
  <c r="IW73" i="17"/>
  <c r="JR71" i="17"/>
  <c r="IW71" i="17"/>
  <c r="IW69" i="17"/>
  <c r="JR69" i="17"/>
  <c r="JR70" i="17"/>
  <c r="IW70" i="17"/>
  <c r="IW68" i="17"/>
  <c r="JR68" i="17"/>
  <c r="IW56" i="17"/>
  <c r="JR56" i="17"/>
  <c r="IW52" i="17"/>
  <c r="JR52" i="17"/>
  <c r="IW66" i="17"/>
  <c r="JR66" i="17"/>
  <c r="IW54" i="17"/>
  <c r="JR54" i="17"/>
  <c r="IW50" i="17"/>
  <c r="JR50" i="17"/>
  <c r="IW67" i="17"/>
  <c r="JR67" i="17"/>
  <c r="IW65" i="17"/>
  <c r="JR65" i="17"/>
  <c r="IW57" i="17"/>
  <c r="JR57" i="17"/>
  <c r="IW55" i="17"/>
  <c r="JR55" i="17"/>
  <c r="IW53" i="17"/>
  <c r="JR53" i="17"/>
  <c r="IW51" i="17"/>
  <c r="JR51" i="17"/>
  <c r="IW49" i="17"/>
  <c r="JR49" i="17"/>
  <c r="IW48" i="17"/>
  <c r="JR48" i="17"/>
  <c r="IW47" i="17"/>
  <c r="JR47" i="17"/>
  <c r="IW46" i="17"/>
  <c r="JR46" i="17"/>
  <c r="IW44" i="17"/>
  <c r="JR44" i="17"/>
  <c r="IW42" i="17"/>
  <c r="JR42" i="17"/>
  <c r="IW40" i="17"/>
  <c r="JR40" i="17"/>
  <c r="IW38" i="17"/>
  <c r="JR38" i="17"/>
  <c r="IW45" i="17"/>
  <c r="JR45" i="17"/>
  <c r="IW43" i="17"/>
  <c r="JR43" i="17"/>
  <c r="IW41" i="17"/>
  <c r="JR41" i="17"/>
  <c r="IW39" i="17"/>
  <c r="JR39" i="17"/>
  <c r="IW37" i="17"/>
  <c r="JR37" i="17"/>
  <c r="IW36" i="17"/>
  <c r="JR36" i="17"/>
  <c r="IW35" i="17"/>
  <c r="JR35" i="17"/>
  <c r="IW33" i="17"/>
  <c r="JR33" i="17"/>
  <c r="IW31" i="17"/>
  <c r="JR31" i="17"/>
  <c r="IW29" i="17"/>
  <c r="JR29" i="17"/>
  <c r="IW27" i="17"/>
  <c r="JR27" i="17"/>
  <c r="IW25" i="17"/>
  <c r="JR25" i="17"/>
  <c r="IW23" i="17"/>
  <c r="JR23" i="17"/>
  <c r="IW21" i="17"/>
  <c r="JR21" i="17"/>
  <c r="IW19" i="17"/>
  <c r="JR19" i="17"/>
  <c r="IW17" i="17"/>
  <c r="JR17" i="17"/>
  <c r="IW15" i="17"/>
  <c r="JR15" i="17"/>
  <c r="IW13" i="17"/>
  <c r="JR13" i="17"/>
  <c r="IW11" i="17"/>
  <c r="JR11" i="17"/>
  <c r="IW9" i="17"/>
  <c r="JR9" i="17"/>
  <c r="IW7" i="17"/>
  <c r="JR7" i="17"/>
  <c r="JR34" i="17"/>
  <c r="IW34" i="17"/>
  <c r="JR32" i="17"/>
  <c r="IW32" i="17"/>
  <c r="JR30" i="17"/>
  <c r="IW30" i="17"/>
  <c r="JR28" i="17"/>
  <c r="IW28" i="17"/>
  <c r="JR26" i="17"/>
  <c r="IW26" i="17"/>
  <c r="JR24" i="17"/>
  <c r="IW24" i="17"/>
  <c r="JR22" i="17"/>
  <c r="IW22" i="17"/>
  <c r="JR20" i="17"/>
  <c r="IW20" i="17"/>
  <c r="JR18" i="17"/>
  <c r="IW18" i="17"/>
  <c r="JR16" i="17"/>
  <c r="IW16" i="17"/>
  <c r="JR14" i="17"/>
  <c r="IW14" i="17"/>
  <c r="JR12" i="17"/>
  <c r="IW12" i="17"/>
  <c r="JR10" i="17"/>
  <c r="IW10" i="17"/>
  <c r="JR8" i="17"/>
  <c r="IW8" i="17"/>
  <c r="JR6" i="17"/>
  <c r="IW6" i="17"/>
  <c r="JR4" i="17"/>
  <c r="IW4" i="17"/>
  <c r="IW5" i="17"/>
  <c r="JR5" i="17"/>
  <c r="IW64" i="17"/>
  <c r="JR64" i="17"/>
  <c r="JR63" i="17"/>
  <c r="IW63" i="17"/>
  <c r="IW62" i="17"/>
  <c r="JR62" i="17"/>
  <c r="IW61" i="17"/>
  <c r="JR61" i="17"/>
  <c r="IW60" i="17"/>
  <c r="JR60" i="17"/>
  <c r="JR59" i="17"/>
  <c r="IW59" i="17"/>
  <c r="IW58" i="17"/>
  <c r="JR58" i="17"/>
  <c r="G17" i="17"/>
  <c r="G35" i="17"/>
  <c r="G46" i="17"/>
  <c r="G47" i="17"/>
  <c r="G14" i="17"/>
  <c r="G56" i="17"/>
  <c r="G4" i="17"/>
  <c r="G58" i="17"/>
  <c r="G8" i="17"/>
  <c r="G33" i="17"/>
  <c r="G41" i="17"/>
  <c r="G34" i="17"/>
  <c r="G44" i="17"/>
  <c r="G10" i="17"/>
  <c r="G49" i="17"/>
  <c r="G50" i="17"/>
  <c r="G63" i="17"/>
  <c r="G64" i="17"/>
  <c r="G68" i="17"/>
  <c r="G73" i="17"/>
  <c r="G74" i="17"/>
  <c r="G77" i="17"/>
  <c r="G83" i="17"/>
  <c r="G81" i="17"/>
  <c r="G84" i="17"/>
  <c r="G86" i="17"/>
  <c r="G87" i="17"/>
  <c r="G9" i="17"/>
  <c r="G21" i="17"/>
  <c r="G22" i="17"/>
  <c r="G25" i="17"/>
  <c r="G23" i="17"/>
  <c r="G24" i="17"/>
  <c r="G36" i="17"/>
  <c r="G30" i="17"/>
  <c r="G31" i="17"/>
  <c r="G43" i="17"/>
  <c r="G45" i="17"/>
  <c r="G11" i="17"/>
  <c r="G13" i="17"/>
  <c r="G5" i="17"/>
  <c r="G6" i="17"/>
  <c r="G7" i="17"/>
  <c r="G15" i="17"/>
  <c r="G12" i="17"/>
  <c r="G18" i="17"/>
  <c r="G19" i="17"/>
  <c r="G40" i="17"/>
  <c r="G26" i="17"/>
  <c r="G27" i="17"/>
  <c r="G29" i="17"/>
  <c r="G37" i="17"/>
  <c r="G38" i="17"/>
  <c r="G28" i="17"/>
  <c r="G39" i="17"/>
  <c r="G42" i="17"/>
  <c r="G48" i="17"/>
  <c r="G51" i="17"/>
  <c r="G52" i="17"/>
  <c r="G53" i="17"/>
  <c r="G54" i="17"/>
  <c r="G55" i="17"/>
  <c r="G57" i="17"/>
  <c r="G59" i="17"/>
  <c r="G60" i="17"/>
  <c r="G61" i="17"/>
  <c r="G62" i="17"/>
  <c r="G65" i="17"/>
  <c r="G67" i="17"/>
  <c r="G66" i="17"/>
  <c r="G69" i="17"/>
  <c r="G70" i="17"/>
  <c r="G71" i="17"/>
  <c r="G72" i="17"/>
  <c r="G75" i="17"/>
  <c r="G76" i="17"/>
  <c r="G78" i="17"/>
  <c r="G79" i="17"/>
  <c r="G80" i="17"/>
  <c r="G82" i="17"/>
  <c r="G85" i="17"/>
  <c r="G88" i="17"/>
  <c r="G89" i="17"/>
  <c r="G90" i="17"/>
  <c r="G94" i="17"/>
  <c r="G91" i="17"/>
  <c r="G92" i="17"/>
  <c r="G93" i="17"/>
  <c r="G95" i="17"/>
  <c r="G96" i="17"/>
  <c r="G97" i="17"/>
  <c r="G98" i="17"/>
  <c r="G99" i="17"/>
  <c r="G100" i="17"/>
  <c r="G101" i="17"/>
  <c r="G102" i="17"/>
  <c r="G103" i="17"/>
  <c r="G104" i="17"/>
  <c r="G105" i="17"/>
  <c r="G106" i="17"/>
  <c r="G107" i="17"/>
  <c r="G108" i="17"/>
  <c r="G109" i="17"/>
  <c r="G111" i="17"/>
  <c r="G112" i="17"/>
  <c r="G113" i="17"/>
  <c r="G110" i="17"/>
  <c r="G114" i="17"/>
  <c r="G115" i="17"/>
  <c r="G116" i="17"/>
  <c r="G117" i="17"/>
  <c r="G118" i="17"/>
  <c r="G119" i="17"/>
  <c r="G120" i="17"/>
  <c r="G121" i="17"/>
  <c r="G122" i="17"/>
  <c r="G123" i="17"/>
  <c r="G124" i="17"/>
  <c r="G125" i="17"/>
  <c r="G126" i="17"/>
  <c r="G127" i="17"/>
  <c r="G128" i="17"/>
  <c r="G129" i="17"/>
  <c r="G130" i="17"/>
  <c r="G131" i="17"/>
  <c r="G132" i="17"/>
  <c r="G133" i="17"/>
  <c r="G134" i="17"/>
  <c r="G135" i="17"/>
  <c r="G136" i="17"/>
  <c r="G137" i="17"/>
  <c r="G138" i="17"/>
  <c r="G139" i="17"/>
  <c r="G2" i="17"/>
  <c r="G3" i="17"/>
  <c r="G140" i="17"/>
  <c r="G141" i="17"/>
  <c r="G142" i="17"/>
  <c r="G143" i="17"/>
  <c r="G144" i="17"/>
  <c r="G145" i="17"/>
  <c r="G146" i="17"/>
  <c r="G147" i="17"/>
  <c r="G148" i="17"/>
  <c r="G149" i="17"/>
  <c r="G150" i="17"/>
  <c r="G151" i="17"/>
  <c r="G152" i="17"/>
  <c r="G153" i="17"/>
  <c r="G154" i="17"/>
  <c r="G155" i="17"/>
  <c r="G156" i="17"/>
  <c r="G157" i="17"/>
  <c r="G158" i="17"/>
  <c r="G159" i="17"/>
  <c r="G161" i="17"/>
  <c r="G162" i="17"/>
  <c r="G163" i="17"/>
  <c r="G164" i="17"/>
  <c r="G165" i="17"/>
  <c r="G166" i="17"/>
  <c r="G167" i="17"/>
  <c r="G168" i="17"/>
  <c r="G169" i="17"/>
  <c r="G170" i="17"/>
  <c r="G171" i="17"/>
  <c r="G172" i="17"/>
  <c r="G173" i="17"/>
  <c r="G174" i="17"/>
  <c r="G175" i="17"/>
  <c r="G176" i="17"/>
  <c r="G177" i="17"/>
  <c r="G178" i="17"/>
  <c r="G179" i="17"/>
  <c r="G180" i="17"/>
  <c r="G181" i="17"/>
  <c r="G182" i="17"/>
  <c r="G183" i="17"/>
  <c r="G184" i="17"/>
  <c r="G185" i="17"/>
  <c r="G186" i="17"/>
  <c r="G187" i="17"/>
  <c r="G188" i="17"/>
  <c r="G189" i="17"/>
  <c r="G190" i="17"/>
  <c r="G191" i="17"/>
  <c r="G192" i="17"/>
  <c r="G193" i="17"/>
  <c r="G194" i="17"/>
  <c r="G195" i="17"/>
  <c r="G196" i="17"/>
  <c r="G197" i="17"/>
  <c r="G198" i="17"/>
  <c r="G199" i="17"/>
  <c r="G200" i="17"/>
  <c r="G201" i="17"/>
  <c r="G202" i="17"/>
  <c r="G203" i="17"/>
  <c r="G204" i="17"/>
  <c r="G205" i="17"/>
  <c r="G206" i="17"/>
  <c r="G207" i="17"/>
  <c r="G208" i="17"/>
  <c r="G209" i="17"/>
  <c r="G210" i="17"/>
  <c r="G211" i="17"/>
  <c r="G212" i="17"/>
  <c r="G213" i="17"/>
  <c r="G214" i="17"/>
  <c r="G215" i="17"/>
  <c r="G216" i="17"/>
  <c r="G217" i="17"/>
  <c r="G218" i="17"/>
  <c r="G219" i="17"/>
  <c r="G220" i="17"/>
  <c r="G221" i="17"/>
  <c r="G222" i="17"/>
  <c r="G223" i="17"/>
  <c r="G224" i="17"/>
  <c r="G225" i="17"/>
  <c r="G226" i="17"/>
  <c r="G227" i="17"/>
  <c r="G228" i="17"/>
  <c r="G229" i="17"/>
  <c r="G230" i="17"/>
  <c r="G231" i="17"/>
  <c r="G232" i="17"/>
  <c r="G233" i="17"/>
  <c r="G234" i="17"/>
  <c r="G235" i="17"/>
  <c r="G236" i="17"/>
  <c r="G237" i="17"/>
  <c r="G238" i="17"/>
  <c r="G239" i="17"/>
  <c r="G240" i="17"/>
  <c r="G241" i="17"/>
  <c r="G242" i="17"/>
  <c r="G243" i="17"/>
  <c r="G244" i="17"/>
  <c r="G245" i="17"/>
  <c r="G246" i="17"/>
  <c r="G247" i="17"/>
  <c r="G248" i="17"/>
  <c r="G20" i="17"/>
  <c r="G32" i="17"/>
  <c r="A34" i="17" l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199" i="17" s="1"/>
  <c r="A200" i="17" s="1"/>
  <c r="B5" i="12"/>
  <c r="E3" i="12"/>
  <c r="A250" i="17" l="1"/>
  <c r="F33" i="12"/>
  <c r="G33" i="12"/>
  <c r="H33" i="12"/>
  <c r="F34" i="12"/>
  <c r="G34" i="12"/>
  <c r="H34" i="12"/>
  <c r="F35" i="12"/>
  <c r="G35" i="12"/>
  <c r="H35" i="12"/>
  <c r="F36" i="12"/>
  <c r="G36" i="12"/>
  <c r="H36" i="12"/>
  <c r="F37" i="12"/>
  <c r="G37" i="12"/>
  <c r="H37" i="12"/>
  <c r="F38" i="12"/>
  <c r="G38" i="12"/>
  <c r="H38" i="12"/>
  <c r="F39" i="12"/>
  <c r="G39" i="12"/>
  <c r="H39" i="12"/>
  <c r="F40" i="12"/>
  <c r="G40" i="12"/>
  <c r="H40" i="12"/>
  <c r="F41" i="12"/>
  <c r="G41" i="12"/>
  <c r="H41" i="12"/>
  <c r="F42" i="12"/>
  <c r="G42" i="12"/>
  <c r="H42" i="12"/>
  <c r="F43" i="12"/>
  <c r="G43" i="12"/>
  <c r="H43" i="12"/>
  <c r="F44" i="12"/>
  <c r="G44" i="12"/>
  <c r="H44" i="12"/>
  <c r="F45" i="12"/>
  <c r="G45" i="12"/>
  <c r="H45" i="12"/>
  <c r="F46" i="12"/>
  <c r="G46" i="12"/>
  <c r="H46" i="12"/>
  <c r="F47" i="12"/>
  <c r="G47" i="12"/>
  <c r="H47" i="12"/>
  <c r="F48" i="12"/>
  <c r="G48" i="12"/>
  <c r="H48" i="12"/>
  <c r="F49" i="12"/>
  <c r="G49" i="12"/>
  <c r="H49" i="12"/>
  <c r="F50" i="12"/>
  <c r="G50" i="12"/>
  <c r="H50" i="12"/>
  <c r="F51" i="12"/>
  <c r="G51" i="12"/>
  <c r="H51" i="12"/>
  <c r="F52" i="12"/>
  <c r="G52" i="12"/>
  <c r="H52" i="12"/>
  <c r="F53" i="12"/>
  <c r="G53" i="12"/>
  <c r="H53" i="12"/>
  <c r="F54" i="12"/>
  <c r="G54" i="12"/>
  <c r="H54" i="12"/>
  <c r="F55" i="12"/>
  <c r="G55" i="12"/>
  <c r="H55" i="12"/>
  <c r="F56" i="12"/>
  <c r="G56" i="12"/>
  <c r="H56" i="12"/>
  <c r="F57" i="12"/>
  <c r="G57" i="12"/>
  <c r="H57" i="12"/>
  <c r="F58" i="12"/>
  <c r="G58" i="12"/>
  <c r="H58" i="12"/>
  <c r="F59" i="12"/>
  <c r="G59" i="12"/>
  <c r="H59" i="12"/>
  <c r="F60" i="12"/>
  <c r="G60" i="12"/>
  <c r="H60" i="12"/>
  <c r="F62" i="12"/>
  <c r="G62" i="12"/>
  <c r="H62" i="12"/>
  <c r="F63" i="12"/>
  <c r="G63" i="12"/>
  <c r="H63" i="12"/>
  <c r="F64" i="12"/>
  <c r="G64" i="12"/>
  <c r="H64" i="12"/>
  <c r="F65" i="12"/>
  <c r="G65" i="12"/>
  <c r="H65" i="12"/>
  <c r="F66" i="12"/>
  <c r="G66" i="12"/>
  <c r="H66" i="12"/>
  <c r="F67" i="12"/>
  <c r="G67" i="12"/>
  <c r="H67" i="12"/>
  <c r="F68" i="12"/>
  <c r="G68" i="12"/>
  <c r="H68" i="12"/>
  <c r="F69" i="12"/>
  <c r="G69" i="12"/>
  <c r="H69" i="12"/>
  <c r="F70" i="12"/>
  <c r="G70" i="12"/>
  <c r="H70" i="12"/>
  <c r="F71" i="12"/>
  <c r="G71" i="12"/>
  <c r="H71" i="12"/>
  <c r="F72" i="12"/>
  <c r="G72" i="12"/>
  <c r="H72" i="12"/>
  <c r="F73" i="12"/>
  <c r="G73" i="12"/>
  <c r="H73" i="12"/>
  <c r="F74" i="12"/>
  <c r="G74" i="12"/>
  <c r="H74" i="12"/>
  <c r="F75" i="12"/>
  <c r="G75" i="12"/>
  <c r="H75" i="12"/>
  <c r="F76" i="12"/>
  <c r="G76" i="12"/>
  <c r="H76" i="12"/>
  <c r="F77" i="12"/>
  <c r="G77" i="12"/>
  <c r="H77" i="12"/>
  <c r="F78" i="12"/>
  <c r="G78" i="12"/>
  <c r="H78" i="12"/>
  <c r="F79" i="12"/>
  <c r="G79" i="12"/>
  <c r="H79" i="12"/>
  <c r="F80" i="12"/>
  <c r="G80" i="12"/>
  <c r="H80" i="12"/>
  <c r="F81" i="12"/>
  <c r="G81" i="12"/>
  <c r="H81" i="12"/>
  <c r="F82" i="12"/>
  <c r="G82" i="12"/>
  <c r="H82" i="12"/>
  <c r="F83" i="12"/>
  <c r="G83" i="12"/>
  <c r="H83" i="12"/>
  <c r="F84" i="12"/>
  <c r="G84" i="12"/>
  <c r="H84" i="12"/>
  <c r="F85" i="12"/>
  <c r="G85" i="12"/>
  <c r="H85" i="12"/>
  <c r="F86" i="12"/>
  <c r="G86" i="12"/>
  <c r="H86" i="12"/>
  <c r="F87" i="12"/>
  <c r="G87" i="12"/>
  <c r="H87" i="12"/>
  <c r="F88" i="12"/>
  <c r="G88" i="12"/>
  <c r="H88" i="12"/>
  <c r="F89" i="12"/>
  <c r="G89" i="12"/>
  <c r="H89" i="12"/>
  <c r="F90" i="12"/>
  <c r="G90" i="12"/>
  <c r="H90" i="12"/>
  <c r="F92" i="12"/>
  <c r="G92" i="12"/>
  <c r="H92" i="12"/>
  <c r="F93" i="12"/>
  <c r="G93" i="12"/>
  <c r="H93" i="12"/>
  <c r="F94" i="12"/>
  <c r="G94" i="12"/>
  <c r="H94" i="12"/>
  <c r="F95" i="12"/>
  <c r="G95" i="12"/>
  <c r="H95" i="12"/>
  <c r="F96" i="12"/>
  <c r="G96" i="12"/>
  <c r="H96" i="12"/>
  <c r="F97" i="12"/>
  <c r="G97" i="12"/>
  <c r="H97" i="12"/>
  <c r="F98" i="12"/>
  <c r="G98" i="12"/>
  <c r="H98" i="12"/>
  <c r="F99" i="12"/>
  <c r="G99" i="12"/>
  <c r="H99" i="12"/>
  <c r="F100" i="12"/>
  <c r="G100" i="12"/>
  <c r="H100" i="12"/>
  <c r="F101" i="12"/>
  <c r="G101" i="12"/>
  <c r="H101" i="12"/>
  <c r="F102" i="12"/>
  <c r="G102" i="12"/>
  <c r="H102" i="12"/>
  <c r="F103" i="12"/>
  <c r="G103" i="12"/>
  <c r="H103" i="12"/>
  <c r="F104" i="12"/>
  <c r="G104" i="12"/>
  <c r="H104" i="12"/>
  <c r="F105" i="12"/>
  <c r="G105" i="12"/>
  <c r="H105" i="12"/>
  <c r="F106" i="12"/>
  <c r="G106" i="12"/>
  <c r="H106" i="12"/>
  <c r="F107" i="12"/>
  <c r="G107" i="12"/>
  <c r="H107" i="12"/>
  <c r="F108" i="12"/>
  <c r="G108" i="12"/>
  <c r="H108" i="12"/>
  <c r="F109" i="12"/>
  <c r="G109" i="12"/>
  <c r="H109" i="12"/>
  <c r="F110" i="12"/>
  <c r="G110" i="12"/>
  <c r="H110" i="12"/>
  <c r="F111" i="12"/>
  <c r="G111" i="12"/>
  <c r="H111" i="12"/>
  <c r="F112" i="12"/>
  <c r="G112" i="12"/>
  <c r="H112" i="12"/>
  <c r="F113" i="12"/>
  <c r="G113" i="12"/>
  <c r="H113" i="12"/>
  <c r="F114" i="12"/>
  <c r="G114" i="12"/>
  <c r="H114" i="12"/>
  <c r="F115" i="12"/>
  <c r="G115" i="12"/>
  <c r="H115" i="12"/>
  <c r="F116" i="12"/>
  <c r="G116" i="12"/>
  <c r="H116" i="12"/>
  <c r="F117" i="12"/>
  <c r="G117" i="12"/>
  <c r="H117" i="12"/>
  <c r="F118" i="12"/>
  <c r="G118" i="12"/>
  <c r="H118" i="12"/>
  <c r="F119" i="12"/>
  <c r="G119" i="12"/>
  <c r="H119" i="12"/>
  <c r="F120" i="12"/>
  <c r="G120" i="12"/>
  <c r="H120" i="12"/>
  <c r="F121" i="12"/>
  <c r="G121" i="12"/>
  <c r="H121" i="12"/>
  <c r="F125" i="12"/>
  <c r="G125" i="12"/>
  <c r="H125" i="12"/>
  <c r="F126" i="12"/>
  <c r="G126" i="12"/>
  <c r="H126" i="12"/>
  <c r="F127" i="12"/>
  <c r="G127" i="12"/>
  <c r="H127" i="12"/>
  <c r="F128" i="12"/>
  <c r="G128" i="12"/>
  <c r="H128" i="12"/>
  <c r="F129" i="12"/>
  <c r="G129" i="12"/>
  <c r="H129" i="12"/>
  <c r="F130" i="12"/>
  <c r="G130" i="12"/>
  <c r="H130" i="12"/>
  <c r="F131" i="12"/>
  <c r="G131" i="12"/>
  <c r="H131" i="12"/>
  <c r="F132" i="12"/>
  <c r="G132" i="12"/>
  <c r="H132" i="12"/>
  <c r="F133" i="12"/>
  <c r="G133" i="12"/>
  <c r="H133" i="12"/>
  <c r="F134" i="12"/>
  <c r="G134" i="12"/>
  <c r="H134" i="12"/>
  <c r="F135" i="12"/>
  <c r="G135" i="12"/>
  <c r="H135" i="12"/>
  <c r="F136" i="12"/>
  <c r="G136" i="12"/>
  <c r="H136" i="12"/>
  <c r="F137" i="12"/>
  <c r="G137" i="12"/>
  <c r="H137" i="12"/>
  <c r="F138" i="12"/>
  <c r="G138" i="12"/>
  <c r="H138" i="12"/>
  <c r="F139" i="12"/>
  <c r="G139" i="12"/>
  <c r="H139" i="12"/>
  <c r="F140" i="12"/>
  <c r="G140" i="12"/>
  <c r="H140" i="12"/>
  <c r="F141" i="12"/>
  <c r="G141" i="12"/>
  <c r="H141" i="12"/>
  <c r="F142" i="12"/>
  <c r="G142" i="12"/>
  <c r="H142" i="12"/>
  <c r="F143" i="12"/>
  <c r="G143" i="12"/>
  <c r="H143" i="12"/>
  <c r="F144" i="12"/>
  <c r="G144" i="12"/>
  <c r="H144" i="12"/>
  <c r="F145" i="12"/>
  <c r="G145" i="12"/>
  <c r="H145" i="12"/>
  <c r="F146" i="12"/>
  <c r="G146" i="12"/>
  <c r="H146" i="12"/>
  <c r="F147" i="12"/>
  <c r="G147" i="12"/>
  <c r="H147" i="12"/>
  <c r="F148" i="12"/>
  <c r="G148" i="12"/>
  <c r="H148" i="12"/>
  <c r="F149" i="12"/>
  <c r="G149" i="12"/>
  <c r="H149" i="12"/>
  <c r="F150" i="12"/>
  <c r="G150" i="12"/>
  <c r="H150" i="12"/>
  <c r="F151" i="12"/>
  <c r="G151" i="12"/>
  <c r="H151" i="12"/>
  <c r="F152" i="12"/>
  <c r="G152" i="12"/>
  <c r="H152" i="12"/>
  <c r="H32" i="12"/>
  <c r="G32" i="12"/>
  <c r="F32" i="12"/>
  <c r="I5" i="17" l="1"/>
  <c r="S5" i="17" s="1"/>
  <c r="I6" i="17"/>
  <c r="S6" i="17" s="1"/>
  <c r="I7" i="17"/>
  <c r="S7" i="17" s="1"/>
  <c r="I8" i="17"/>
  <c r="S8" i="17" s="1"/>
  <c r="I9" i="17"/>
  <c r="S9" i="17" s="1"/>
  <c r="I10" i="17"/>
  <c r="S10" i="17" s="1"/>
  <c r="I11" i="17"/>
  <c r="S11" i="17" s="1"/>
  <c r="I12" i="17"/>
  <c r="S12" i="17" s="1"/>
  <c r="I13" i="17"/>
  <c r="S13" i="17" s="1"/>
  <c r="I14" i="17"/>
  <c r="S14" i="17" s="1"/>
  <c r="I15" i="17"/>
  <c r="S15" i="17" s="1"/>
  <c r="I16" i="17"/>
  <c r="S16" i="17" s="1"/>
  <c r="I17" i="17"/>
  <c r="S17" i="17" s="1"/>
  <c r="I18" i="17"/>
  <c r="S18" i="17" s="1"/>
  <c r="I19" i="17"/>
  <c r="S19" i="17" s="1"/>
  <c r="I20" i="17"/>
  <c r="S20" i="17" s="1"/>
  <c r="I21" i="17"/>
  <c r="S21" i="17" s="1"/>
  <c r="I22" i="17"/>
  <c r="S22" i="17" s="1"/>
  <c r="I23" i="17"/>
  <c r="S23" i="17" s="1"/>
  <c r="I24" i="17"/>
  <c r="S24" i="17" s="1"/>
  <c r="I25" i="17"/>
  <c r="S25" i="17" s="1"/>
  <c r="I26" i="17"/>
  <c r="S26" i="17" s="1"/>
  <c r="I27" i="17"/>
  <c r="S27" i="17" s="1"/>
  <c r="I28" i="17"/>
  <c r="S28" i="17" s="1"/>
  <c r="I29" i="17"/>
  <c r="S29" i="17" s="1"/>
  <c r="I30" i="17"/>
  <c r="S30" i="17" s="1"/>
  <c r="I31" i="17"/>
  <c r="S31" i="17" s="1"/>
  <c r="I32" i="17"/>
  <c r="S32" i="17" s="1"/>
  <c r="I33" i="17"/>
  <c r="S33" i="17" s="1"/>
  <c r="I34" i="17"/>
  <c r="S34" i="17" s="1"/>
  <c r="I35" i="17"/>
  <c r="S35" i="17" s="1"/>
  <c r="I36" i="17"/>
  <c r="S36" i="17" s="1"/>
  <c r="I37" i="17"/>
  <c r="S37" i="17" s="1"/>
  <c r="I38" i="17"/>
  <c r="S38" i="17" s="1"/>
  <c r="I39" i="17"/>
  <c r="S39" i="17" s="1"/>
  <c r="I40" i="17"/>
  <c r="S40" i="17" s="1"/>
  <c r="I41" i="17"/>
  <c r="S41" i="17" s="1"/>
  <c r="I42" i="17"/>
  <c r="S42" i="17" s="1"/>
  <c r="I43" i="17"/>
  <c r="S43" i="17" s="1"/>
  <c r="I44" i="17"/>
  <c r="S44" i="17" s="1"/>
  <c r="I45" i="17"/>
  <c r="S45" i="17" s="1"/>
  <c r="I46" i="17"/>
  <c r="S46" i="17" s="1"/>
  <c r="I47" i="17"/>
  <c r="S47" i="17" s="1"/>
  <c r="I48" i="17"/>
  <c r="S48" i="17" s="1"/>
  <c r="I49" i="17"/>
  <c r="S49" i="17" s="1"/>
  <c r="I50" i="17"/>
  <c r="S50" i="17" s="1"/>
  <c r="I51" i="17"/>
  <c r="S51" i="17" s="1"/>
  <c r="I52" i="17"/>
  <c r="S52" i="17" s="1"/>
  <c r="I53" i="17"/>
  <c r="S53" i="17" s="1"/>
  <c r="I54" i="17"/>
  <c r="S54" i="17" s="1"/>
  <c r="I55" i="17"/>
  <c r="S55" i="17" s="1"/>
  <c r="I56" i="17"/>
  <c r="S56" i="17" s="1"/>
  <c r="I57" i="17"/>
  <c r="S57" i="17" s="1"/>
  <c r="I58" i="17"/>
  <c r="S58" i="17" s="1"/>
  <c r="I59" i="17"/>
  <c r="S59" i="17" s="1"/>
  <c r="I60" i="17"/>
  <c r="S60" i="17" s="1"/>
  <c r="I61" i="17"/>
  <c r="S61" i="17" s="1"/>
  <c r="I62" i="17"/>
  <c r="S62" i="17" s="1"/>
  <c r="I63" i="17"/>
  <c r="S63" i="17" s="1"/>
  <c r="I64" i="17"/>
  <c r="S64" i="17" s="1"/>
  <c r="I65" i="17"/>
  <c r="S65" i="17" s="1"/>
  <c r="I66" i="17"/>
  <c r="S66" i="17" s="1"/>
  <c r="I67" i="17"/>
  <c r="S67" i="17" s="1"/>
  <c r="I68" i="17"/>
  <c r="S68" i="17" s="1"/>
  <c r="I69" i="17"/>
  <c r="S69" i="17" s="1"/>
  <c r="I70" i="17"/>
  <c r="S70" i="17" s="1"/>
  <c r="I71" i="17"/>
  <c r="S71" i="17" s="1"/>
  <c r="I72" i="17"/>
  <c r="S72" i="17" s="1"/>
  <c r="I73" i="17"/>
  <c r="S73" i="17" s="1"/>
  <c r="I74" i="17"/>
  <c r="S74" i="17" s="1"/>
  <c r="I75" i="17"/>
  <c r="S75" i="17" s="1"/>
  <c r="I76" i="17"/>
  <c r="S76" i="17" s="1"/>
  <c r="I77" i="17"/>
  <c r="S77" i="17" s="1"/>
  <c r="I78" i="17"/>
  <c r="S78" i="17" s="1"/>
  <c r="I79" i="17"/>
  <c r="S79" i="17" s="1"/>
  <c r="I80" i="17"/>
  <c r="S80" i="17" s="1"/>
  <c r="I81" i="17"/>
  <c r="S81" i="17" s="1"/>
  <c r="I82" i="17"/>
  <c r="S82" i="17" s="1"/>
  <c r="I83" i="17"/>
  <c r="S83" i="17" s="1"/>
  <c r="I84" i="17"/>
  <c r="S84" i="17" s="1"/>
  <c r="I85" i="17"/>
  <c r="S85" i="17" s="1"/>
  <c r="I86" i="17"/>
  <c r="S86" i="17" s="1"/>
  <c r="I87" i="17"/>
  <c r="S87" i="17" s="1"/>
  <c r="I88" i="17"/>
  <c r="S88" i="17" s="1"/>
  <c r="I89" i="17"/>
  <c r="S89" i="17" s="1"/>
  <c r="I90" i="17"/>
  <c r="S90" i="17" s="1"/>
  <c r="I91" i="17"/>
  <c r="S91" i="17" s="1"/>
  <c r="I92" i="17"/>
  <c r="S92" i="17" s="1"/>
  <c r="I93" i="17"/>
  <c r="S93" i="17" s="1"/>
  <c r="I94" i="17"/>
  <c r="S94" i="17" s="1"/>
  <c r="I95" i="17"/>
  <c r="S95" i="17" s="1"/>
  <c r="I96" i="17"/>
  <c r="S96" i="17" s="1"/>
  <c r="I97" i="17"/>
  <c r="S97" i="17" s="1"/>
  <c r="I98" i="17"/>
  <c r="S98" i="17" s="1"/>
  <c r="I99" i="17"/>
  <c r="S99" i="17" s="1"/>
  <c r="I100" i="17"/>
  <c r="S100" i="17" s="1"/>
  <c r="I101" i="17"/>
  <c r="S101" i="17" s="1"/>
  <c r="I102" i="17"/>
  <c r="S102" i="17" s="1"/>
  <c r="I103" i="17"/>
  <c r="S103" i="17" s="1"/>
  <c r="I104" i="17"/>
  <c r="S104" i="17" s="1"/>
  <c r="I105" i="17"/>
  <c r="S105" i="17" s="1"/>
  <c r="I106" i="17"/>
  <c r="S106" i="17" s="1"/>
  <c r="I107" i="17"/>
  <c r="S107" i="17" s="1"/>
  <c r="I108" i="17"/>
  <c r="S108" i="17" s="1"/>
  <c r="I109" i="17"/>
  <c r="S109" i="17" s="1"/>
  <c r="I110" i="17"/>
  <c r="S110" i="17" s="1"/>
  <c r="I111" i="17"/>
  <c r="S111" i="17" s="1"/>
  <c r="I112" i="17"/>
  <c r="S112" i="17" s="1"/>
  <c r="I113" i="17"/>
  <c r="S113" i="17" s="1"/>
  <c r="I114" i="17"/>
  <c r="S114" i="17" s="1"/>
  <c r="I115" i="17"/>
  <c r="S115" i="17" s="1"/>
  <c r="I116" i="17"/>
  <c r="S116" i="17" s="1"/>
  <c r="I117" i="17"/>
  <c r="S117" i="17" s="1"/>
  <c r="I118" i="17"/>
  <c r="S118" i="17" s="1"/>
  <c r="I119" i="17"/>
  <c r="S119" i="17" s="1"/>
  <c r="I120" i="17"/>
  <c r="S120" i="17" s="1"/>
  <c r="I121" i="17"/>
  <c r="S121" i="17" s="1"/>
  <c r="I122" i="17"/>
  <c r="S122" i="17" s="1"/>
  <c r="I123" i="17"/>
  <c r="S123" i="17" s="1"/>
  <c r="I124" i="17"/>
  <c r="S124" i="17" s="1"/>
  <c r="I125" i="17"/>
  <c r="S125" i="17" s="1"/>
  <c r="I126" i="17"/>
  <c r="S126" i="17" s="1"/>
  <c r="I127" i="17"/>
  <c r="S127" i="17" s="1"/>
  <c r="I128" i="17"/>
  <c r="S128" i="17" s="1"/>
  <c r="I129" i="17"/>
  <c r="S129" i="17" s="1"/>
  <c r="I130" i="17"/>
  <c r="S130" i="17" s="1"/>
  <c r="I131" i="17"/>
  <c r="S131" i="17" s="1"/>
  <c r="I132" i="17"/>
  <c r="S132" i="17" s="1"/>
  <c r="I133" i="17"/>
  <c r="S133" i="17" s="1"/>
  <c r="I134" i="17"/>
  <c r="S134" i="17" s="1"/>
  <c r="I135" i="17"/>
  <c r="S135" i="17" s="1"/>
  <c r="I136" i="17"/>
  <c r="S136" i="17" s="1"/>
  <c r="I137" i="17"/>
  <c r="S137" i="17" s="1"/>
  <c r="I138" i="17"/>
  <c r="S138" i="17" s="1"/>
  <c r="I139" i="17"/>
  <c r="S139" i="17" s="1"/>
  <c r="I140" i="17"/>
  <c r="S140" i="17" s="1"/>
  <c r="I141" i="17"/>
  <c r="S141" i="17" s="1"/>
  <c r="I142" i="17"/>
  <c r="S142" i="17" s="1"/>
  <c r="I143" i="17"/>
  <c r="S143" i="17" s="1"/>
  <c r="I144" i="17"/>
  <c r="S144" i="17" s="1"/>
  <c r="I145" i="17"/>
  <c r="S145" i="17" s="1"/>
  <c r="I146" i="17"/>
  <c r="S146" i="17" s="1"/>
  <c r="I147" i="17"/>
  <c r="S147" i="17" s="1"/>
  <c r="I148" i="17"/>
  <c r="S148" i="17" s="1"/>
  <c r="I149" i="17"/>
  <c r="S149" i="17" s="1"/>
  <c r="I150" i="17"/>
  <c r="S150" i="17" s="1"/>
  <c r="I151" i="17"/>
  <c r="S151" i="17" s="1"/>
  <c r="I152" i="17"/>
  <c r="S152" i="17" s="1"/>
  <c r="I153" i="17"/>
  <c r="S153" i="17" s="1"/>
  <c r="I154" i="17"/>
  <c r="S154" i="17" s="1"/>
  <c r="I155" i="17"/>
  <c r="S155" i="17" s="1"/>
  <c r="I156" i="17"/>
  <c r="S156" i="17" s="1"/>
  <c r="I157" i="17"/>
  <c r="S157" i="17" s="1"/>
  <c r="I158" i="17"/>
  <c r="S158" i="17" s="1"/>
  <c r="I159" i="17"/>
  <c r="S159" i="17" s="1"/>
  <c r="I160" i="17"/>
  <c r="S160" i="17" s="1"/>
  <c r="I161" i="17"/>
  <c r="S161" i="17" s="1"/>
  <c r="I162" i="17"/>
  <c r="S162" i="17" s="1"/>
  <c r="I163" i="17"/>
  <c r="S163" i="17" s="1"/>
  <c r="I164" i="17"/>
  <c r="S164" i="17" s="1"/>
  <c r="I165" i="17"/>
  <c r="S165" i="17" s="1"/>
  <c r="I166" i="17"/>
  <c r="S166" i="17" s="1"/>
  <c r="I167" i="17"/>
  <c r="S167" i="17" s="1"/>
  <c r="I168" i="17"/>
  <c r="S168" i="17" s="1"/>
  <c r="I169" i="17"/>
  <c r="S169" i="17" s="1"/>
  <c r="I170" i="17"/>
  <c r="S170" i="17" s="1"/>
  <c r="I171" i="17"/>
  <c r="S171" i="17" s="1"/>
  <c r="I172" i="17"/>
  <c r="S172" i="17" s="1"/>
  <c r="I173" i="17"/>
  <c r="S173" i="17" s="1"/>
  <c r="I174" i="17"/>
  <c r="S174" i="17" s="1"/>
  <c r="I175" i="17"/>
  <c r="S175" i="17" s="1"/>
  <c r="I176" i="17"/>
  <c r="S176" i="17" s="1"/>
  <c r="I177" i="17"/>
  <c r="S177" i="17" s="1"/>
  <c r="I178" i="17"/>
  <c r="S178" i="17" s="1"/>
  <c r="I179" i="17"/>
  <c r="S179" i="17" s="1"/>
  <c r="I180" i="17"/>
  <c r="S180" i="17" s="1"/>
  <c r="I181" i="17"/>
  <c r="S181" i="17" s="1"/>
  <c r="I182" i="17"/>
  <c r="S182" i="17" s="1"/>
  <c r="I183" i="17"/>
  <c r="S183" i="17" s="1"/>
  <c r="I184" i="17"/>
  <c r="S184" i="17" s="1"/>
  <c r="I185" i="17"/>
  <c r="S185" i="17" s="1"/>
  <c r="I186" i="17"/>
  <c r="S186" i="17" s="1"/>
  <c r="I187" i="17"/>
  <c r="S187" i="17" s="1"/>
  <c r="I188" i="17"/>
  <c r="S188" i="17" s="1"/>
  <c r="I189" i="17"/>
  <c r="S189" i="17" s="1"/>
  <c r="I190" i="17"/>
  <c r="S190" i="17" s="1"/>
  <c r="I191" i="17"/>
  <c r="S191" i="17" s="1"/>
  <c r="I192" i="17"/>
  <c r="S192" i="17" s="1"/>
  <c r="I193" i="17"/>
  <c r="S193" i="17" s="1"/>
  <c r="I194" i="17"/>
  <c r="S194" i="17" s="1"/>
  <c r="I195" i="17"/>
  <c r="S195" i="17" s="1"/>
  <c r="I196" i="17"/>
  <c r="S196" i="17" s="1"/>
  <c r="I197" i="17"/>
  <c r="S197" i="17" s="1"/>
  <c r="I198" i="17"/>
  <c r="S198" i="17" s="1"/>
  <c r="I199" i="17"/>
  <c r="S199" i="17" s="1"/>
  <c r="I200" i="17"/>
  <c r="S200" i="17" s="1"/>
  <c r="I201" i="17"/>
  <c r="S201" i="17" s="1"/>
  <c r="I202" i="17"/>
  <c r="S202" i="17" s="1"/>
  <c r="I203" i="17"/>
  <c r="S203" i="17" s="1"/>
  <c r="I204" i="17"/>
  <c r="S204" i="17" s="1"/>
  <c r="I205" i="17"/>
  <c r="S205" i="17" s="1"/>
  <c r="I206" i="17"/>
  <c r="S206" i="17" s="1"/>
  <c r="I207" i="17"/>
  <c r="S207" i="17" s="1"/>
  <c r="I208" i="17"/>
  <c r="S208" i="17" s="1"/>
  <c r="I209" i="17"/>
  <c r="S209" i="17" s="1"/>
  <c r="I210" i="17"/>
  <c r="S210" i="17" s="1"/>
  <c r="I211" i="17"/>
  <c r="S211" i="17" s="1"/>
  <c r="I212" i="17"/>
  <c r="S212" i="17" s="1"/>
  <c r="I213" i="17"/>
  <c r="S213" i="17" s="1"/>
  <c r="I214" i="17"/>
  <c r="S214" i="17" s="1"/>
  <c r="I215" i="17"/>
  <c r="S215" i="17" s="1"/>
  <c r="I216" i="17"/>
  <c r="S216" i="17" s="1"/>
  <c r="I217" i="17"/>
  <c r="S217" i="17" s="1"/>
  <c r="I218" i="17"/>
  <c r="S218" i="17" s="1"/>
  <c r="I219" i="17"/>
  <c r="S219" i="17" s="1"/>
  <c r="I220" i="17"/>
  <c r="S220" i="17" s="1"/>
  <c r="I221" i="17"/>
  <c r="S221" i="17" s="1"/>
  <c r="I222" i="17"/>
  <c r="S222" i="17" s="1"/>
  <c r="I223" i="17"/>
  <c r="S223" i="17" s="1"/>
  <c r="I224" i="17"/>
  <c r="S224" i="17" s="1"/>
  <c r="I225" i="17"/>
  <c r="S225" i="17" s="1"/>
  <c r="I226" i="17"/>
  <c r="S226" i="17" s="1"/>
  <c r="I227" i="17"/>
  <c r="S227" i="17" s="1"/>
  <c r="I228" i="17"/>
  <c r="S228" i="17" s="1"/>
  <c r="I229" i="17"/>
  <c r="S229" i="17" s="1"/>
  <c r="I230" i="17"/>
  <c r="S230" i="17" s="1"/>
  <c r="I231" i="17"/>
  <c r="S231" i="17" s="1"/>
  <c r="I232" i="17"/>
  <c r="S232" i="17" s="1"/>
  <c r="I233" i="17"/>
  <c r="S233" i="17" s="1"/>
  <c r="I234" i="17"/>
  <c r="S234" i="17" s="1"/>
  <c r="I235" i="17"/>
  <c r="S235" i="17" s="1"/>
  <c r="I236" i="17"/>
  <c r="S236" i="17" s="1"/>
  <c r="I237" i="17"/>
  <c r="S237" i="17" s="1"/>
  <c r="I238" i="17"/>
  <c r="S238" i="17" s="1"/>
  <c r="I239" i="17"/>
  <c r="S239" i="17" s="1"/>
  <c r="I240" i="17"/>
  <c r="S240" i="17" s="1"/>
  <c r="I241" i="17"/>
  <c r="S241" i="17" s="1"/>
  <c r="I242" i="17"/>
  <c r="S242" i="17" s="1"/>
  <c r="I243" i="17"/>
  <c r="S243" i="17" s="1"/>
  <c r="I244" i="17"/>
  <c r="S244" i="17" s="1"/>
  <c r="I245" i="17"/>
  <c r="S245" i="17" s="1"/>
  <c r="I246" i="17"/>
  <c r="S246" i="17" s="1"/>
  <c r="I247" i="17"/>
  <c r="S247" i="17" s="1"/>
  <c r="I248" i="17"/>
  <c r="S248" i="17" s="1"/>
  <c r="I249" i="17"/>
  <c r="S249" i="17" s="1"/>
  <c r="I250" i="17"/>
  <c r="S250" i="17" s="1"/>
  <c r="I251" i="17"/>
  <c r="S251" i="17" s="1"/>
  <c r="I252" i="17"/>
  <c r="S252" i="17" s="1"/>
  <c r="I4" i="17"/>
  <c r="M4" i="17" l="1"/>
  <c r="S4" i="17"/>
  <c r="G16" i="17"/>
  <c r="T252" i="17" l="1"/>
  <c r="T75" i="17" l="1"/>
  <c r="AK22" i="12" l="1"/>
  <c r="AN22" i="12"/>
  <c r="AQ22" i="12"/>
  <c r="AT22" i="12"/>
  <c r="AW22" i="12"/>
  <c r="AZ22" i="12"/>
  <c r="BC22" i="12"/>
  <c r="BF22" i="12"/>
  <c r="BI22" i="12"/>
  <c r="BL22" i="12"/>
  <c r="BO22" i="12"/>
  <c r="BR22" i="12"/>
  <c r="BU22" i="12"/>
  <c r="BX22" i="12"/>
  <c r="CA22" i="12"/>
  <c r="CD22" i="12"/>
  <c r="CG22" i="12"/>
  <c r="CJ22" i="12"/>
  <c r="CM22" i="12"/>
  <c r="CP22" i="12"/>
  <c r="CS22" i="12"/>
  <c r="CV22" i="12"/>
  <c r="CY22" i="12"/>
  <c r="DB22" i="12"/>
  <c r="DE22" i="12"/>
  <c r="DH22" i="12"/>
  <c r="DK22" i="12"/>
  <c r="DN22" i="12"/>
  <c r="DQ22" i="12"/>
  <c r="DT22" i="12"/>
  <c r="DW22" i="12"/>
  <c r="DZ22" i="12"/>
  <c r="EC22" i="12"/>
  <c r="EF22" i="12"/>
  <c r="EI22" i="12"/>
  <c r="EL22" i="12"/>
  <c r="EO22" i="12"/>
  <c r="ER22" i="12"/>
  <c r="EU22" i="12"/>
  <c r="EX22" i="12"/>
  <c r="FA22" i="12"/>
  <c r="FD22" i="12"/>
  <c r="FG22" i="12"/>
  <c r="FJ22" i="12"/>
  <c r="FM22" i="12"/>
  <c r="FP22" i="12"/>
  <c r="FS22" i="12"/>
  <c r="FV22" i="12"/>
  <c r="FY22" i="12"/>
  <c r="GB22" i="12"/>
  <c r="GE22" i="12"/>
  <c r="GH22" i="12"/>
  <c r="GK22" i="12"/>
  <c r="GN22" i="12"/>
  <c r="GQ22" i="12"/>
  <c r="GT22" i="12"/>
  <c r="GW22" i="12"/>
  <c r="GZ22" i="12"/>
  <c r="HC22" i="12"/>
  <c r="HF22" i="12"/>
  <c r="HI22" i="12"/>
  <c r="HL22" i="12"/>
  <c r="HO22" i="12"/>
  <c r="HR22" i="12"/>
  <c r="HU22" i="12"/>
  <c r="HX22" i="12"/>
  <c r="IA22" i="12"/>
  <c r="J22" i="12"/>
  <c r="M22" i="12"/>
  <c r="P22" i="12"/>
  <c r="S22" i="12"/>
  <c r="V22" i="12"/>
  <c r="Y22" i="12"/>
  <c r="AB22" i="12"/>
  <c r="AE22" i="12"/>
  <c r="AH22" i="12"/>
  <c r="FA79" i="17"/>
  <c r="JU79" i="17" s="1"/>
  <c r="EE79" i="17"/>
  <c r="JC79" i="17" s="1"/>
  <c r="M16" i="12" l="1"/>
  <c r="P16" i="12"/>
  <c r="J16" i="12"/>
  <c r="M18" i="12"/>
  <c r="P18" i="12"/>
  <c r="J18" i="12"/>
  <c r="M14" i="12"/>
  <c r="P14" i="12"/>
  <c r="J14" i="12"/>
  <c r="M12" i="12"/>
  <c r="P12" i="12"/>
  <c r="IM12" i="12"/>
  <c r="J12" i="12"/>
  <c r="M10" i="12"/>
  <c r="P10" i="12"/>
  <c r="IM10" i="12"/>
  <c r="J10" i="12"/>
  <c r="Y4" i="17" l="1"/>
  <c r="X4" i="17"/>
  <c r="V4" i="17"/>
  <c r="P229" i="16" l="1"/>
  <c r="P228" i="16"/>
  <c r="P227" i="16"/>
  <c r="P226" i="16"/>
  <c r="P225" i="16"/>
  <c r="P224" i="16"/>
  <c r="P223" i="16"/>
  <c r="P222" i="16"/>
  <c r="P221" i="16"/>
  <c r="P220" i="16"/>
  <c r="P219" i="16"/>
  <c r="P218" i="16"/>
  <c r="P217" i="16"/>
  <c r="P216" i="16"/>
  <c r="P215" i="16"/>
  <c r="P214" i="16"/>
  <c r="P213" i="16"/>
  <c r="P212" i="16"/>
  <c r="P211" i="16"/>
  <c r="P210" i="16"/>
  <c r="P209" i="16"/>
  <c r="P208" i="16"/>
  <c r="P207" i="16"/>
  <c r="P206" i="16"/>
  <c r="P205" i="16"/>
  <c r="P204" i="16"/>
  <c r="P203" i="16"/>
  <c r="P202" i="16"/>
  <c r="P201" i="16"/>
  <c r="P200" i="16"/>
  <c r="P199" i="16"/>
  <c r="P198" i="16"/>
  <c r="P197" i="16"/>
  <c r="P196" i="16"/>
  <c r="P195" i="16"/>
  <c r="P194" i="16"/>
  <c r="P193" i="16"/>
  <c r="P192" i="16"/>
  <c r="P191" i="16"/>
  <c r="P190" i="16"/>
  <c r="P189" i="16"/>
  <c r="P188" i="16"/>
  <c r="P187" i="16"/>
  <c r="P186" i="16"/>
  <c r="P185" i="16"/>
  <c r="P184" i="16"/>
  <c r="P183" i="16"/>
  <c r="P182" i="16"/>
  <c r="P181" i="16"/>
  <c r="P180" i="16"/>
  <c r="P179" i="16"/>
  <c r="P178" i="16"/>
  <c r="P177" i="16"/>
  <c r="P176" i="16"/>
  <c r="P175" i="16"/>
  <c r="P174" i="16"/>
  <c r="P173" i="16"/>
  <c r="P172" i="16"/>
  <c r="P171" i="16"/>
  <c r="P170" i="16"/>
  <c r="P169" i="16"/>
  <c r="P168" i="16"/>
  <c r="P167" i="16"/>
  <c r="P166" i="16"/>
  <c r="P165" i="16"/>
  <c r="P164" i="16"/>
  <c r="P163" i="16"/>
  <c r="P162" i="16"/>
  <c r="P161" i="16"/>
  <c r="P160" i="16"/>
  <c r="P159" i="16"/>
  <c r="P158" i="16"/>
  <c r="P157" i="16"/>
  <c r="P156" i="16"/>
  <c r="P155" i="16"/>
  <c r="P154" i="16"/>
  <c r="P153" i="16"/>
  <c r="P152" i="16"/>
  <c r="P151" i="16"/>
  <c r="P150" i="16"/>
  <c r="P149" i="16"/>
  <c r="P148" i="16"/>
  <c r="P147" i="16"/>
  <c r="P146" i="16"/>
  <c r="P145" i="16"/>
  <c r="P144" i="16"/>
  <c r="P143" i="16"/>
  <c r="P142" i="16"/>
  <c r="P141" i="16"/>
  <c r="P140" i="16"/>
  <c r="P139" i="16"/>
  <c r="P138" i="16"/>
  <c r="P137" i="16"/>
  <c r="P136" i="16"/>
  <c r="P135" i="16"/>
  <c r="P134" i="16"/>
  <c r="P133" i="16"/>
  <c r="P132" i="16"/>
  <c r="P131" i="16"/>
  <c r="P130" i="16"/>
  <c r="P129" i="16"/>
  <c r="P128" i="16"/>
  <c r="P127" i="16"/>
  <c r="P126" i="16"/>
  <c r="P125" i="16"/>
  <c r="P124" i="16"/>
  <c r="P123" i="16"/>
  <c r="P122" i="16"/>
  <c r="P121" i="16"/>
  <c r="P120" i="16"/>
  <c r="P119" i="16"/>
  <c r="P118" i="16"/>
  <c r="P117" i="16"/>
  <c r="P116" i="16"/>
  <c r="P115" i="16"/>
  <c r="P114" i="16"/>
  <c r="P113" i="16"/>
  <c r="P112" i="16"/>
  <c r="P111" i="16"/>
  <c r="P110" i="16"/>
  <c r="P109" i="16"/>
  <c r="P108" i="16"/>
  <c r="P107" i="16"/>
  <c r="P106" i="16"/>
  <c r="P105" i="16"/>
  <c r="P104" i="16"/>
  <c r="P103" i="16"/>
  <c r="P102" i="16"/>
  <c r="P101" i="16"/>
  <c r="P100" i="16"/>
  <c r="P99" i="16"/>
  <c r="P98" i="16"/>
  <c r="P97" i="16"/>
  <c r="P96" i="16"/>
  <c r="P95" i="16"/>
  <c r="P94" i="16"/>
  <c r="P93" i="16"/>
  <c r="P92" i="16"/>
  <c r="P91" i="16"/>
  <c r="P90" i="16"/>
  <c r="P89" i="16"/>
  <c r="P88" i="16"/>
  <c r="P87" i="16"/>
  <c r="P86" i="16"/>
  <c r="P85" i="16"/>
  <c r="P84" i="16"/>
  <c r="P83" i="16"/>
  <c r="P82" i="16"/>
  <c r="P81" i="16"/>
  <c r="P80" i="16"/>
  <c r="P79" i="16"/>
  <c r="P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P62" i="16"/>
  <c r="P61" i="16"/>
  <c r="P60" i="16"/>
  <c r="P59" i="16"/>
  <c r="P58" i="16"/>
  <c r="P57" i="16"/>
  <c r="P56" i="16"/>
  <c r="P55" i="16"/>
  <c r="P54" i="16"/>
  <c r="P53" i="16"/>
  <c r="P52" i="16"/>
  <c r="P51" i="16"/>
  <c r="P50" i="16"/>
  <c r="P49" i="16"/>
  <c r="P48" i="16"/>
  <c r="P47" i="16"/>
  <c r="P46" i="16"/>
  <c r="P45" i="16"/>
  <c r="P44" i="16"/>
  <c r="P43" i="16"/>
  <c r="P42" i="16"/>
  <c r="P41" i="16"/>
  <c r="P40" i="16"/>
  <c r="P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P10" i="16"/>
  <c r="P9" i="16"/>
  <c r="P8" i="16"/>
  <c r="P7" i="16"/>
  <c r="P6" i="16"/>
  <c r="P5" i="16"/>
  <c r="P4" i="16"/>
  <c r="P3" i="16"/>
  <c r="P2" i="16"/>
  <c r="V5" i="17" l="1"/>
  <c r="X5" i="17"/>
  <c r="Y5" i="17"/>
  <c r="V6" i="17"/>
  <c r="X6" i="17"/>
  <c r="Y6" i="17"/>
  <c r="V7" i="17"/>
  <c r="X7" i="17"/>
  <c r="Y7" i="17"/>
  <c r="V8" i="17"/>
  <c r="X8" i="17"/>
  <c r="Y8" i="17"/>
  <c r="V9" i="17"/>
  <c r="X9" i="17"/>
  <c r="Y9" i="17"/>
  <c r="V10" i="17"/>
  <c r="X10" i="17"/>
  <c r="Y10" i="17"/>
  <c r="V11" i="17"/>
  <c r="X11" i="17"/>
  <c r="Y11" i="17"/>
  <c r="V12" i="17"/>
  <c r="X12" i="17"/>
  <c r="Y12" i="17"/>
  <c r="V13" i="17"/>
  <c r="X13" i="17"/>
  <c r="Y13" i="17"/>
  <c r="V14" i="17"/>
  <c r="X14" i="17"/>
  <c r="Y14" i="17"/>
  <c r="V15" i="17"/>
  <c r="X15" i="17"/>
  <c r="Y15" i="17"/>
  <c r="V16" i="17"/>
  <c r="X16" i="17"/>
  <c r="Y16" i="17"/>
  <c r="V17" i="17"/>
  <c r="X17" i="17"/>
  <c r="Y17" i="17"/>
  <c r="V18" i="17"/>
  <c r="X18" i="17"/>
  <c r="Y18" i="17"/>
  <c r="V19" i="17"/>
  <c r="X19" i="17"/>
  <c r="Y19" i="17"/>
  <c r="V20" i="17"/>
  <c r="X20" i="17"/>
  <c r="Y20" i="17"/>
  <c r="V21" i="17"/>
  <c r="X21" i="17"/>
  <c r="Y21" i="17"/>
  <c r="V22" i="17"/>
  <c r="X22" i="17"/>
  <c r="Y22" i="17"/>
  <c r="V23" i="17"/>
  <c r="X23" i="17"/>
  <c r="Y23" i="17"/>
  <c r="V24" i="17"/>
  <c r="X24" i="17"/>
  <c r="Y24" i="17"/>
  <c r="V25" i="17"/>
  <c r="X25" i="17"/>
  <c r="Y25" i="17"/>
  <c r="V26" i="17"/>
  <c r="X26" i="17"/>
  <c r="Y26" i="17"/>
  <c r="V27" i="17"/>
  <c r="X27" i="17"/>
  <c r="Y27" i="17"/>
  <c r="V28" i="17"/>
  <c r="X28" i="17"/>
  <c r="Y28" i="17"/>
  <c r="V29" i="17"/>
  <c r="X29" i="17"/>
  <c r="Y29" i="17"/>
  <c r="V30" i="17"/>
  <c r="X30" i="17"/>
  <c r="Y30" i="17"/>
  <c r="V31" i="17"/>
  <c r="X31" i="17"/>
  <c r="Y31" i="17"/>
  <c r="V32" i="17"/>
  <c r="X32" i="17"/>
  <c r="Y32" i="17"/>
  <c r="V33" i="17"/>
  <c r="X33" i="17"/>
  <c r="Y33" i="17"/>
  <c r="V34" i="17"/>
  <c r="X34" i="17"/>
  <c r="Y34" i="17"/>
  <c r="V35" i="17"/>
  <c r="X35" i="17"/>
  <c r="Y35" i="17"/>
  <c r="V36" i="17"/>
  <c r="X36" i="17"/>
  <c r="Y36" i="17"/>
  <c r="V37" i="17"/>
  <c r="X37" i="17"/>
  <c r="Y37" i="17"/>
  <c r="V38" i="17"/>
  <c r="X38" i="17"/>
  <c r="Y38" i="17"/>
  <c r="V39" i="17"/>
  <c r="X39" i="17"/>
  <c r="Y39" i="17"/>
  <c r="V40" i="17"/>
  <c r="X40" i="17"/>
  <c r="Y40" i="17"/>
  <c r="V41" i="17"/>
  <c r="X41" i="17"/>
  <c r="Y41" i="17"/>
  <c r="V42" i="17"/>
  <c r="X42" i="17"/>
  <c r="Y42" i="17"/>
  <c r="V43" i="17"/>
  <c r="X43" i="17"/>
  <c r="Y43" i="17"/>
  <c r="V44" i="17"/>
  <c r="X44" i="17"/>
  <c r="Y44" i="17"/>
  <c r="V45" i="17"/>
  <c r="X45" i="17"/>
  <c r="Y45" i="17"/>
  <c r="V46" i="17"/>
  <c r="X46" i="17"/>
  <c r="Y46" i="17"/>
  <c r="V47" i="17"/>
  <c r="X47" i="17"/>
  <c r="Y47" i="17"/>
  <c r="V48" i="17"/>
  <c r="X48" i="17"/>
  <c r="Y48" i="17"/>
  <c r="V49" i="17"/>
  <c r="X49" i="17"/>
  <c r="Y49" i="17"/>
  <c r="V50" i="17"/>
  <c r="X50" i="17"/>
  <c r="Y50" i="17"/>
  <c r="V51" i="17"/>
  <c r="X51" i="17"/>
  <c r="Y51" i="17"/>
  <c r="V52" i="17"/>
  <c r="X52" i="17"/>
  <c r="Y52" i="17"/>
  <c r="V53" i="17"/>
  <c r="X53" i="17"/>
  <c r="Y53" i="17"/>
  <c r="V54" i="17"/>
  <c r="X54" i="17"/>
  <c r="Y54" i="17"/>
  <c r="V55" i="17"/>
  <c r="X55" i="17"/>
  <c r="Y55" i="17"/>
  <c r="V56" i="17"/>
  <c r="X56" i="17"/>
  <c r="Y56" i="17"/>
  <c r="V57" i="17"/>
  <c r="X57" i="17"/>
  <c r="Y57" i="17"/>
  <c r="V58" i="17"/>
  <c r="X58" i="17"/>
  <c r="Y58" i="17"/>
  <c r="V59" i="17"/>
  <c r="X59" i="17"/>
  <c r="Y59" i="17"/>
  <c r="V60" i="17"/>
  <c r="X60" i="17"/>
  <c r="Y60" i="17"/>
  <c r="V61" i="17"/>
  <c r="X61" i="17"/>
  <c r="Y61" i="17"/>
  <c r="V62" i="17"/>
  <c r="X62" i="17"/>
  <c r="Y62" i="17"/>
  <c r="V63" i="17"/>
  <c r="X63" i="17"/>
  <c r="Y63" i="17"/>
  <c r="V64" i="17"/>
  <c r="X64" i="17"/>
  <c r="Y64" i="17"/>
  <c r="V65" i="17"/>
  <c r="X65" i="17"/>
  <c r="Y65" i="17"/>
  <c r="V66" i="17"/>
  <c r="X66" i="17"/>
  <c r="Y66" i="17"/>
  <c r="V67" i="17"/>
  <c r="X67" i="17"/>
  <c r="Y67" i="17"/>
  <c r="V68" i="17"/>
  <c r="X68" i="17"/>
  <c r="Y68" i="17"/>
  <c r="V69" i="17"/>
  <c r="X69" i="17"/>
  <c r="Y69" i="17"/>
  <c r="V70" i="17"/>
  <c r="X70" i="17"/>
  <c r="Y70" i="17"/>
  <c r="V71" i="17"/>
  <c r="X71" i="17"/>
  <c r="Y71" i="17"/>
  <c r="V72" i="17"/>
  <c r="X72" i="17"/>
  <c r="Y72" i="17"/>
  <c r="V73" i="17"/>
  <c r="X73" i="17"/>
  <c r="Y73" i="17"/>
  <c r="V74" i="17"/>
  <c r="X74" i="17"/>
  <c r="Y74" i="17"/>
  <c r="V75" i="17"/>
  <c r="X75" i="17"/>
  <c r="Y75" i="17"/>
  <c r="V76" i="17"/>
  <c r="X76" i="17"/>
  <c r="Y76" i="17"/>
  <c r="V77" i="17"/>
  <c r="X77" i="17"/>
  <c r="Y77" i="17"/>
  <c r="V78" i="17"/>
  <c r="X78" i="17"/>
  <c r="Y78" i="17"/>
  <c r="V79" i="17"/>
  <c r="X79" i="17"/>
  <c r="Y79" i="17"/>
  <c r="V80" i="17"/>
  <c r="X80" i="17"/>
  <c r="Y80" i="17"/>
  <c r="V81" i="17"/>
  <c r="X81" i="17"/>
  <c r="Y81" i="17"/>
  <c r="V82" i="17"/>
  <c r="X82" i="17"/>
  <c r="Y82" i="17"/>
  <c r="V83" i="17"/>
  <c r="X83" i="17"/>
  <c r="Y83" i="17"/>
  <c r="V84" i="17"/>
  <c r="X84" i="17"/>
  <c r="Y84" i="17"/>
  <c r="V85" i="17"/>
  <c r="X85" i="17"/>
  <c r="Y85" i="17"/>
  <c r="V86" i="17"/>
  <c r="X86" i="17"/>
  <c r="Y86" i="17"/>
  <c r="V87" i="17"/>
  <c r="X87" i="17"/>
  <c r="Y87" i="17"/>
  <c r="V88" i="17"/>
  <c r="X88" i="17"/>
  <c r="Y88" i="17"/>
  <c r="V89" i="17"/>
  <c r="X89" i="17"/>
  <c r="Y89" i="17"/>
  <c r="V90" i="17"/>
  <c r="X90" i="17"/>
  <c r="Y90" i="17"/>
  <c r="V91" i="17"/>
  <c r="X91" i="17"/>
  <c r="Y91" i="17"/>
  <c r="V92" i="17"/>
  <c r="X92" i="17"/>
  <c r="Y92" i="17"/>
  <c r="V93" i="17"/>
  <c r="X93" i="17"/>
  <c r="Y93" i="17"/>
  <c r="V94" i="17"/>
  <c r="X94" i="17"/>
  <c r="Y94" i="17"/>
  <c r="V95" i="17"/>
  <c r="X95" i="17"/>
  <c r="Y95" i="17"/>
  <c r="V96" i="17"/>
  <c r="X96" i="17"/>
  <c r="Y96" i="17"/>
  <c r="V97" i="17"/>
  <c r="X97" i="17"/>
  <c r="Y97" i="17"/>
  <c r="V98" i="17"/>
  <c r="X98" i="17"/>
  <c r="Y98" i="17"/>
  <c r="V99" i="17"/>
  <c r="X99" i="17"/>
  <c r="Y99" i="17"/>
  <c r="V100" i="17"/>
  <c r="X100" i="17"/>
  <c r="Y100" i="17"/>
  <c r="V101" i="17"/>
  <c r="X101" i="17"/>
  <c r="Y101" i="17"/>
  <c r="V102" i="17"/>
  <c r="X102" i="17"/>
  <c r="Y102" i="17"/>
  <c r="V103" i="17"/>
  <c r="X103" i="17"/>
  <c r="Y103" i="17"/>
  <c r="V104" i="17"/>
  <c r="X104" i="17"/>
  <c r="Y104" i="17"/>
  <c r="V105" i="17"/>
  <c r="X105" i="17"/>
  <c r="Y105" i="17"/>
  <c r="V106" i="17"/>
  <c r="X106" i="17"/>
  <c r="Y106" i="17"/>
  <c r="V107" i="17"/>
  <c r="X107" i="17"/>
  <c r="Y107" i="17"/>
  <c r="V108" i="17"/>
  <c r="X108" i="17"/>
  <c r="Y108" i="17"/>
  <c r="V109" i="17"/>
  <c r="X109" i="17"/>
  <c r="Y109" i="17"/>
  <c r="V110" i="17"/>
  <c r="X110" i="17"/>
  <c r="Y110" i="17"/>
  <c r="V111" i="17"/>
  <c r="X111" i="17"/>
  <c r="Y111" i="17"/>
  <c r="V112" i="17"/>
  <c r="X112" i="17"/>
  <c r="Y112" i="17"/>
  <c r="V113" i="17"/>
  <c r="X113" i="17"/>
  <c r="Y113" i="17"/>
  <c r="V114" i="17"/>
  <c r="X114" i="17"/>
  <c r="Y114" i="17"/>
  <c r="V115" i="17"/>
  <c r="X115" i="17"/>
  <c r="Y115" i="17"/>
  <c r="V116" i="17"/>
  <c r="X116" i="17"/>
  <c r="Y116" i="17"/>
  <c r="V117" i="17"/>
  <c r="X117" i="17"/>
  <c r="Y117" i="17"/>
  <c r="V118" i="17"/>
  <c r="X118" i="17"/>
  <c r="Y118" i="17"/>
  <c r="V119" i="17"/>
  <c r="X119" i="17"/>
  <c r="Y119" i="17"/>
  <c r="V120" i="17"/>
  <c r="X120" i="17"/>
  <c r="Y120" i="17"/>
  <c r="V121" i="17"/>
  <c r="X121" i="17"/>
  <c r="Y121" i="17"/>
  <c r="V122" i="17"/>
  <c r="X122" i="17"/>
  <c r="Y122" i="17"/>
  <c r="V123" i="17"/>
  <c r="X123" i="17"/>
  <c r="Y123" i="17"/>
  <c r="V124" i="17"/>
  <c r="X124" i="17"/>
  <c r="Y124" i="17"/>
  <c r="V125" i="17"/>
  <c r="X125" i="17"/>
  <c r="Y125" i="17"/>
  <c r="V126" i="17"/>
  <c r="X126" i="17"/>
  <c r="Y126" i="17"/>
  <c r="V127" i="17"/>
  <c r="X127" i="17"/>
  <c r="Y127" i="17"/>
  <c r="V128" i="17"/>
  <c r="X128" i="17"/>
  <c r="Y128" i="17"/>
  <c r="V129" i="17"/>
  <c r="X129" i="17"/>
  <c r="Y129" i="17"/>
  <c r="V130" i="17"/>
  <c r="X130" i="17"/>
  <c r="Y130" i="17"/>
  <c r="V131" i="17"/>
  <c r="X131" i="17"/>
  <c r="Y131" i="17"/>
  <c r="V132" i="17"/>
  <c r="X132" i="17"/>
  <c r="Y132" i="17"/>
  <c r="V133" i="17"/>
  <c r="X133" i="17"/>
  <c r="Y133" i="17"/>
  <c r="V134" i="17"/>
  <c r="X134" i="17"/>
  <c r="Y134" i="17"/>
  <c r="V135" i="17"/>
  <c r="X135" i="17"/>
  <c r="Y135" i="17"/>
  <c r="V136" i="17"/>
  <c r="X136" i="17"/>
  <c r="Y136" i="17"/>
  <c r="V137" i="17"/>
  <c r="X137" i="17"/>
  <c r="Y137" i="17"/>
  <c r="V138" i="17"/>
  <c r="X138" i="17"/>
  <c r="Y138" i="17"/>
  <c r="V139" i="17"/>
  <c r="X139" i="17"/>
  <c r="Y139" i="17"/>
  <c r="V140" i="17"/>
  <c r="X140" i="17"/>
  <c r="Y140" i="17"/>
  <c r="V141" i="17"/>
  <c r="X141" i="17"/>
  <c r="Y141" i="17"/>
  <c r="V142" i="17"/>
  <c r="X142" i="17"/>
  <c r="Y142" i="17"/>
  <c r="V143" i="17"/>
  <c r="X143" i="17"/>
  <c r="Y143" i="17"/>
  <c r="V144" i="17"/>
  <c r="X144" i="17"/>
  <c r="Y144" i="17"/>
  <c r="V145" i="17"/>
  <c r="X145" i="17"/>
  <c r="Y145" i="17"/>
  <c r="V146" i="17"/>
  <c r="X146" i="17"/>
  <c r="Y146" i="17"/>
  <c r="V147" i="17"/>
  <c r="X147" i="17"/>
  <c r="Y147" i="17"/>
  <c r="V148" i="17"/>
  <c r="X148" i="17"/>
  <c r="Y148" i="17"/>
  <c r="V149" i="17"/>
  <c r="X149" i="17"/>
  <c r="Y149" i="17"/>
  <c r="V150" i="17"/>
  <c r="X150" i="17"/>
  <c r="Y150" i="17"/>
  <c r="V151" i="17"/>
  <c r="X151" i="17"/>
  <c r="Y151" i="17"/>
  <c r="V152" i="17"/>
  <c r="X152" i="17"/>
  <c r="Y152" i="17"/>
  <c r="V153" i="17"/>
  <c r="X153" i="17"/>
  <c r="Y153" i="17"/>
  <c r="V154" i="17"/>
  <c r="X154" i="17"/>
  <c r="Y154" i="17"/>
  <c r="V155" i="17"/>
  <c r="X155" i="17"/>
  <c r="Y155" i="17"/>
  <c r="V156" i="17"/>
  <c r="X156" i="17"/>
  <c r="Y156" i="17"/>
  <c r="V157" i="17"/>
  <c r="X157" i="17"/>
  <c r="Y157" i="17"/>
  <c r="V158" i="17"/>
  <c r="X158" i="17"/>
  <c r="Y158" i="17"/>
  <c r="V159" i="17"/>
  <c r="X159" i="17"/>
  <c r="Y159" i="17"/>
  <c r="V160" i="17"/>
  <c r="X160" i="17"/>
  <c r="Y160" i="17"/>
  <c r="V161" i="17"/>
  <c r="X161" i="17"/>
  <c r="Y161" i="17"/>
  <c r="V162" i="17"/>
  <c r="X162" i="17"/>
  <c r="Y162" i="17"/>
  <c r="V163" i="17"/>
  <c r="X163" i="17"/>
  <c r="Y163" i="17"/>
  <c r="V164" i="17"/>
  <c r="X164" i="17"/>
  <c r="Y164" i="17"/>
  <c r="V165" i="17"/>
  <c r="X165" i="17"/>
  <c r="Y165" i="17"/>
  <c r="V166" i="17"/>
  <c r="X166" i="17"/>
  <c r="Y166" i="17"/>
  <c r="V167" i="17"/>
  <c r="X167" i="17"/>
  <c r="Y167" i="17"/>
  <c r="V168" i="17"/>
  <c r="X168" i="17"/>
  <c r="Y168" i="17"/>
  <c r="V169" i="17"/>
  <c r="X169" i="17"/>
  <c r="Y169" i="17"/>
  <c r="V170" i="17"/>
  <c r="X170" i="17"/>
  <c r="Y170" i="17"/>
  <c r="V171" i="17"/>
  <c r="X171" i="17"/>
  <c r="Y171" i="17"/>
  <c r="V172" i="17"/>
  <c r="X172" i="17"/>
  <c r="Y172" i="17"/>
  <c r="V173" i="17"/>
  <c r="X173" i="17"/>
  <c r="Y173" i="17"/>
  <c r="V174" i="17"/>
  <c r="X174" i="17"/>
  <c r="Y174" i="17"/>
  <c r="V175" i="17"/>
  <c r="X175" i="17"/>
  <c r="Y175" i="17"/>
  <c r="V176" i="17"/>
  <c r="X176" i="17"/>
  <c r="Y176" i="17"/>
  <c r="V177" i="17"/>
  <c r="X177" i="17"/>
  <c r="Y177" i="17"/>
  <c r="V178" i="17"/>
  <c r="X178" i="17"/>
  <c r="Y178" i="17"/>
  <c r="V179" i="17"/>
  <c r="X179" i="17"/>
  <c r="Y179" i="17"/>
  <c r="V180" i="17"/>
  <c r="X180" i="17"/>
  <c r="Y180" i="17"/>
  <c r="V181" i="17"/>
  <c r="X181" i="17"/>
  <c r="Y181" i="17"/>
  <c r="V182" i="17"/>
  <c r="X182" i="17"/>
  <c r="Y182" i="17"/>
  <c r="V183" i="17"/>
  <c r="X183" i="17"/>
  <c r="Y183" i="17"/>
  <c r="V184" i="17"/>
  <c r="X184" i="17"/>
  <c r="Y184" i="17"/>
  <c r="V185" i="17"/>
  <c r="X185" i="17"/>
  <c r="Y185" i="17"/>
  <c r="V186" i="17"/>
  <c r="X186" i="17"/>
  <c r="Y186" i="17"/>
  <c r="V187" i="17"/>
  <c r="X187" i="17"/>
  <c r="Y187" i="17"/>
  <c r="V188" i="17"/>
  <c r="X188" i="17"/>
  <c r="Y188" i="17"/>
  <c r="V189" i="17"/>
  <c r="X189" i="17"/>
  <c r="Y189" i="17"/>
  <c r="V190" i="17"/>
  <c r="X190" i="17"/>
  <c r="Y190" i="17"/>
  <c r="V191" i="17"/>
  <c r="X191" i="17"/>
  <c r="Y191" i="17"/>
  <c r="V192" i="17"/>
  <c r="X192" i="17"/>
  <c r="Y192" i="17"/>
  <c r="V193" i="17"/>
  <c r="X193" i="17"/>
  <c r="Y193" i="17"/>
  <c r="V194" i="17"/>
  <c r="X194" i="17"/>
  <c r="Y194" i="17"/>
  <c r="V195" i="17"/>
  <c r="X195" i="17"/>
  <c r="Y195" i="17"/>
  <c r="V196" i="17"/>
  <c r="X196" i="17"/>
  <c r="Y196" i="17"/>
  <c r="V197" i="17"/>
  <c r="X197" i="17"/>
  <c r="Y197" i="17"/>
  <c r="V198" i="17"/>
  <c r="X198" i="17"/>
  <c r="Y198" i="17"/>
  <c r="V199" i="17"/>
  <c r="X199" i="17"/>
  <c r="Y199" i="17"/>
  <c r="V200" i="17"/>
  <c r="X200" i="17"/>
  <c r="Y200" i="17"/>
  <c r="V201" i="17"/>
  <c r="X201" i="17"/>
  <c r="Y201" i="17"/>
  <c r="V202" i="17"/>
  <c r="X202" i="17"/>
  <c r="Y202" i="17"/>
  <c r="V203" i="17"/>
  <c r="X203" i="17"/>
  <c r="Y203" i="17"/>
  <c r="V204" i="17"/>
  <c r="X204" i="17"/>
  <c r="Y204" i="17"/>
  <c r="V205" i="17"/>
  <c r="X205" i="17"/>
  <c r="Y205" i="17"/>
  <c r="V206" i="17"/>
  <c r="X206" i="17"/>
  <c r="Y206" i="17"/>
  <c r="V207" i="17"/>
  <c r="X207" i="17"/>
  <c r="Y207" i="17"/>
  <c r="V208" i="17"/>
  <c r="X208" i="17"/>
  <c r="Y208" i="17"/>
  <c r="V209" i="17"/>
  <c r="X209" i="17"/>
  <c r="Y209" i="17"/>
  <c r="V210" i="17"/>
  <c r="X210" i="17"/>
  <c r="Y210" i="17"/>
  <c r="V211" i="17"/>
  <c r="X211" i="17"/>
  <c r="Y211" i="17"/>
  <c r="V212" i="17"/>
  <c r="X212" i="17"/>
  <c r="Y212" i="17"/>
  <c r="V213" i="17"/>
  <c r="X213" i="17"/>
  <c r="Y213" i="17"/>
  <c r="V214" i="17"/>
  <c r="X214" i="17"/>
  <c r="Y214" i="17"/>
  <c r="V215" i="17"/>
  <c r="X215" i="17"/>
  <c r="Y215" i="17"/>
  <c r="V216" i="17"/>
  <c r="X216" i="17"/>
  <c r="Y216" i="17"/>
  <c r="V217" i="17"/>
  <c r="X217" i="17"/>
  <c r="Y217" i="17"/>
  <c r="V218" i="17"/>
  <c r="X218" i="17"/>
  <c r="Y218" i="17"/>
  <c r="V219" i="17"/>
  <c r="X219" i="17"/>
  <c r="Y219" i="17"/>
  <c r="V220" i="17"/>
  <c r="X220" i="17"/>
  <c r="Y220" i="17"/>
  <c r="V221" i="17"/>
  <c r="X221" i="17"/>
  <c r="Y221" i="17"/>
  <c r="V222" i="17"/>
  <c r="X222" i="17"/>
  <c r="Y222" i="17"/>
  <c r="V223" i="17"/>
  <c r="X223" i="17"/>
  <c r="Y223" i="17"/>
  <c r="V224" i="17"/>
  <c r="X224" i="17"/>
  <c r="Y224" i="17"/>
  <c r="V225" i="17"/>
  <c r="X225" i="17"/>
  <c r="Y225" i="17"/>
  <c r="V226" i="17"/>
  <c r="X226" i="17"/>
  <c r="Y226" i="17"/>
  <c r="V227" i="17"/>
  <c r="X227" i="17"/>
  <c r="Y227" i="17"/>
  <c r="V228" i="17"/>
  <c r="X228" i="17"/>
  <c r="Y228" i="17"/>
  <c r="V229" i="17"/>
  <c r="X229" i="17"/>
  <c r="Y229" i="17"/>
  <c r="V230" i="17"/>
  <c r="X230" i="17"/>
  <c r="Y230" i="17"/>
  <c r="V231" i="17"/>
  <c r="X231" i="17"/>
  <c r="Y231" i="17"/>
  <c r="V232" i="17"/>
  <c r="X232" i="17"/>
  <c r="Y232" i="17"/>
  <c r="V233" i="17"/>
  <c r="X233" i="17"/>
  <c r="Y233" i="17"/>
  <c r="V234" i="17"/>
  <c r="X234" i="17"/>
  <c r="Y234" i="17"/>
  <c r="V235" i="17"/>
  <c r="X235" i="17"/>
  <c r="Y235" i="17"/>
  <c r="V236" i="17"/>
  <c r="X236" i="17"/>
  <c r="Y236" i="17"/>
  <c r="V237" i="17"/>
  <c r="X237" i="17"/>
  <c r="Y237" i="17"/>
  <c r="V238" i="17"/>
  <c r="X238" i="17"/>
  <c r="Y238" i="17"/>
  <c r="V239" i="17"/>
  <c r="X239" i="17"/>
  <c r="Y239" i="17"/>
  <c r="V240" i="17"/>
  <c r="X240" i="17"/>
  <c r="Y240" i="17"/>
  <c r="V241" i="17"/>
  <c r="X241" i="17"/>
  <c r="Y241" i="17"/>
  <c r="V242" i="17"/>
  <c r="X242" i="17"/>
  <c r="Y242" i="17"/>
  <c r="V243" i="17"/>
  <c r="X243" i="17"/>
  <c r="Y243" i="17"/>
  <c r="V244" i="17"/>
  <c r="X244" i="17"/>
  <c r="Y244" i="17"/>
  <c r="V245" i="17"/>
  <c r="X245" i="17"/>
  <c r="Y245" i="17"/>
  <c r="V246" i="17"/>
  <c r="X246" i="17"/>
  <c r="Y246" i="17"/>
  <c r="V247" i="17"/>
  <c r="X247" i="17"/>
  <c r="Y247" i="17"/>
  <c r="V248" i="17"/>
  <c r="X248" i="17"/>
  <c r="Y248" i="17"/>
  <c r="V249" i="17"/>
  <c r="X249" i="17"/>
  <c r="Y249" i="17"/>
  <c r="V250" i="17"/>
  <c r="X250" i="17"/>
  <c r="Y250" i="17"/>
  <c r="V251" i="17"/>
  <c r="X251" i="17"/>
  <c r="Y251" i="17"/>
  <c r="V252" i="17"/>
  <c r="X252" i="17"/>
  <c r="Y252" i="17"/>
  <c r="T5" i="17"/>
  <c r="T7" i="17"/>
  <c r="T8" i="17"/>
  <c r="T9" i="17"/>
  <c r="T10" i="17"/>
  <c r="T11" i="17"/>
  <c r="T12" i="17"/>
  <c r="T13" i="17"/>
  <c r="T14" i="17"/>
  <c r="T15" i="17"/>
  <c r="T16" i="17"/>
  <c r="T17" i="17"/>
  <c r="T18" i="17"/>
  <c r="T23" i="17"/>
  <c r="T24" i="17"/>
  <c r="T25" i="17"/>
  <c r="T26" i="17"/>
  <c r="T27" i="17"/>
  <c r="T28" i="17"/>
  <c r="T29" i="17"/>
  <c r="T30" i="17"/>
  <c r="T31" i="17"/>
  <c r="T32" i="17"/>
  <c r="T33" i="17"/>
  <c r="T34" i="17"/>
  <c r="T35" i="17"/>
  <c r="T36" i="17"/>
  <c r="T37" i="17"/>
  <c r="T38" i="17"/>
  <c r="T39" i="17"/>
  <c r="T40" i="17"/>
  <c r="T41" i="17"/>
  <c r="T42" i="17"/>
  <c r="T43" i="17"/>
  <c r="T44" i="17"/>
  <c r="T45" i="17"/>
  <c r="T46" i="17"/>
  <c r="T47" i="17"/>
  <c r="T48" i="17"/>
  <c r="T49" i="17"/>
  <c r="T50" i="17"/>
  <c r="T51" i="17"/>
  <c r="T52" i="17"/>
  <c r="T53" i="17"/>
  <c r="T54" i="17"/>
  <c r="T55" i="17"/>
  <c r="T56" i="17"/>
  <c r="T57" i="17"/>
  <c r="T58" i="17"/>
  <c r="T59" i="17"/>
  <c r="T60" i="17"/>
  <c r="T61" i="17"/>
  <c r="T62" i="17"/>
  <c r="T63" i="17"/>
  <c r="T64" i="17"/>
  <c r="T65" i="17"/>
  <c r="T66" i="17"/>
  <c r="T67" i="17"/>
  <c r="T68" i="17"/>
  <c r="T69" i="17"/>
  <c r="T70" i="17"/>
  <c r="T71" i="17"/>
  <c r="T72" i="17"/>
  <c r="T73" i="17"/>
  <c r="T74" i="17"/>
  <c r="T76" i="17"/>
  <c r="T77" i="17"/>
  <c r="T78" i="17"/>
  <c r="T79" i="17"/>
  <c r="T80" i="17"/>
  <c r="T81" i="17"/>
  <c r="T82" i="17"/>
  <c r="T83" i="17"/>
  <c r="T84" i="17"/>
  <c r="T85" i="17"/>
  <c r="T86" i="17"/>
  <c r="T87" i="17"/>
  <c r="T88" i="17"/>
  <c r="T89" i="17"/>
  <c r="T90" i="17"/>
  <c r="T91" i="17"/>
  <c r="T92" i="17"/>
  <c r="T93" i="17"/>
  <c r="T94" i="17"/>
  <c r="T95" i="17"/>
  <c r="T96" i="17"/>
  <c r="T97" i="17"/>
  <c r="T98" i="17"/>
  <c r="T99" i="17"/>
  <c r="T100" i="17"/>
  <c r="T101" i="17"/>
  <c r="T102" i="17"/>
  <c r="T103" i="17"/>
  <c r="T104" i="17"/>
  <c r="T105" i="17"/>
  <c r="T106" i="17"/>
  <c r="T107" i="17"/>
  <c r="T108" i="17"/>
  <c r="T109" i="17"/>
  <c r="T110" i="17"/>
  <c r="T111" i="17"/>
  <c r="T112" i="17"/>
  <c r="T113" i="17"/>
  <c r="T114" i="17"/>
  <c r="T115" i="17"/>
  <c r="T116" i="17"/>
  <c r="T117" i="17"/>
  <c r="T118" i="17"/>
  <c r="T119" i="17"/>
  <c r="T120" i="17"/>
  <c r="T121" i="17"/>
  <c r="T122" i="17"/>
  <c r="T123" i="17"/>
  <c r="T124" i="17"/>
  <c r="T125" i="17"/>
  <c r="T126" i="17"/>
  <c r="T127" i="17"/>
  <c r="T128" i="17"/>
  <c r="T129" i="17"/>
  <c r="T130" i="17"/>
  <c r="T131" i="17"/>
  <c r="T132" i="17"/>
  <c r="T133" i="17"/>
  <c r="T134" i="17"/>
  <c r="T135" i="17"/>
  <c r="T136" i="17"/>
  <c r="T137" i="17"/>
  <c r="T138" i="17"/>
  <c r="T139" i="17"/>
  <c r="T140" i="17"/>
  <c r="T141" i="17"/>
  <c r="T142" i="17"/>
  <c r="T143" i="17"/>
  <c r="T144" i="17"/>
  <c r="T145" i="17"/>
  <c r="T146" i="17"/>
  <c r="T147" i="17"/>
  <c r="T148" i="17"/>
  <c r="T149" i="17"/>
  <c r="T150" i="17"/>
  <c r="T151" i="17"/>
  <c r="T152" i="17"/>
  <c r="T153" i="17"/>
  <c r="T154" i="17"/>
  <c r="T155" i="17"/>
  <c r="T156" i="17"/>
  <c r="T157" i="17"/>
  <c r="T158" i="17"/>
  <c r="T159" i="17"/>
  <c r="T160" i="17"/>
  <c r="T161" i="17"/>
  <c r="T162" i="17"/>
  <c r="T163" i="17"/>
  <c r="T164" i="17"/>
  <c r="T165" i="17"/>
  <c r="T166" i="17"/>
  <c r="T167" i="17"/>
  <c r="T168" i="17"/>
  <c r="T169" i="17"/>
  <c r="T170" i="17"/>
  <c r="T171" i="17"/>
  <c r="T172" i="17"/>
  <c r="T173" i="17"/>
  <c r="T174" i="17"/>
  <c r="T175" i="17"/>
  <c r="T176" i="17"/>
  <c r="T177" i="17"/>
  <c r="T178" i="17"/>
  <c r="T179" i="17"/>
  <c r="T180" i="17"/>
  <c r="T181" i="17"/>
  <c r="T182" i="17"/>
  <c r="T183" i="17"/>
  <c r="T184" i="17"/>
  <c r="T185" i="17"/>
  <c r="T186" i="17"/>
  <c r="T187" i="17"/>
  <c r="T188" i="17"/>
  <c r="T189" i="17"/>
  <c r="T190" i="17"/>
  <c r="T191" i="17"/>
  <c r="T192" i="17"/>
  <c r="T193" i="17"/>
  <c r="T194" i="17"/>
  <c r="T195" i="17"/>
  <c r="T196" i="17"/>
  <c r="T197" i="17"/>
  <c r="T198" i="17"/>
  <c r="T199" i="17"/>
  <c r="T200" i="17"/>
  <c r="T201" i="17"/>
  <c r="T202" i="17"/>
  <c r="T203" i="17"/>
  <c r="T204" i="17"/>
  <c r="T205" i="17"/>
  <c r="T206" i="17"/>
  <c r="T207" i="17"/>
  <c r="T208" i="17"/>
  <c r="T209" i="17"/>
  <c r="T210" i="17"/>
  <c r="T211" i="17"/>
  <c r="T212" i="17"/>
  <c r="T213" i="17"/>
  <c r="T214" i="17"/>
  <c r="T215" i="17"/>
  <c r="T216" i="17"/>
  <c r="T217" i="17"/>
  <c r="T218" i="17"/>
  <c r="T219" i="17"/>
  <c r="T220" i="17"/>
  <c r="T221" i="17"/>
  <c r="T222" i="17"/>
  <c r="T223" i="17"/>
  <c r="T224" i="17"/>
  <c r="T225" i="17"/>
  <c r="T226" i="17"/>
  <c r="T227" i="17"/>
  <c r="T228" i="17"/>
  <c r="T229" i="17"/>
  <c r="T230" i="17"/>
  <c r="T231" i="17"/>
  <c r="T232" i="17"/>
  <c r="T233" i="17"/>
  <c r="T234" i="17"/>
  <c r="T235" i="17"/>
  <c r="T236" i="17"/>
  <c r="T237" i="17"/>
  <c r="T238" i="17"/>
  <c r="T239" i="17"/>
  <c r="T240" i="17"/>
  <c r="T241" i="17"/>
  <c r="T242" i="17"/>
  <c r="T243" i="17"/>
  <c r="T244" i="17"/>
  <c r="T245" i="17"/>
  <c r="T246" i="17"/>
  <c r="T247" i="17"/>
  <c r="T248" i="17"/>
  <c r="T249" i="17"/>
  <c r="T250" i="17"/>
  <c r="T251" i="17"/>
  <c r="T22" i="17" l="1"/>
  <c r="T20" i="17"/>
  <c r="T6" i="17"/>
  <c r="M58" i="17"/>
  <c r="T21" i="17"/>
  <c r="T19" i="17"/>
  <c r="T4" i="17"/>
  <c r="U4" i="17" s="1"/>
  <c r="W4" i="17" s="1"/>
  <c r="J11" i="12"/>
  <c r="N4" i="17"/>
  <c r="J9" i="12" s="1"/>
  <c r="N5" i="17"/>
  <c r="K9" i="12" s="1"/>
  <c r="P5" i="17"/>
  <c r="K15" i="12" s="1"/>
  <c r="M6" i="17"/>
  <c r="L11" i="12" s="1"/>
  <c r="O6" i="17"/>
  <c r="L13" i="12" s="1"/>
  <c r="Q6" i="17"/>
  <c r="L17" i="12" s="1"/>
  <c r="N7" i="17"/>
  <c r="M9" i="12" s="1"/>
  <c r="P7" i="17"/>
  <c r="M15" i="12" s="1"/>
  <c r="M8" i="17"/>
  <c r="N11" i="12" s="1"/>
  <c r="O8" i="17"/>
  <c r="N13" i="12" s="1"/>
  <c r="Q8" i="17"/>
  <c r="N17" i="12" s="1"/>
  <c r="N9" i="17"/>
  <c r="O9" i="12" s="1"/>
  <c r="P9" i="17"/>
  <c r="O15" i="12" s="1"/>
  <c r="M10" i="17"/>
  <c r="P11" i="12" s="1"/>
  <c r="O10" i="17"/>
  <c r="P13" i="12" s="1"/>
  <c r="Q10" i="17"/>
  <c r="P17" i="12" s="1"/>
  <c r="N11" i="17"/>
  <c r="Q9" i="12" s="1"/>
  <c r="P11" i="17"/>
  <c r="Q15" i="12" s="1"/>
  <c r="M12" i="17"/>
  <c r="R11" i="12" s="1"/>
  <c r="O12" i="17"/>
  <c r="R13" i="12" s="1"/>
  <c r="Q12" i="17"/>
  <c r="R17" i="12" s="1"/>
  <c r="N13" i="17"/>
  <c r="S9" i="12" s="1"/>
  <c r="P13" i="17"/>
  <c r="S15" i="12" s="1"/>
  <c r="M14" i="17"/>
  <c r="T11" i="12" s="1"/>
  <c r="O14" i="17"/>
  <c r="T13" i="12" s="1"/>
  <c r="Q14" i="17"/>
  <c r="T17" i="12" s="1"/>
  <c r="N15" i="17"/>
  <c r="U9" i="12" s="1"/>
  <c r="P15" i="17"/>
  <c r="U15" i="12" s="1"/>
  <c r="M16" i="17"/>
  <c r="V11" i="12" s="1"/>
  <c r="O16" i="17"/>
  <c r="V13" i="12" s="1"/>
  <c r="Q16" i="17"/>
  <c r="V17" i="12" s="1"/>
  <c r="N17" i="17"/>
  <c r="W9" i="12" s="1"/>
  <c r="P17" i="17"/>
  <c r="W15" i="12" s="1"/>
  <c r="M18" i="17"/>
  <c r="X11" i="12" s="1"/>
  <c r="O18" i="17"/>
  <c r="X13" i="12" s="1"/>
  <c r="Q18" i="17"/>
  <c r="X17" i="12" s="1"/>
  <c r="N19" i="17"/>
  <c r="Y9" i="12" s="1"/>
  <c r="P19" i="17"/>
  <c r="Y15" i="12" s="1"/>
  <c r="M20" i="17"/>
  <c r="Z11" i="12" s="1"/>
  <c r="O20" i="17"/>
  <c r="Z13" i="12" s="1"/>
  <c r="Q20" i="17"/>
  <c r="Z17" i="12" s="1"/>
  <c r="N21" i="17"/>
  <c r="AA9" i="12" s="1"/>
  <c r="P21" i="17"/>
  <c r="AA15" i="12" s="1"/>
  <c r="M22" i="17"/>
  <c r="AB11" i="12" s="1"/>
  <c r="O22" i="17"/>
  <c r="AB13" i="12" s="1"/>
  <c r="Q22" i="17"/>
  <c r="AB17" i="12" s="1"/>
  <c r="N23" i="17"/>
  <c r="AC9" i="12" s="1"/>
  <c r="P23" i="17"/>
  <c r="AC15" i="12" s="1"/>
  <c r="M24" i="17"/>
  <c r="AD11" i="12" s="1"/>
  <c r="O24" i="17"/>
  <c r="AD13" i="12" s="1"/>
  <c r="Q24" i="17"/>
  <c r="AD17" i="12" s="1"/>
  <c r="N25" i="17"/>
  <c r="AE9" i="12" s="1"/>
  <c r="P25" i="17"/>
  <c r="AE15" i="12" s="1"/>
  <c r="M26" i="17"/>
  <c r="AF11" i="12" s="1"/>
  <c r="O26" i="17"/>
  <c r="AF13" i="12" s="1"/>
  <c r="Q26" i="17"/>
  <c r="AF17" i="12" s="1"/>
  <c r="N27" i="17"/>
  <c r="AG9" i="12" s="1"/>
  <c r="P27" i="17"/>
  <c r="AG15" i="12" s="1"/>
  <c r="M28" i="17"/>
  <c r="AH11" i="12" s="1"/>
  <c r="O28" i="17"/>
  <c r="AH13" i="12" s="1"/>
  <c r="Q28" i="17"/>
  <c r="AH17" i="12" s="1"/>
  <c r="N29" i="17"/>
  <c r="AI9" i="12" s="1"/>
  <c r="P29" i="17"/>
  <c r="M30" i="17"/>
  <c r="AJ11" i="12" s="1"/>
  <c r="O30" i="17"/>
  <c r="AJ13" i="12" s="1"/>
  <c r="Q30" i="17"/>
  <c r="AJ17" i="12" s="1"/>
  <c r="N31" i="17"/>
  <c r="AK9" i="12" s="1"/>
  <c r="P31" i="17"/>
  <c r="AK15" i="12" s="1"/>
  <c r="M32" i="17"/>
  <c r="AL11" i="12" s="1"/>
  <c r="O32" i="17"/>
  <c r="AL13" i="12" s="1"/>
  <c r="Q32" i="17"/>
  <c r="AL17" i="12" s="1"/>
  <c r="N33" i="17"/>
  <c r="AM9" i="12" s="1"/>
  <c r="P33" i="17"/>
  <c r="AM15" i="12" s="1"/>
  <c r="M34" i="17"/>
  <c r="AN11" i="12" s="1"/>
  <c r="O34" i="17"/>
  <c r="AN13" i="12" s="1"/>
  <c r="Q34" i="17"/>
  <c r="AN17" i="12" s="1"/>
  <c r="N35" i="17"/>
  <c r="AO9" i="12" s="1"/>
  <c r="P35" i="17"/>
  <c r="AO15" i="12" s="1"/>
  <c r="M36" i="17"/>
  <c r="AP11" i="12" s="1"/>
  <c r="O36" i="17"/>
  <c r="AP13" i="12" s="1"/>
  <c r="Q36" i="17"/>
  <c r="AP17" i="12" s="1"/>
  <c r="N37" i="17"/>
  <c r="AQ9" i="12" s="1"/>
  <c r="P37" i="17"/>
  <c r="AQ15" i="12" s="1"/>
  <c r="M38" i="17"/>
  <c r="AR11" i="12" s="1"/>
  <c r="O38" i="17"/>
  <c r="AR13" i="12" s="1"/>
  <c r="Q38" i="17"/>
  <c r="AR17" i="12" s="1"/>
  <c r="O5" i="17"/>
  <c r="K13" i="12" s="1"/>
  <c r="N6" i="17"/>
  <c r="L9" i="12" s="1"/>
  <c r="M7" i="17"/>
  <c r="M11" i="12" s="1"/>
  <c r="Q7" i="17"/>
  <c r="M17" i="12" s="1"/>
  <c r="P8" i="17"/>
  <c r="N15" i="12" s="1"/>
  <c r="O9" i="17"/>
  <c r="O13" i="12" s="1"/>
  <c r="N10" i="17"/>
  <c r="P9" i="12" s="1"/>
  <c r="M11" i="17"/>
  <c r="Q11" i="12" s="1"/>
  <c r="Q11" i="17"/>
  <c r="Q17" i="12" s="1"/>
  <c r="P12" i="17"/>
  <c r="R15" i="12" s="1"/>
  <c r="O13" i="17"/>
  <c r="S13" i="12" s="1"/>
  <c r="N14" i="17"/>
  <c r="T9" i="12" s="1"/>
  <c r="M15" i="17"/>
  <c r="U11" i="12" s="1"/>
  <c r="Q15" i="17"/>
  <c r="U17" i="12" s="1"/>
  <c r="P16" i="17"/>
  <c r="V15" i="12" s="1"/>
  <c r="O17" i="17"/>
  <c r="W13" i="12" s="1"/>
  <c r="N18" i="17"/>
  <c r="X9" i="12" s="1"/>
  <c r="M19" i="17"/>
  <c r="Y11" i="12" s="1"/>
  <c r="Q19" i="17"/>
  <c r="Y17" i="12" s="1"/>
  <c r="P20" i="17"/>
  <c r="Z15" i="12" s="1"/>
  <c r="O21" i="17"/>
  <c r="AA13" i="12" s="1"/>
  <c r="N22" i="17"/>
  <c r="AB9" i="12" s="1"/>
  <c r="M23" i="17"/>
  <c r="AC11" i="12" s="1"/>
  <c r="Q23" i="17"/>
  <c r="AC17" i="12" s="1"/>
  <c r="P24" i="17"/>
  <c r="AD15" i="12" s="1"/>
  <c r="O25" i="17"/>
  <c r="AE13" i="12" s="1"/>
  <c r="N26" i="17"/>
  <c r="AF9" i="12" s="1"/>
  <c r="M27" i="17"/>
  <c r="AG11" i="12" s="1"/>
  <c r="Q27" i="17"/>
  <c r="AG17" i="12" s="1"/>
  <c r="P28" i="17"/>
  <c r="AH15" i="12" s="1"/>
  <c r="O29" i="17"/>
  <c r="N30" i="17"/>
  <c r="AJ9" i="12" s="1"/>
  <c r="M31" i="17"/>
  <c r="AK11" i="12" s="1"/>
  <c r="Q31" i="17"/>
  <c r="AK17" i="12" s="1"/>
  <c r="P32" i="17"/>
  <c r="AL15" i="12" s="1"/>
  <c r="O33" i="17"/>
  <c r="AM13" i="12" s="1"/>
  <c r="N34" i="17"/>
  <c r="AN9" i="12" s="1"/>
  <c r="M35" i="17"/>
  <c r="AO11" i="12" s="1"/>
  <c r="Q35" i="17"/>
  <c r="AO17" i="12" s="1"/>
  <c r="P36" i="17"/>
  <c r="AP15" i="12" s="1"/>
  <c r="O37" i="17"/>
  <c r="AQ13" i="12" s="1"/>
  <c r="N38" i="17"/>
  <c r="AR9" i="12" s="1"/>
  <c r="M39" i="17"/>
  <c r="AS11" i="12" s="1"/>
  <c r="O39" i="17"/>
  <c r="AS13" i="12" s="1"/>
  <c r="Q39" i="17"/>
  <c r="AS17" i="12" s="1"/>
  <c r="N40" i="17"/>
  <c r="AT9" i="12" s="1"/>
  <c r="P40" i="17"/>
  <c r="AT15" i="12" s="1"/>
  <c r="M41" i="17"/>
  <c r="AU11" i="12" s="1"/>
  <c r="O41" i="17"/>
  <c r="AU13" i="12" s="1"/>
  <c r="Q41" i="17"/>
  <c r="AU17" i="12" s="1"/>
  <c r="N42" i="17"/>
  <c r="AV9" i="12" s="1"/>
  <c r="P42" i="17"/>
  <c r="AV15" i="12" s="1"/>
  <c r="M43" i="17"/>
  <c r="AW11" i="12" s="1"/>
  <c r="O43" i="17"/>
  <c r="AW13" i="12" s="1"/>
  <c r="Q43" i="17"/>
  <c r="AW17" i="12" s="1"/>
  <c r="N44" i="17"/>
  <c r="AX9" i="12" s="1"/>
  <c r="P44" i="17"/>
  <c r="AX15" i="12" s="1"/>
  <c r="M45" i="17"/>
  <c r="AY11" i="12" s="1"/>
  <c r="O45" i="17"/>
  <c r="AY13" i="12" s="1"/>
  <c r="Q45" i="17"/>
  <c r="AY17" i="12" s="1"/>
  <c r="N46" i="17"/>
  <c r="AZ9" i="12" s="1"/>
  <c r="P46" i="17"/>
  <c r="AZ15" i="12" s="1"/>
  <c r="M47" i="17"/>
  <c r="O47" i="17"/>
  <c r="BA13" i="12" s="1"/>
  <c r="Q47" i="17"/>
  <c r="N48" i="17"/>
  <c r="BB9" i="12" s="1"/>
  <c r="P48" i="17"/>
  <c r="M49" i="17"/>
  <c r="BC11" i="12" s="1"/>
  <c r="O49" i="17"/>
  <c r="BC13" i="12" s="1"/>
  <c r="Q49" i="17"/>
  <c r="BC17" i="12" s="1"/>
  <c r="N50" i="17"/>
  <c r="BD9" i="12" s="1"/>
  <c r="P50" i="17"/>
  <c r="M51" i="17"/>
  <c r="BE11" i="12" s="1"/>
  <c r="O51" i="17"/>
  <c r="BE13" i="12" s="1"/>
  <c r="Q51" i="17"/>
  <c r="BE17" i="12" s="1"/>
  <c r="N52" i="17"/>
  <c r="BF9" i="12" s="1"/>
  <c r="P52" i="17"/>
  <c r="BF15" i="12" s="1"/>
  <c r="M53" i="17"/>
  <c r="BG11" i="12" s="1"/>
  <c r="O53" i="17"/>
  <c r="BG13" i="12" s="1"/>
  <c r="Q53" i="17"/>
  <c r="BG17" i="12" s="1"/>
  <c r="N54" i="17"/>
  <c r="BH9" i="12" s="1"/>
  <c r="P54" i="17"/>
  <c r="BH15" i="12" s="1"/>
  <c r="M55" i="17"/>
  <c r="BI11" i="12" s="1"/>
  <c r="O55" i="17"/>
  <c r="Q55" i="17"/>
  <c r="BI17" i="12" s="1"/>
  <c r="N56" i="17"/>
  <c r="BJ9" i="12" s="1"/>
  <c r="P56" i="17"/>
  <c r="BJ15" i="12" s="1"/>
  <c r="M57" i="17"/>
  <c r="BK11" i="12" s="1"/>
  <c r="O57" i="17"/>
  <c r="Q57" i="17"/>
  <c r="BK17" i="12" s="1"/>
  <c r="N58" i="17"/>
  <c r="P58" i="17"/>
  <c r="BL15" i="12" s="1"/>
  <c r="M59" i="17"/>
  <c r="BM11" i="12" s="1"/>
  <c r="O59" i="17"/>
  <c r="BM13" i="12" s="1"/>
  <c r="Q59" i="17"/>
  <c r="BM17" i="12" s="1"/>
  <c r="N60" i="17"/>
  <c r="BN9" i="12" s="1"/>
  <c r="P60" i="17"/>
  <c r="BN15" i="12" s="1"/>
  <c r="M61" i="17"/>
  <c r="O61" i="17"/>
  <c r="BO13" i="12" s="1"/>
  <c r="Q61" i="17"/>
  <c r="N62" i="17"/>
  <c r="BP9" i="12" s="1"/>
  <c r="P62" i="17"/>
  <c r="BP15" i="12" s="1"/>
  <c r="M63" i="17"/>
  <c r="BQ11" i="12" s="1"/>
  <c r="O63" i="17"/>
  <c r="BQ13" i="12" s="1"/>
  <c r="Q63" i="17"/>
  <c r="BQ17" i="12" s="1"/>
  <c r="N64" i="17"/>
  <c r="BR9" i="12" s="1"/>
  <c r="P64" i="17"/>
  <c r="BR15" i="12" s="1"/>
  <c r="M65" i="17"/>
  <c r="BS11" i="12" s="1"/>
  <c r="O65" i="17"/>
  <c r="BS13" i="12" s="1"/>
  <c r="Q65" i="17"/>
  <c r="BS17" i="12" s="1"/>
  <c r="N66" i="17"/>
  <c r="BT9" i="12" s="1"/>
  <c r="P66" i="17"/>
  <c r="BT15" i="12" s="1"/>
  <c r="M67" i="17"/>
  <c r="BU11" i="12" s="1"/>
  <c r="O67" i="17"/>
  <c r="BU13" i="12" s="1"/>
  <c r="Q67" i="17"/>
  <c r="BU17" i="12" s="1"/>
  <c r="N68" i="17"/>
  <c r="BV9" i="12" s="1"/>
  <c r="P68" i="17"/>
  <c r="BV15" i="12" s="1"/>
  <c r="M69" i="17"/>
  <c r="BW11" i="12" s="1"/>
  <c r="O69" i="17"/>
  <c r="BW13" i="12" s="1"/>
  <c r="Q69" i="17"/>
  <c r="BW17" i="12" s="1"/>
  <c r="N70" i="17"/>
  <c r="BX9" i="12" s="1"/>
  <c r="P70" i="17"/>
  <c r="BX15" i="12" s="1"/>
  <c r="M71" i="17"/>
  <c r="BY11" i="12" s="1"/>
  <c r="O71" i="17"/>
  <c r="BY13" i="12" s="1"/>
  <c r="Q71" i="17"/>
  <c r="BY17" i="12" s="1"/>
  <c r="N72" i="17"/>
  <c r="BZ9" i="12" s="1"/>
  <c r="P72" i="17"/>
  <c r="BZ15" i="12" s="1"/>
  <c r="M73" i="17"/>
  <c r="CA11" i="12" s="1"/>
  <c r="O73" i="17"/>
  <c r="CA13" i="12" s="1"/>
  <c r="Q73" i="17"/>
  <c r="CA17" i="12" s="1"/>
  <c r="N74" i="17"/>
  <c r="CB9" i="12" s="1"/>
  <c r="P74" i="17"/>
  <c r="CB15" i="12" s="1"/>
  <c r="M75" i="17"/>
  <c r="CC11" i="12" s="1"/>
  <c r="O75" i="17"/>
  <c r="CC13" i="12" s="1"/>
  <c r="Q75" i="17"/>
  <c r="CC17" i="12" s="1"/>
  <c r="N76" i="17"/>
  <c r="CD9" i="12" s="1"/>
  <c r="P76" i="17"/>
  <c r="CD15" i="12" s="1"/>
  <c r="M77" i="17"/>
  <c r="CE11" i="12" s="1"/>
  <c r="O77" i="17"/>
  <c r="CE13" i="12" s="1"/>
  <c r="Q77" i="17"/>
  <c r="CE17" i="12" s="1"/>
  <c r="N78" i="17"/>
  <c r="CF9" i="12" s="1"/>
  <c r="P78" i="17"/>
  <c r="CF15" i="12" s="1"/>
  <c r="M79" i="17"/>
  <c r="CG11" i="12" s="1"/>
  <c r="O79" i="17"/>
  <c r="CG13" i="12" s="1"/>
  <c r="Q79" i="17"/>
  <c r="CG17" i="12" s="1"/>
  <c r="N80" i="17"/>
  <c r="CH9" i="12" s="1"/>
  <c r="P80" i="17"/>
  <c r="CH15" i="12" s="1"/>
  <c r="M81" i="17"/>
  <c r="CI11" i="12" s="1"/>
  <c r="O81" i="17"/>
  <c r="CI13" i="12" s="1"/>
  <c r="Q81" i="17"/>
  <c r="CI17" i="12" s="1"/>
  <c r="N82" i="17"/>
  <c r="CJ9" i="12" s="1"/>
  <c r="P82" i="17"/>
  <c r="CJ15" i="12" s="1"/>
  <c r="M83" i="17"/>
  <c r="CK11" i="12" s="1"/>
  <c r="O83" i="17"/>
  <c r="CK13" i="12" s="1"/>
  <c r="Q83" i="17"/>
  <c r="CK17" i="12" s="1"/>
  <c r="N84" i="17"/>
  <c r="CL9" i="12" s="1"/>
  <c r="P84" i="17"/>
  <c r="CL15" i="12" s="1"/>
  <c r="M85" i="17"/>
  <c r="CM11" i="12" s="1"/>
  <c r="O85" i="17"/>
  <c r="CM13" i="12" s="1"/>
  <c r="Q85" i="17"/>
  <c r="CM17" i="12" s="1"/>
  <c r="N86" i="17"/>
  <c r="CN9" i="12" s="1"/>
  <c r="P86" i="17"/>
  <c r="CN15" i="12" s="1"/>
  <c r="M87" i="17"/>
  <c r="CO11" i="12" s="1"/>
  <c r="O87" i="17"/>
  <c r="CO13" i="12" s="1"/>
  <c r="Q87" i="17"/>
  <c r="CO17" i="12" s="1"/>
  <c r="N88" i="17"/>
  <c r="CP9" i="12" s="1"/>
  <c r="P88" i="17"/>
  <c r="CP15" i="12" s="1"/>
  <c r="M89" i="17"/>
  <c r="CQ11" i="12" s="1"/>
  <c r="O89" i="17"/>
  <c r="CQ13" i="12" s="1"/>
  <c r="Q89" i="17"/>
  <c r="CQ17" i="12" s="1"/>
  <c r="Q5" i="17"/>
  <c r="K17" i="12" s="1"/>
  <c r="O7" i="17"/>
  <c r="M13" i="12" s="1"/>
  <c r="M9" i="17"/>
  <c r="O11" i="12" s="1"/>
  <c r="P10" i="17"/>
  <c r="P15" i="12" s="1"/>
  <c r="N12" i="17"/>
  <c r="R9" i="12" s="1"/>
  <c r="Q13" i="17"/>
  <c r="S17" i="12" s="1"/>
  <c r="O15" i="17"/>
  <c r="U13" i="12" s="1"/>
  <c r="M17" i="17"/>
  <c r="W11" i="12" s="1"/>
  <c r="P18" i="17"/>
  <c r="X15" i="12" s="1"/>
  <c r="N20" i="17"/>
  <c r="Z9" i="12" s="1"/>
  <c r="Q21" i="17"/>
  <c r="AA17" i="12" s="1"/>
  <c r="O23" i="17"/>
  <c r="AC13" i="12" s="1"/>
  <c r="M25" i="17"/>
  <c r="AE11" i="12" s="1"/>
  <c r="P26" i="17"/>
  <c r="AF15" i="12" s="1"/>
  <c r="N28" i="17"/>
  <c r="AH9" i="12" s="1"/>
  <c r="Q29" i="17"/>
  <c r="O31" i="17"/>
  <c r="AK13" i="12" s="1"/>
  <c r="M33" i="17"/>
  <c r="P34" i="17"/>
  <c r="N36" i="17"/>
  <c r="AP9" i="12" s="1"/>
  <c r="Q37" i="17"/>
  <c r="AQ17" i="12" s="1"/>
  <c r="N39" i="17"/>
  <c r="AS9" i="12" s="1"/>
  <c r="M40" i="17"/>
  <c r="AT11" i="12" s="1"/>
  <c r="Q40" i="17"/>
  <c r="AT17" i="12" s="1"/>
  <c r="P41" i="17"/>
  <c r="AU15" i="12" s="1"/>
  <c r="O42" i="17"/>
  <c r="AV13" i="12" s="1"/>
  <c r="N43" i="17"/>
  <c r="AW9" i="12" s="1"/>
  <c r="M44" i="17"/>
  <c r="AX11" i="12" s="1"/>
  <c r="Q44" i="17"/>
  <c r="AX17" i="12" s="1"/>
  <c r="P45" i="17"/>
  <c r="AY15" i="12" s="1"/>
  <c r="O46" i="17"/>
  <c r="AZ13" i="12" s="1"/>
  <c r="N47" i="17"/>
  <c r="BA9" i="12" s="1"/>
  <c r="M48" i="17"/>
  <c r="BB11" i="12" s="1"/>
  <c r="Q48" i="17"/>
  <c r="BB17" i="12" s="1"/>
  <c r="P49" i="17"/>
  <c r="BC15" i="12" s="1"/>
  <c r="O50" i="17"/>
  <c r="BD13" i="12" s="1"/>
  <c r="N51" i="17"/>
  <c r="BE9" i="12" s="1"/>
  <c r="M52" i="17"/>
  <c r="BF11" i="12" s="1"/>
  <c r="Q52" i="17"/>
  <c r="BF17" i="12" s="1"/>
  <c r="P53" i="17"/>
  <c r="BG15" i="12" s="1"/>
  <c r="O54" i="17"/>
  <c r="BH13" i="12" s="1"/>
  <c r="N55" i="17"/>
  <c r="BI9" i="12" s="1"/>
  <c r="M56" i="17"/>
  <c r="Q56" i="17"/>
  <c r="BJ17" i="12" s="1"/>
  <c r="P57" i="17"/>
  <c r="BK15" i="12" s="1"/>
  <c r="O58" i="17"/>
  <c r="BL13" i="12" s="1"/>
  <c r="N59" i="17"/>
  <c r="M60" i="17"/>
  <c r="BN11" i="12" s="1"/>
  <c r="Q60" i="17"/>
  <c r="BN17" i="12" s="1"/>
  <c r="P61" i="17"/>
  <c r="BO15" i="12" s="1"/>
  <c r="O62" i="17"/>
  <c r="BP13" i="12" s="1"/>
  <c r="N63" i="17"/>
  <c r="BQ9" i="12" s="1"/>
  <c r="M64" i="17"/>
  <c r="BR11" i="12" s="1"/>
  <c r="Q64" i="17"/>
  <c r="BR17" i="12" s="1"/>
  <c r="P65" i="17"/>
  <c r="BS15" i="12" s="1"/>
  <c r="O66" i="17"/>
  <c r="BT13" i="12" s="1"/>
  <c r="N67" i="17"/>
  <c r="BU9" i="12" s="1"/>
  <c r="M68" i="17"/>
  <c r="BV11" i="12" s="1"/>
  <c r="Q68" i="17"/>
  <c r="BV17" i="12" s="1"/>
  <c r="P69" i="17"/>
  <c r="BW15" i="12" s="1"/>
  <c r="O70" i="17"/>
  <c r="BX13" i="12" s="1"/>
  <c r="N71" i="17"/>
  <c r="BY9" i="12" s="1"/>
  <c r="M72" i="17"/>
  <c r="BZ11" i="12" s="1"/>
  <c r="Q72" i="17"/>
  <c r="BZ17" i="12" s="1"/>
  <c r="P73" i="17"/>
  <c r="CA15" i="12" s="1"/>
  <c r="O74" i="17"/>
  <c r="CB13" i="12" s="1"/>
  <c r="N75" i="17"/>
  <c r="CC9" i="12" s="1"/>
  <c r="M76" i="17"/>
  <c r="CD11" i="12" s="1"/>
  <c r="Q76" i="17"/>
  <c r="CD17" i="12" s="1"/>
  <c r="P77" i="17"/>
  <c r="CE15" i="12" s="1"/>
  <c r="O78" i="17"/>
  <c r="CF13" i="12" s="1"/>
  <c r="N79" i="17"/>
  <c r="CG9" i="12" s="1"/>
  <c r="M80" i="17"/>
  <c r="CH11" i="12" s="1"/>
  <c r="Q80" i="17"/>
  <c r="CH17" i="12" s="1"/>
  <c r="P81" i="17"/>
  <c r="CI15" i="12" s="1"/>
  <c r="O82" i="17"/>
  <c r="CJ13" i="12" s="1"/>
  <c r="N83" i="17"/>
  <c r="CK9" i="12" s="1"/>
  <c r="M84" i="17"/>
  <c r="CL11" i="12" s="1"/>
  <c r="Q84" i="17"/>
  <c r="CL17" i="12" s="1"/>
  <c r="P85" i="17"/>
  <c r="CM15" i="12" s="1"/>
  <c r="O86" i="17"/>
  <c r="CN13" i="12" s="1"/>
  <c r="N87" i="17"/>
  <c r="CO9" i="12" s="1"/>
  <c r="M88" i="17"/>
  <c r="CP11" i="12" s="1"/>
  <c r="Q88" i="17"/>
  <c r="CP17" i="12" s="1"/>
  <c r="P89" i="17"/>
  <c r="CQ15" i="12" s="1"/>
  <c r="N90" i="17"/>
  <c r="CR9" i="12" s="1"/>
  <c r="P90" i="17"/>
  <c r="CR15" i="12" s="1"/>
  <c r="M91" i="17"/>
  <c r="CS11" i="12" s="1"/>
  <c r="O91" i="17"/>
  <c r="CS13" i="12" s="1"/>
  <c r="Q91" i="17"/>
  <c r="CS17" i="12" s="1"/>
  <c r="N92" i="17"/>
  <c r="CT9" i="12" s="1"/>
  <c r="P92" i="17"/>
  <c r="CT15" i="12" s="1"/>
  <c r="M93" i="17"/>
  <c r="CU11" i="12" s="1"/>
  <c r="O93" i="17"/>
  <c r="CU13" i="12" s="1"/>
  <c r="Q93" i="17"/>
  <c r="CU17" i="12" s="1"/>
  <c r="N94" i="17"/>
  <c r="CV9" i="12" s="1"/>
  <c r="P94" i="17"/>
  <c r="CV15" i="12" s="1"/>
  <c r="M95" i="17"/>
  <c r="CW11" i="12" s="1"/>
  <c r="O95" i="17"/>
  <c r="CW13" i="12" s="1"/>
  <c r="Q95" i="17"/>
  <c r="CW17" i="12" s="1"/>
  <c r="N96" i="17"/>
  <c r="CX9" i="12" s="1"/>
  <c r="P96" i="17"/>
  <c r="CX15" i="12" s="1"/>
  <c r="M97" i="17"/>
  <c r="CY11" i="12" s="1"/>
  <c r="O97" i="17"/>
  <c r="CY13" i="12" s="1"/>
  <c r="Q97" i="17"/>
  <c r="CY17" i="12" s="1"/>
  <c r="N98" i="17"/>
  <c r="CZ9" i="12" s="1"/>
  <c r="P98" i="17"/>
  <c r="CZ15" i="12" s="1"/>
  <c r="M99" i="17"/>
  <c r="DA11" i="12" s="1"/>
  <c r="O99" i="17"/>
  <c r="DA13" i="12" s="1"/>
  <c r="Q99" i="17"/>
  <c r="DA17" i="12" s="1"/>
  <c r="N100" i="17"/>
  <c r="DB9" i="12" s="1"/>
  <c r="P100" i="17"/>
  <c r="DB15" i="12" s="1"/>
  <c r="M101" i="17"/>
  <c r="DC11" i="12" s="1"/>
  <c r="O101" i="17"/>
  <c r="DC13" i="12" s="1"/>
  <c r="Q101" i="17"/>
  <c r="DC17" i="12" s="1"/>
  <c r="N102" i="17"/>
  <c r="DD9" i="12" s="1"/>
  <c r="P102" i="17"/>
  <c r="DD15" i="12" s="1"/>
  <c r="M103" i="17"/>
  <c r="DE11" i="12" s="1"/>
  <c r="O103" i="17"/>
  <c r="DE13" i="12" s="1"/>
  <c r="Q103" i="17"/>
  <c r="DE17" i="12" s="1"/>
  <c r="N104" i="17"/>
  <c r="DF9" i="12" s="1"/>
  <c r="P104" i="17"/>
  <c r="DF15" i="12" s="1"/>
  <c r="M105" i="17"/>
  <c r="DG11" i="12" s="1"/>
  <c r="O105" i="17"/>
  <c r="DG13" i="12" s="1"/>
  <c r="Q105" i="17"/>
  <c r="DG17" i="12" s="1"/>
  <c r="N106" i="17"/>
  <c r="DH9" i="12" s="1"/>
  <c r="P106" i="17"/>
  <c r="DH15" i="12" s="1"/>
  <c r="M107" i="17"/>
  <c r="DI11" i="12" s="1"/>
  <c r="O107" i="17"/>
  <c r="DI13" i="12" s="1"/>
  <c r="Q107" i="17"/>
  <c r="DI17" i="12" s="1"/>
  <c r="N108" i="17"/>
  <c r="DJ9" i="12" s="1"/>
  <c r="P108" i="17"/>
  <c r="DJ15" i="12" s="1"/>
  <c r="M109" i="17"/>
  <c r="DK11" i="12" s="1"/>
  <c r="O109" i="17"/>
  <c r="DK13" i="12" s="1"/>
  <c r="Q109" i="17"/>
  <c r="DK17" i="12" s="1"/>
  <c r="N110" i="17"/>
  <c r="DL9" i="12" s="1"/>
  <c r="P110" i="17"/>
  <c r="DL15" i="12" s="1"/>
  <c r="M111" i="17"/>
  <c r="DM11" i="12" s="1"/>
  <c r="O111" i="17"/>
  <c r="DM13" i="12" s="1"/>
  <c r="Q111" i="17"/>
  <c r="DM17" i="12" s="1"/>
  <c r="N112" i="17"/>
  <c r="DN9" i="12" s="1"/>
  <c r="P112" i="17"/>
  <c r="DN15" i="12" s="1"/>
  <c r="M113" i="17"/>
  <c r="DO11" i="12" s="1"/>
  <c r="O113" i="17"/>
  <c r="DO13" i="12" s="1"/>
  <c r="Q113" i="17"/>
  <c r="DO17" i="12" s="1"/>
  <c r="N114" i="17"/>
  <c r="DP9" i="12" s="1"/>
  <c r="P114" i="17"/>
  <c r="DP15" i="12" s="1"/>
  <c r="M115" i="17"/>
  <c r="DQ11" i="12" s="1"/>
  <c r="O115" i="17"/>
  <c r="DQ13" i="12" s="1"/>
  <c r="Q115" i="17"/>
  <c r="DQ17" i="12" s="1"/>
  <c r="N116" i="17"/>
  <c r="DR9" i="12" s="1"/>
  <c r="P116" i="17"/>
  <c r="DR15" i="12" s="1"/>
  <c r="M117" i="17"/>
  <c r="DS11" i="12" s="1"/>
  <c r="O117" i="17"/>
  <c r="DS13" i="12" s="1"/>
  <c r="Q117" i="17"/>
  <c r="DS17" i="12" s="1"/>
  <c r="N118" i="17"/>
  <c r="DT9" i="12" s="1"/>
  <c r="P118" i="17"/>
  <c r="DT15" i="12" s="1"/>
  <c r="M119" i="17"/>
  <c r="DU11" i="12" s="1"/>
  <c r="O119" i="17"/>
  <c r="DU13" i="12" s="1"/>
  <c r="Q119" i="17"/>
  <c r="DU17" i="12" s="1"/>
  <c r="N120" i="17"/>
  <c r="DV9" i="12" s="1"/>
  <c r="P120" i="17"/>
  <c r="DV15" i="12" s="1"/>
  <c r="M121" i="17"/>
  <c r="DW11" i="12" s="1"/>
  <c r="O121" i="17"/>
  <c r="DW13" i="12" s="1"/>
  <c r="Q121" i="17"/>
  <c r="DW17" i="12" s="1"/>
  <c r="N122" i="17"/>
  <c r="DX9" i="12" s="1"/>
  <c r="P122" i="17"/>
  <c r="DX15" i="12" s="1"/>
  <c r="M123" i="17"/>
  <c r="DY11" i="12" s="1"/>
  <c r="O123" i="17"/>
  <c r="DY13" i="12" s="1"/>
  <c r="Q123" i="17"/>
  <c r="DY17" i="12" s="1"/>
  <c r="N124" i="17"/>
  <c r="DZ9" i="12" s="1"/>
  <c r="P124" i="17"/>
  <c r="DZ15" i="12" s="1"/>
  <c r="M125" i="17"/>
  <c r="EA11" i="12" s="1"/>
  <c r="O125" i="17"/>
  <c r="EA13" i="12" s="1"/>
  <c r="Q125" i="17"/>
  <c r="EA17" i="12" s="1"/>
  <c r="N126" i="17"/>
  <c r="EB9" i="12" s="1"/>
  <c r="P126" i="17"/>
  <c r="EB15" i="12" s="1"/>
  <c r="M127" i="17"/>
  <c r="EC11" i="12" s="1"/>
  <c r="O127" i="17"/>
  <c r="EC13" i="12" s="1"/>
  <c r="Q127" i="17"/>
  <c r="EC17" i="12" s="1"/>
  <c r="N128" i="17"/>
  <c r="ED9" i="12" s="1"/>
  <c r="P128" i="17"/>
  <c r="ED15" i="12" s="1"/>
  <c r="M129" i="17"/>
  <c r="EE11" i="12" s="1"/>
  <c r="O129" i="17"/>
  <c r="EE13" i="12" s="1"/>
  <c r="Q129" i="17"/>
  <c r="EE17" i="12" s="1"/>
  <c r="N130" i="17"/>
  <c r="EF9" i="12" s="1"/>
  <c r="P130" i="17"/>
  <c r="EF15" i="12" s="1"/>
  <c r="M131" i="17"/>
  <c r="EG11" i="12" s="1"/>
  <c r="O131" i="17"/>
  <c r="EG13" i="12" s="1"/>
  <c r="Q131" i="17"/>
  <c r="EG17" i="12" s="1"/>
  <c r="N132" i="17"/>
  <c r="EH9" i="12" s="1"/>
  <c r="P132" i="17"/>
  <c r="EH15" i="12" s="1"/>
  <c r="M133" i="17"/>
  <c r="EI11" i="12" s="1"/>
  <c r="O133" i="17"/>
  <c r="EI13" i="12" s="1"/>
  <c r="Q133" i="17"/>
  <c r="EI17" i="12" s="1"/>
  <c r="N134" i="17"/>
  <c r="EJ9" i="12" s="1"/>
  <c r="P134" i="17"/>
  <c r="EJ15" i="12" s="1"/>
  <c r="M135" i="17"/>
  <c r="EK11" i="12" s="1"/>
  <c r="O135" i="17"/>
  <c r="EK13" i="12" s="1"/>
  <c r="Q135" i="17"/>
  <c r="EK17" i="12" s="1"/>
  <c r="N136" i="17"/>
  <c r="EL9" i="12" s="1"/>
  <c r="P136" i="17"/>
  <c r="EL15" i="12" s="1"/>
  <c r="M137" i="17"/>
  <c r="EM11" i="12" s="1"/>
  <c r="O137" i="17"/>
  <c r="EM13" i="12" s="1"/>
  <c r="Q137" i="17"/>
  <c r="EM17" i="12" s="1"/>
  <c r="N138" i="17"/>
  <c r="EN9" i="12" s="1"/>
  <c r="P138" i="17"/>
  <c r="EN15" i="12" s="1"/>
  <c r="M139" i="17"/>
  <c r="EO11" i="12" s="1"/>
  <c r="O139" i="17"/>
  <c r="EO13" i="12" s="1"/>
  <c r="Q139" i="17"/>
  <c r="EO17" i="12" s="1"/>
  <c r="N140" i="17"/>
  <c r="EP9" i="12" s="1"/>
  <c r="P140" i="17"/>
  <c r="EP15" i="12" s="1"/>
  <c r="M141" i="17"/>
  <c r="EQ11" i="12" s="1"/>
  <c r="O141" i="17"/>
  <c r="EQ13" i="12" s="1"/>
  <c r="Q141" i="17"/>
  <c r="EQ17" i="12" s="1"/>
  <c r="N142" i="17"/>
  <c r="ER9" i="12" s="1"/>
  <c r="P142" i="17"/>
  <c r="ER15" i="12" s="1"/>
  <c r="M143" i="17"/>
  <c r="ES11" i="12" s="1"/>
  <c r="O143" i="17"/>
  <c r="ES13" i="12" s="1"/>
  <c r="Q143" i="17"/>
  <c r="ES17" i="12" s="1"/>
  <c r="N144" i="17"/>
  <c r="ET9" i="12" s="1"/>
  <c r="P144" i="17"/>
  <c r="ET15" i="12" s="1"/>
  <c r="M145" i="17"/>
  <c r="EU11" i="12" s="1"/>
  <c r="O145" i="17"/>
  <c r="EU13" i="12" s="1"/>
  <c r="Q145" i="17"/>
  <c r="EU17" i="12" s="1"/>
  <c r="N146" i="17"/>
  <c r="EV9" i="12" s="1"/>
  <c r="P146" i="17"/>
  <c r="EV15" i="12" s="1"/>
  <c r="M147" i="17"/>
  <c r="EW11" i="12" s="1"/>
  <c r="O147" i="17"/>
  <c r="EW13" i="12" s="1"/>
  <c r="Q147" i="17"/>
  <c r="EW17" i="12" s="1"/>
  <c r="N148" i="17"/>
  <c r="EX9" i="12" s="1"/>
  <c r="P148" i="17"/>
  <c r="EX15" i="12" s="1"/>
  <c r="M149" i="17"/>
  <c r="EY11" i="12" s="1"/>
  <c r="O149" i="17"/>
  <c r="EY13" i="12" s="1"/>
  <c r="Q149" i="17"/>
  <c r="EY17" i="12" s="1"/>
  <c r="N150" i="17"/>
  <c r="EZ9" i="12" s="1"/>
  <c r="P150" i="17"/>
  <c r="EZ15" i="12" s="1"/>
  <c r="M151" i="17"/>
  <c r="FA11" i="12" s="1"/>
  <c r="O151" i="17"/>
  <c r="FA13" i="12" s="1"/>
  <c r="Q151" i="17"/>
  <c r="FA17" i="12" s="1"/>
  <c r="N152" i="17"/>
  <c r="FB9" i="12" s="1"/>
  <c r="P152" i="17"/>
  <c r="FB15" i="12" s="1"/>
  <c r="M153" i="17"/>
  <c r="FC11" i="12" s="1"/>
  <c r="O153" i="17"/>
  <c r="FC13" i="12" s="1"/>
  <c r="Q153" i="17"/>
  <c r="FC17" i="12" s="1"/>
  <c r="N154" i="17"/>
  <c r="FD9" i="12" s="1"/>
  <c r="P154" i="17"/>
  <c r="FD15" i="12" s="1"/>
  <c r="M155" i="17"/>
  <c r="FE11" i="12" s="1"/>
  <c r="O155" i="17"/>
  <c r="FE13" i="12" s="1"/>
  <c r="Q155" i="17"/>
  <c r="FE17" i="12" s="1"/>
  <c r="N156" i="17"/>
  <c r="FF9" i="12" s="1"/>
  <c r="P156" i="17"/>
  <c r="FF15" i="12" s="1"/>
  <c r="M157" i="17"/>
  <c r="FG11" i="12" s="1"/>
  <c r="O157" i="17"/>
  <c r="FG13" i="12" s="1"/>
  <c r="Q157" i="17"/>
  <c r="FG17" i="12" s="1"/>
  <c r="N158" i="17"/>
  <c r="FH9" i="12" s="1"/>
  <c r="P158" i="17"/>
  <c r="FH15" i="12" s="1"/>
  <c r="M159" i="17"/>
  <c r="FI11" i="12" s="1"/>
  <c r="O159" i="17"/>
  <c r="FI13" i="12" s="1"/>
  <c r="Q159" i="17"/>
  <c r="FI17" i="12" s="1"/>
  <c r="N160" i="17"/>
  <c r="FJ9" i="12" s="1"/>
  <c r="P160" i="17"/>
  <c r="FJ15" i="12" s="1"/>
  <c r="M161" i="17"/>
  <c r="FK11" i="12" s="1"/>
  <c r="O161" i="17"/>
  <c r="FK13" i="12" s="1"/>
  <c r="Q161" i="17"/>
  <c r="FK17" i="12" s="1"/>
  <c r="N162" i="17"/>
  <c r="FL9" i="12" s="1"/>
  <c r="P162" i="17"/>
  <c r="FL15" i="12" s="1"/>
  <c r="M163" i="17"/>
  <c r="FM11" i="12" s="1"/>
  <c r="O163" i="17"/>
  <c r="FM13" i="12" s="1"/>
  <c r="Q163" i="17"/>
  <c r="FM17" i="12" s="1"/>
  <c r="N164" i="17"/>
  <c r="FN9" i="12" s="1"/>
  <c r="P164" i="17"/>
  <c r="FN15" i="12" s="1"/>
  <c r="M165" i="17"/>
  <c r="FO11" i="12" s="1"/>
  <c r="O165" i="17"/>
  <c r="FO13" i="12" s="1"/>
  <c r="Q165" i="17"/>
  <c r="FO17" i="12" s="1"/>
  <c r="N166" i="17"/>
  <c r="FP9" i="12" s="1"/>
  <c r="P166" i="17"/>
  <c r="FP15" i="12" s="1"/>
  <c r="M167" i="17"/>
  <c r="FQ11" i="12" s="1"/>
  <c r="O167" i="17"/>
  <c r="FQ13" i="12" s="1"/>
  <c r="Q167" i="17"/>
  <c r="FQ17" i="12" s="1"/>
  <c r="N168" i="17"/>
  <c r="FR9" i="12" s="1"/>
  <c r="P168" i="17"/>
  <c r="FR15" i="12" s="1"/>
  <c r="M169" i="17"/>
  <c r="FS11" i="12" s="1"/>
  <c r="O169" i="17"/>
  <c r="FS13" i="12" s="1"/>
  <c r="Q169" i="17"/>
  <c r="FS17" i="12" s="1"/>
  <c r="N170" i="17"/>
  <c r="FT9" i="12" s="1"/>
  <c r="P170" i="17"/>
  <c r="FT15" i="12" s="1"/>
  <c r="M171" i="17"/>
  <c r="FU11" i="12" s="1"/>
  <c r="O171" i="17"/>
  <c r="FU13" i="12" s="1"/>
  <c r="Q171" i="17"/>
  <c r="FU17" i="12" s="1"/>
  <c r="N172" i="17"/>
  <c r="FV9" i="12" s="1"/>
  <c r="P172" i="17"/>
  <c r="FV15" i="12" s="1"/>
  <c r="M173" i="17"/>
  <c r="FW11" i="12" s="1"/>
  <c r="O173" i="17"/>
  <c r="FW13" i="12" s="1"/>
  <c r="Q173" i="17"/>
  <c r="FW17" i="12" s="1"/>
  <c r="N174" i="17"/>
  <c r="FX9" i="12" s="1"/>
  <c r="P174" i="17"/>
  <c r="FX15" i="12" s="1"/>
  <c r="M175" i="17"/>
  <c r="FY11" i="12" s="1"/>
  <c r="O175" i="17"/>
  <c r="FY13" i="12" s="1"/>
  <c r="Q175" i="17"/>
  <c r="FY17" i="12" s="1"/>
  <c r="N176" i="17"/>
  <c r="FZ9" i="12" s="1"/>
  <c r="P176" i="17"/>
  <c r="FZ15" i="12" s="1"/>
  <c r="M177" i="17"/>
  <c r="GA11" i="12" s="1"/>
  <c r="O177" i="17"/>
  <c r="GA13" i="12" s="1"/>
  <c r="Q177" i="17"/>
  <c r="GA17" i="12" s="1"/>
  <c r="N178" i="17"/>
  <c r="GB9" i="12" s="1"/>
  <c r="P178" i="17"/>
  <c r="GB15" i="12" s="1"/>
  <c r="M179" i="17"/>
  <c r="GC11" i="12" s="1"/>
  <c r="O179" i="17"/>
  <c r="GC13" i="12" s="1"/>
  <c r="Q179" i="17"/>
  <c r="GC17" i="12" s="1"/>
  <c r="N180" i="17"/>
  <c r="GD9" i="12" s="1"/>
  <c r="P180" i="17"/>
  <c r="GD15" i="12" s="1"/>
  <c r="M181" i="17"/>
  <c r="GE11" i="12" s="1"/>
  <c r="O181" i="17"/>
  <c r="GE13" i="12" s="1"/>
  <c r="Q181" i="17"/>
  <c r="GE17" i="12" s="1"/>
  <c r="N182" i="17"/>
  <c r="GF9" i="12" s="1"/>
  <c r="P182" i="17"/>
  <c r="GF15" i="12" s="1"/>
  <c r="M183" i="17"/>
  <c r="GG11" i="12" s="1"/>
  <c r="O183" i="17"/>
  <c r="GG13" i="12" s="1"/>
  <c r="Q183" i="17"/>
  <c r="GG17" i="12" s="1"/>
  <c r="N184" i="17"/>
  <c r="GH9" i="12" s="1"/>
  <c r="P184" i="17"/>
  <c r="GH15" i="12" s="1"/>
  <c r="M185" i="17"/>
  <c r="GI11" i="12" s="1"/>
  <c r="O185" i="17"/>
  <c r="GI13" i="12" s="1"/>
  <c r="Q185" i="17"/>
  <c r="GI17" i="12" s="1"/>
  <c r="N186" i="17"/>
  <c r="GJ9" i="12" s="1"/>
  <c r="P186" i="17"/>
  <c r="GJ15" i="12" s="1"/>
  <c r="M187" i="17"/>
  <c r="GK11" i="12" s="1"/>
  <c r="O187" i="17"/>
  <c r="GK13" i="12" s="1"/>
  <c r="Q187" i="17"/>
  <c r="GK17" i="12" s="1"/>
  <c r="N188" i="17"/>
  <c r="GL9" i="12" s="1"/>
  <c r="P188" i="17"/>
  <c r="GL15" i="12" s="1"/>
  <c r="M189" i="17"/>
  <c r="GM11" i="12" s="1"/>
  <c r="O189" i="17"/>
  <c r="GM13" i="12" s="1"/>
  <c r="Q189" i="17"/>
  <c r="GM17" i="12" s="1"/>
  <c r="N190" i="17"/>
  <c r="GN9" i="12" s="1"/>
  <c r="P190" i="17"/>
  <c r="GN15" i="12" s="1"/>
  <c r="M191" i="17"/>
  <c r="GO11" i="12" s="1"/>
  <c r="O191" i="17"/>
  <c r="GO13" i="12" s="1"/>
  <c r="Q191" i="17"/>
  <c r="GO17" i="12" s="1"/>
  <c r="N192" i="17"/>
  <c r="GP9" i="12" s="1"/>
  <c r="P6" i="17"/>
  <c r="L15" i="12" s="1"/>
  <c r="Q9" i="17"/>
  <c r="O17" i="12" s="1"/>
  <c r="M13" i="17"/>
  <c r="S11" i="12" s="1"/>
  <c r="N16" i="17"/>
  <c r="V9" i="12" s="1"/>
  <c r="O19" i="17"/>
  <c r="Y13" i="12" s="1"/>
  <c r="P22" i="17"/>
  <c r="AB15" i="12" s="1"/>
  <c r="Q25" i="17"/>
  <c r="AE17" i="12" s="1"/>
  <c r="M29" i="17"/>
  <c r="AI11" i="12" s="1"/>
  <c r="N32" i="17"/>
  <c r="AL9" i="12" s="1"/>
  <c r="O35" i="17"/>
  <c r="AO13" i="12" s="1"/>
  <c r="P38" i="17"/>
  <c r="AR15" i="12" s="1"/>
  <c r="O40" i="17"/>
  <c r="AT13" i="12" s="1"/>
  <c r="M42" i="17"/>
  <c r="AV11" i="12" s="1"/>
  <c r="P43" i="17"/>
  <c r="AW15" i="12" s="1"/>
  <c r="N45" i="17"/>
  <c r="AY9" i="12" s="1"/>
  <c r="Q46" i="17"/>
  <c r="AZ17" i="12" s="1"/>
  <c r="O48" i="17"/>
  <c r="BB13" i="12" s="1"/>
  <c r="M50" i="17"/>
  <c r="BD11" i="12" s="1"/>
  <c r="P51" i="17"/>
  <c r="BE15" i="12" s="1"/>
  <c r="N53" i="17"/>
  <c r="BG9" i="12" s="1"/>
  <c r="Q54" i="17"/>
  <c r="BH17" i="12" s="1"/>
  <c r="O56" i="17"/>
  <c r="BJ13" i="12" s="1"/>
  <c r="BL11" i="12"/>
  <c r="P59" i="17"/>
  <c r="BM15" i="12" s="1"/>
  <c r="N61" i="17"/>
  <c r="BO9" i="12" s="1"/>
  <c r="Q62" i="17"/>
  <c r="BP17" i="12" s="1"/>
  <c r="O64" i="17"/>
  <c r="BR13" i="12" s="1"/>
  <c r="M66" i="17"/>
  <c r="BT11" i="12" s="1"/>
  <c r="P67" i="17"/>
  <c r="BU15" i="12" s="1"/>
  <c r="N69" i="17"/>
  <c r="BW9" i="12" s="1"/>
  <c r="Q70" i="17"/>
  <c r="BX17" i="12" s="1"/>
  <c r="O72" i="17"/>
  <c r="BZ13" i="12" s="1"/>
  <c r="M74" i="17"/>
  <c r="CB11" i="12" s="1"/>
  <c r="P75" i="17"/>
  <c r="CC15" i="12" s="1"/>
  <c r="N77" i="17"/>
  <c r="CE9" i="12" s="1"/>
  <c r="Q78" i="17"/>
  <c r="CF17" i="12" s="1"/>
  <c r="O80" i="17"/>
  <c r="CH13" i="12" s="1"/>
  <c r="M82" i="17"/>
  <c r="CJ11" i="12" s="1"/>
  <c r="P83" i="17"/>
  <c r="CK15" i="12" s="1"/>
  <c r="N85" i="17"/>
  <c r="CM9" i="12" s="1"/>
  <c r="Q86" i="17"/>
  <c r="CN17" i="12" s="1"/>
  <c r="O88" i="17"/>
  <c r="CP13" i="12" s="1"/>
  <c r="M90" i="17"/>
  <c r="CR11" i="12" s="1"/>
  <c r="Q90" i="17"/>
  <c r="CR17" i="12" s="1"/>
  <c r="P91" i="17"/>
  <c r="CS15" i="12" s="1"/>
  <c r="O92" i="17"/>
  <c r="CT13" i="12" s="1"/>
  <c r="N93" i="17"/>
  <c r="CU9" i="12" s="1"/>
  <c r="M94" i="17"/>
  <c r="CV11" i="12" s="1"/>
  <c r="Q94" i="17"/>
  <c r="CV17" i="12" s="1"/>
  <c r="P95" i="17"/>
  <c r="CW15" i="12" s="1"/>
  <c r="O96" i="17"/>
  <c r="CX13" i="12" s="1"/>
  <c r="N97" i="17"/>
  <c r="CY9" i="12" s="1"/>
  <c r="M98" i="17"/>
  <c r="CZ11" i="12" s="1"/>
  <c r="Q98" i="17"/>
  <c r="CZ17" i="12" s="1"/>
  <c r="P99" i="17"/>
  <c r="DA15" i="12" s="1"/>
  <c r="O100" i="17"/>
  <c r="DB13" i="12" s="1"/>
  <c r="N101" i="17"/>
  <c r="DC9" i="12" s="1"/>
  <c r="M102" i="17"/>
  <c r="DD11" i="12" s="1"/>
  <c r="Q102" i="17"/>
  <c r="DD17" i="12" s="1"/>
  <c r="P103" i="17"/>
  <c r="DE15" i="12" s="1"/>
  <c r="O104" i="17"/>
  <c r="DF13" i="12" s="1"/>
  <c r="N105" i="17"/>
  <c r="DG9" i="12" s="1"/>
  <c r="M106" i="17"/>
  <c r="DH11" i="12" s="1"/>
  <c r="Q106" i="17"/>
  <c r="DH17" i="12" s="1"/>
  <c r="P107" i="17"/>
  <c r="DI15" i="12" s="1"/>
  <c r="O108" i="17"/>
  <c r="DJ13" i="12" s="1"/>
  <c r="N109" i="17"/>
  <c r="DK9" i="12" s="1"/>
  <c r="M110" i="17"/>
  <c r="DL11" i="12" s="1"/>
  <c r="Q110" i="17"/>
  <c r="DL17" i="12" s="1"/>
  <c r="P111" i="17"/>
  <c r="DM15" i="12" s="1"/>
  <c r="O112" i="17"/>
  <c r="DN13" i="12" s="1"/>
  <c r="N113" i="17"/>
  <c r="DO9" i="12" s="1"/>
  <c r="M114" i="17"/>
  <c r="DP11" i="12" s="1"/>
  <c r="Q114" i="17"/>
  <c r="DP17" i="12" s="1"/>
  <c r="P115" i="17"/>
  <c r="DQ15" i="12" s="1"/>
  <c r="O116" i="17"/>
  <c r="DR13" i="12" s="1"/>
  <c r="N117" i="17"/>
  <c r="DS9" i="12" s="1"/>
  <c r="M118" i="17"/>
  <c r="DT11" i="12" s="1"/>
  <c r="Q118" i="17"/>
  <c r="DT17" i="12" s="1"/>
  <c r="P119" i="17"/>
  <c r="DU15" i="12" s="1"/>
  <c r="O120" i="17"/>
  <c r="DV13" i="12" s="1"/>
  <c r="N121" i="17"/>
  <c r="DW9" i="12" s="1"/>
  <c r="M122" i="17"/>
  <c r="DX11" i="12" s="1"/>
  <c r="Q122" i="17"/>
  <c r="DX17" i="12" s="1"/>
  <c r="P123" i="17"/>
  <c r="DY15" i="12" s="1"/>
  <c r="O124" i="17"/>
  <c r="DZ13" i="12" s="1"/>
  <c r="N125" i="17"/>
  <c r="EA9" i="12" s="1"/>
  <c r="M126" i="17"/>
  <c r="EB11" i="12" s="1"/>
  <c r="Q126" i="17"/>
  <c r="EB17" i="12" s="1"/>
  <c r="P127" i="17"/>
  <c r="EC15" i="12" s="1"/>
  <c r="O128" i="17"/>
  <c r="ED13" i="12" s="1"/>
  <c r="N129" i="17"/>
  <c r="EE9" i="12" s="1"/>
  <c r="M130" i="17"/>
  <c r="EF11" i="12" s="1"/>
  <c r="Q130" i="17"/>
  <c r="EF17" i="12" s="1"/>
  <c r="P131" i="17"/>
  <c r="EG15" i="12" s="1"/>
  <c r="O132" i="17"/>
  <c r="EH13" i="12" s="1"/>
  <c r="N133" i="17"/>
  <c r="EI9" i="12" s="1"/>
  <c r="M134" i="17"/>
  <c r="EJ11" i="12" s="1"/>
  <c r="Q134" i="17"/>
  <c r="EJ17" i="12" s="1"/>
  <c r="P135" i="17"/>
  <c r="EK15" i="12" s="1"/>
  <c r="O136" i="17"/>
  <c r="EL13" i="12" s="1"/>
  <c r="N137" i="17"/>
  <c r="EM9" i="12" s="1"/>
  <c r="M138" i="17"/>
  <c r="EN11" i="12" s="1"/>
  <c r="Q138" i="17"/>
  <c r="EN17" i="12" s="1"/>
  <c r="P139" i="17"/>
  <c r="EO15" i="12" s="1"/>
  <c r="O140" i="17"/>
  <c r="EP13" i="12" s="1"/>
  <c r="N141" i="17"/>
  <c r="EQ9" i="12" s="1"/>
  <c r="M142" i="17"/>
  <c r="ER11" i="12" s="1"/>
  <c r="Q142" i="17"/>
  <c r="ER17" i="12" s="1"/>
  <c r="P143" i="17"/>
  <c r="ES15" i="12" s="1"/>
  <c r="O144" i="17"/>
  <c r="ET13" i="12" s="1"/>
  <c r="N145" i="17"/>
  <c r="EU9" i="12" s="1"/>
  <c r="M146" i="17"/>
  <c r="EV11" i="12" s="1"/>
  <c r="Q146" i="17"/>
  <c r="EV17" i="12" s="1"/>
  <c r="P147" i="17"/>
  <c r="EW15" i="12" s="1"/>
  <c r="O148" i="17"/>
  <c r="EX13" i="12" s="1"/>
  <c r="N149" i="17"/>
  <c r="EY9" i="12" s="1"/>
  <c r="M150" i="17"/>
  <c r="EZ11" i="12" s="1"/>
  <c r="Q150" i="17"/>
  <c r="EZ17" i="12" s="1"/>
  <c r="P151" i="17"/>
  <c r="FA15" i="12" s="1"/>
  <c r="O152" i="17"/>
  <c r="FB13" i="12" s="1"/>
  <c r="N153" i="17"/>
  <c r="FC9" i="12" s="1"/>
  <c r="M154" i="17"/>
  <c r="FD11" i="12" s="1"/>
  <c r="Q154" i="17"/>
  <c r="FD17" i="12" s="1"/>
  <c r="P155" i="17"/>
  <c r="FE15" i="12" s="1"/>
  <c r="O156" i="17"/>
  <c r="FF13" i="12" s="1"/>
  <c r="N157" i="17"/>
  <c r="FG9" i="12" s="1"/>
  <c r="M158" i="17"/>
  <c r="FH11" i="12" s="1"/>
  <c r="Q158" i="17"/>
  <c r="FH17" i="12" s="1"/>
  <c r="P159" i="17"/>
  <c r="FI15" i="12" s="1"/>
  <c r="O160" i="17"/>
  <c r="FJ13" i="12" s="1"/>
  <c r="N161" i="17"/>
  <c r="FK9" i="12" s="1"/>
  <c r="M162" i="17"/>
  <c r="FL11" i="12" s="1"/>
  <c r="Q162" i="17"/>
  <c r="FL17" i="12" s="1"/>
  <c r="P163" i="17"/>
  <c r="FM15" i="12" s="1"/>
  <c r="O164" i="17"/>
  <c r="FN13" i="12" s="1"/>
  <c r="N165" i="17"/>
  <c r="FO9" i="12" s="1"/>
  <c r="M166" i="17"/>
  <c r="FP11" i="12" s="1"/>
  <c r="Q166" i="17"/>
  <c r="FP17" i="12" s="1"/>
  <c r="P167" i="17"/>
  <c r="FQ15" i="12" s="1"/>
  <c r="O168" i="17"/>
  <c r="FR13" i="12" s="1"/>
  <c r="N169" i="17"/>
  <c r="FS9" i="12" s="1"/>
  <c r="M170" i="17"/>
  <c r="FT11" i="12" s="1"/>
  <c r="Q170" i="17"/>
  <c r="FT17" i="12" s="1"/>
  <c r="P171" i="17"/>
  <c r="FU15" i="12" s="1"/>
  <c r="O172" i="17"/>
  <c r="FV13" i="12" s="1"/>
  <c r="N173" i="17"/>
  <c r="FW9" i="12" s="1"/>
  <c r="M174" i="17"/>
  <c r="FX11" i="12" s="1"/>
  <c r="Q174" i="17"/>
  <c r="FX17" i="12" s="1"/>
  <c r="P175" i="17"/>
  <c r="FY15" i="12" s="1"/>
  <c r="O176" i="17"/>
  <c r="FZ13" i="12" s="1"/>
  <c r="N177" i="17"/>
  <c r="GA9" i="12" s="1"/>
  <c r="M178" i="17"/>
  <c r="GB11" i="12" s="1"/>
  <c r="Q178" i="17"/>
  <c r="GB17" i="12" s="1"/>
  <c r="P179" i="17"/>
  <c r="GC15" i="12" s="1"/>
  <c r="O180" i="17"/>
  <c r="GD13" i="12" s="1"/>
  <c r="N181" i="17"/>
  <c r="GE9" i="12" s="1"/>
  <c r="M182" i="17"/>
  <c r="GF11" i="12" s="1"/>
  <c r="Q182" i="17"/>
  <c r="GF17" i="12" s="1"/>
  <c r="P183" i="17"/>
  <c r="GG15" i="12" s="1"/>
  <c r="O184" i="17"/>
  <c r="GH13" i="12" s="1"/>
  <c r="N185" i="17"/>
  <c r="GI9" i="12" s="1"/>
  <c r="M186" i="17"/>
  <c r="GJ11" i="12" s="1"/>
  <c r="Q186" i="17"/>
  <c r="GJ17" i="12" s="1"/>
  <c r="P187" i="17"/>
  <c r="GK15" i="12" s="1"/>
  <c r="O188" i="17"/>
  <c r="GL13" i="12" s="1"/>
  <c r="N189" i="17"/>
  <c r="GM9" i="12" s="1"/>
  <c r="M190" i="17"/>
  <c r="GN11" i="12" s="1"/>
  <c r="Q190" i="17"/>
  <c r="GN17" i="12" s="1"/>
  <c r="P191" i="17"/>
  <c r="GO15" i="12" s="1"/>
  <c r="O192" i="17"/>
  <c r="GP13" i="12" s="1"/>
  <c r="Q192" i="17"/>
  <c r="GP17" i="12" s="1"/>
  <c r="N193" i="17"/>
  <c r="GQ9" i="12" s="1"/>
  <c r="P193" i="17"/>
  <c r="GQ15" i="12" s="1"/>
  <c r="M194" i="17"/>
  <c r="GR11" i="12" s="1"/>
  <c r="O194" i="17"/>
  <c r="GR13" i="12" s="1"/>
  <c r="Q194" i="17"/>
  <c r="GR17" i="12" s="1"/>
  <c r="N195" i="17"/>
  <c r="GS9" i="12" s="1"/>
  <c r="P195" i="17"/>
  <c r="GS15" i="12" s="1"/>
  <c r="M196" i="17"/>
  <c r="GT11" i="12" s="1"/>
  <c r="O196" i="17"/>
  <c r="GT13" i="12" s="1"/>
  <c r="Q196" i="17"/>
  <c r="GT17" i="12" s="1"/>
  <c r="N197" i="17"/>
  <c r="GU9" i="12" s="1"/>
  <c r="P197" i="17"/>
  <c r="GU15" i="12" s="1"/>
  <c r="M198" i="17"/>
  <c r="GV11" i="12" s="1"/>
  <c r="O198" i="17"/>
  <c r="GV13" i="12" s="1"/>
  <c r="Q198" i="17"/>
  <c r="GV17" i="12" s="1"/>
  <c r="N199" i="17"/>
  <c r="GW9" i="12" s="1"/>
  <c r="P199" i="17"/>
  <c r="GW15" i="12" s="1"/>
  <c r="M200" i="17"/>
  <c r="GX11" i="12" s="1"/>
  <c r="O200" i="17"/>
  <c r="GX13" i="12" s="1"/>
  <c r="Q200" i="17"/>
  <c r="GX17" i="12" s="1"/>
  <c r="N201" i="17"/>
  <c r="GY9" i="12" s="1"/>
  <c r="P201" i="17"/>
  <c r="GY15" i="12" s="1"/>
  <c r="M202" i="17"/>
  <c r="GZ11" i="12" s="1"/>
  <c r="O202" i="17"/>
  <c r="GZ13" i="12" s="1"/>
  <c r="Q202" i="17"/>
  <c r="GZ17" i="12" s="1"/>
  <c r="N203" i="17"/>
  <c r="HA9" i="12" s="1"/>
  <c r="P203" i="17"/>
  <c r="HA15" i="12" s="1"/>
  <c r="M204" i="17"/>
  <c r="HB11" i="12" s="1"/>
  <c r="O204" i="17"/>
  <c r="HB13" i="12" s="1"/>
  <c r="Q204" i="17"/>
  <c r="HB17" i="12" s="1"/>
  <c r="N205" i="17"/>
  <c r="HC9" i="12" s="1"/>
  <c r="P205" i="17"/>
  <c r="HC15" i="12" s="1"/>
  <c r="M206" i="17"/>
  <c r="HD11" i="12" s="1"/>
  <c r="O206" i="17"/>
  <c r="HD13" i="12" s="1"/>
  <c r="Q206" i="17"/>
  <c r="HD17" i="12" s="1"/>
  <c r="N207" i="17"/>
  <c r="HE9" i="12" s="1"/>
  <c r="P207" i="17"/>
  <c r="HE15" i="12" s="1"/>
  <c r="M208" i="17"/>
  <c r="HF11" i="12" s="1"/>
  <c r="O208" i="17"/>
  <c r="HF13" i="12" s="1"/>
  <c r="Q208" i="17"/>
  <c r="HF17" i="12" s="1"/>
  <c r="N209" i="17"/>
  <c r="HG9" i="12" s="1"/>
  <c r="P209" i="17"/>
  <c r="HG15" i="12" s="1"/>
  <c r="M210" i="17"/>
  <c r="HH11" i="12" s="1"/>
  <c r="O210" i="17"/>
  <c r="HH13" i="12" s="1"/>
  <c r="Q210" i="17"/>
  <c r="HH17" i="12" s="1"/>
  <c r="N211" i="17"/>
  <c r="HI9" i="12" s="1"/>
  <c r="P211" i="17"/>
  <c r="HI15" i="12" s="1"/>
  <c r="M212" i="17"/>
  <c r="HJ11" i="12" s="1"/>
  <c r="O212" i="17"/>
  <c r="HJ13" i="12" s="1"/>
  <c r="Q212" i="17"/>
  <c r="HJ17" i="12" s="1"/>
  <c r="N213" i="17"/>
  <c r="HK9" i="12" s="1"/>
  <c r="P213" i="17"/>
  <c r="HK15" i="12" s="1"/>
  <c r="M214" i="17"/>
  <c r="HL11" i="12" s="1"/>
  <c r="O214" i="17"/>
  <c r="HL13" i="12" s="1"/>
  <c r="Q214" i="17"/>
  <c r="HL17" i="12" s="1"/>
  <c r="N215" i="17"/>
  <c r="HM9" i="12" s="1"/>
  <c r="P215" i="17"/>
  <c r="HM15" i="12" s="1"/>
  <c r="M216" i="17"/>
  <c r="HN11" i="12" s="1"/>
  <c r="O216" i="17"/>
  <c r="HN13" i="12" s="1"/>
  <c r="Q216" i="17"/>
  <c r="HN17" i="12" s="1"/>
  <c r="N217" i="17"/>
  <c r="HO9" i="12" s="1"/>
  <c r="P217" i="17"/>
  <c r="HO15" i="12" s="1"/>
  <c r="M218" i="17"/>
  <c r="HP11" i="12" s="1"/>
  <c r="O218" i="17"/>
  <c r="HP13" i="12" s="1"/>
  <c r="Q218" i="17"/>
  <c r="HP17" i="12" s="1"/>
  <c r="N219" i="17"/>
  <c r="HQ9" i="12" s="1"/>
  <c r="P219" i="17"/>
  <c r="HQ15" i="12" s="1"/>
  <c r="M220" i="17"/>
  <c r="HR11" i="12" s="1"/>
  <c r="O220" i="17"/>
  <c r="HR13" i="12" s="1"/>
  <c r="Q220" i="17"/>
  <c r="HR17" i="12" s="1"/>
  <c r="N221" i="17"/>
  <c r="HS9" i="12" s="1"/>
  <c r="P221" i="17"/>
  <c r="HS15" i="12" s="1"/>
  <c r="M222" i="17"/>
  <c r="HT11" i="12" s="1"/>
  <c r="O222" i="17"/>
  <c r="HT13" i="12" s="1"/>
  <c r="Q222" i="17"/>
  <c r="HT17" i="12" s="1"/>
  <c r="N223" i="17"/>
  <c r="HU9" i="12" s="1"/>
  <c r="P223" i="17"/>
  <c r="HU15" i="12" s="1"/>
  <c r="M224" i="17"/>
  <c r="HV11" i="12" s="1"/>
  <c r="O224" i="17"/>
  <c r="HV13" i="12" s="1"/>
  <c r="Q224" i="17"/>
  <c r="HV17" i="12" s="1"/>
  <c r="N225" i="17"/>
  <c r="HW9" i="12" s="1"/>
  <c r="P225" i="17"/>
  <c r="HW15" i="12" s="1"/>
  <c r="M226" i="17"/>
  <c r="HX11" i="12" s="1"/>
  <c r="O226" i="17"/>
  <c r="HX13" i="12" s="1"/>
  <c r="Q226" i="17"/>
  <c r="HX17" i="12" s="1"/>
  <c r="N227" i="17"/>
  <c r="HY9" i="12" s="1"/>
  <c r="P227" i="17"/>
  <c r="HY15" i="12" s="1"/>
  <c r="M228" i="17"/>
  <c r="HZ11" i="12" s="1"/>
  <c r="O228" i="17"/>
  <c r="HZ13" i="12" s="1"/>
  <c r="Q228" i="17"/>
  <c r="HZ17" i="12" s="1"/>
  <c r="N229" i="17"/>
  <c r="IA9" i="12" s="1"/>
  <c r="P229" i="17"/>
  <c r="IA15" i="12" s="1"/>
  <c r="M230" i="17"/>
  <c r="IB11" i="12" s="1"/>
  <c r="O230" i="17"/>
  <c r="IB13" i="12" s="1"/>
  <c r="Q230" i="17"/>
  <c r="IB17" i="12" s="1"/>
  <c r="N231" i="17"/>
  <c r="IC9" i="12" s="1"/>
  <c r="P231" i="17"/>
  <c r="IC15" i="12" s="1"/>
  <c r="M232" i="17"/>
  <c r="O232" i="17"/>
  <c r="Q232" i="17"/>
  <c r="N233" i="17"/>
  <c r="P233" i="17"/>
  <c r="M234" i="17"/>
  <c r="O234" i="17"/>
  <c r="Q234" i="17"/>
  <c r="N235" i="17"/>
  <c r="P235" i="17"/>
  <c r="M236" i="17"/>
  <c r="O236" i="17"/>
  <c r="Q236" i="17"/>
  <c r="N237" i="17"/>
  <c r="P237" i="17"/>
  <c r="M238" i="17"/>
  <c r="O238" i="17"/>
  <c r="Q238" i="17"/>
  <c r="P4" i="17"/>
  <c r="J15" i="12" s="1"/>
  <c r="M5" i="17"/>
  <c r="K11" i="12" s="1"/>
  <c r="N8" i="17"/>
  <c r="N9" i="12" s="1"/>
  <c r="O11" i="17"/>
  <c r="Q13" i="12" s="1"/>
  <c r="P14" i="17"/>
  <c r="T15" i="12" s="1"/>
  <c r="Q17" i="17"/>
  <c r="W17" i="12" s="1"/>
  <c r="M21" i="17"/>
  <c r="AA11" i="12" s="1"/>
  <c r="N24" i="17"/>
  <c r="AD9" i="12" s="1"/>
  <c r="O27" i="17"/>
  <c r="AG13" i="12" s="1"/>
  <c r="P30" i="17"/>
  <c r="AJ15" i="12" s="1"/>
  <c r="Q33" i="17"/>
  <c r="AM17" i="12" s="1"/>
  <c r="M37" i="17"/>
  <c r="AQ11" i="12" s="1"/>
  <c r="P39" i="17"/>
  <c r="AS15" i="12" s="1"/>
  <c r="N41" i="17"/>
  <c r="AU9" i="12" s="1"/>
  <c r="Q42" i="17"/>
  <c r="AV17" i="12" s="1"/>
  <c r="O44" i="17"/>
  <c r="AX13" i="12" s="1"/>
  <c r="M46" i="17"/>
  <c r="AZ11" i="12" s="1"/>
  <c r="P47" i="17"/>
  <c r="BA15" i="12" s="1"/>
  <c r="N49" i="17"/>
  <c r="BC9" i="12" s="1"/>
  <c r="Q50" i="17"/>
  <c r="BD17" i="12" s="1"/>
  <c r="O52" i="17"/>
  <c r="BF13" i="12" s="1"/>
  <c r="M54" i="17"/>
  <c r="BH11" i="12" s="1"/>
  <c r="P55" i="17"/>
  <c r="BI15" i="12" s="1"/>
  <c r="N57" i="17"/>
  <c r="BK9" i="12" s="1"/>
  <c r="Q58" i="17"/>
  <c r="BL17" i="12" s="1"/>
  <c r="O60" i="17"/>
  <c r="BN13" i="12" s="1"/>
  <c r="M62" i="17"/>
  <c r="BP11" i="12" s="1"/>
  <c r="P63" i="17"/>
  <c r="BQ15" i="12" s="1"/>
  <c r="N65" i="17"/>
  <c r="BS9" i="12" s="1"/>
  <c r="Q66" i="17"/>
  <c r="BT17" i="12" s="1"/>
  <c r="O68" i="17"/>
  <c r="BV13" i="12" s="1"/>
  <c r="M70" i="17"/>
  <c r="BX11" i="12" s="1"/>
  <c r="P71" i="17"/>
  <c r="BY15" i="12" s="1"/>
  <c r="N73" i="17"/>
  <c r="CA9" i="12" s="1"/>
  <c r="Q74" i="17"/>
  <c r="CB17" i="12" s="1"/>
  <c r="O76" i="17"/>
  <c r="CD13" i="12" s="1"/>
  <c r="M78" i="17"/>
  <c r="CF11" i="12" s="1"/>
  <c r="P79" i="17"/>
  <c r="CG15" i="12" s="1"/>
  <c r="N81" i="17"/>
  <c r="CI9" i="12" s="1"/>
  <c r="Q82" i="17"/>
  <c r="CJ17" i="12" s="1"/>
  <c r="O84" i="17"/>
  <c r="CL13" i="12" s="1"/>
  <c r="M86" i="17"/>
  <c r="CN11" i="12" s="1"/>
  <c r="P87" i="17"/>
  <c r="CO15" i="12" s="1"/>
  <c r="N89" i="17"/>
  <c r="CQ9" i="12" s="1"/>
  <c r="O90" i="17"/>
  <c r="CR13" i="12" s="1"/>
  <c r="N91" i="17"/>
  <c r="CS9" i="12" s="1"/>
  <c r="M92" i="17"/>
  <c r="CT11" i="12" s="1"/>
  <c r="Q92" i="17"/>
  <c r="CT17" i="12" s="1"/>
  <c r="P93" i="17"/>
  <c r="CU15" i="12" s="1"/>
  <c r="O94" i="17"/>
  <c r="CV13" i="12" s="1"/>
  <c r="N95" i="17"/>
  <c r="CW9" i="12" s="1"/>
  <c r="M96" i="17"/>
  <c r="CX11" i="12" s="1"/>
  <c r="Q96" i="17"/>
  <c r="CX17" i="12" s="1"/>
  <c r="P97" i="17"/>
  <c r="CY15" i="12" s="1"/>
  <c r="O98" i="17"/>
  <c r="CZ13" i="12" s="1"/>
  <c r="N99" i="17"/>
  <c r="DA9" i="12" s="1"/>
  <c r="M100" i="17"/>
  <c r="DB11" i="12" s="1"/>
  <c r="Q100" i="17"/>
  <c r="DB17" i="12" s="1"/>
  <c r="P101" i="17"/>
  <c r="DC15" i="12" s="1"/>
  <c r="O102" i="17"/>
  <c r="DD13" i="12" s="1"/>
  <c r="N103" i="17"/>
  <c r="DE9" i="12" s="1"/>
  <c r="M104" i="17"/>
  <c r="DF11" i="12" s="1"/>
  <c r="Q104" i="17"/>
  <c r="DF17" i="12" s="1"/>
  <c r="P105" i="17"/>
  <c r="DG15" i="12" s="1"/>
  <c r="O106" i="17"/>
  <c r="DH13" i="12" s="1"/>
  <c r="N107" i="17"/>
  <c r="DI9" i="12" s="1"/>
  <c r="M108" i="17"/>
  <c r="DJ11" i="12" s="1"/>
  <c r="Q108" i="17"/>
  <c r="DJ17" i="12" s="1"/>
  <c r="P109" i="17"/>
  <c r="DK15" i="12" s="1"/>
  <c r="O110" i="17"/>
  <c r="DL13" i="12" s="1"/>
  <c r="N111" i="17"/>
  <c r="DM9" i="12" s="1"/>
  <c r="M112" i="17"/>
  <c r="DN11" i="12" s="1"/>
  <c r="Q112" i="17"/>
  <c r="DN17" i="12" s="1"/>
  <c r="P113" i="17"/>
  <c r="DO15" i="12" s="1"/>
  <c r="O114" i="17"/>
  <c r="DP13" i="12" s="1"/>
  <c r="N115" i="17"/>
  <c r="DQ9" i="12" s="1"/>
  <c r="M116" i="17"/>
  <c r="DR11" i="12" s="1"/>
  <c r="Q116" i="17"/>
  <c r="DR17" i="12" s="1"/>
  <c r="P117" i="17"/>
  <c r="DS15" i="12" s="1"/>
  <c r="O118" i="17"/>
  <c r="DT13" i="12" s="1"/>
  <c r="N119" i="17"/>
  <c r="DU9" i="12" s="1"/>
  <c r="M120" i="17"/>
  <c r="DV11" i="12" s="1"/>
  <c r="Q120" i="17"/>
  <c r="DV17" i="12" s="1"/>
  <c r="P121" i="17"/>
  <c r="DW15" i="12" s="1"/>
  <c r="O122" i="17"/>
  <c r="DX13" i="12" s="1"/>
  <c r="N123" i="17"/>
  <c r="DY9" i="12" s="1"/>
  <c r="M124" i="17"/>
  <c r="DZ11" i="12" s="1"/>
  <c r="Q124" i="17"/>
  <c r="DZ17" i="12" s="1"/>
  <c r="P125" i="17"/>
  <c r="EA15" i="12" s="1"/>
  <c r="O126" i="17"/>
  <c r="EB13" i="12" s="1"/>
  <c r="N127" i="17"/>
  <c r="EC9" i="12" s="1"/>
  <c r="M128" i="17"/>
  <c r="ED11" i="12" s="1"/>
  <c r="Q128" i="17"/>
  <c r="ED17" i="12" s="1"/>
  <c r="P129" i="17"/>
  <c r="EE15" i="12" s="1"/>
  <c r="O130" i="17"/>
  <c r="EF13" i="12" s="1"/>
  <c r="N131" i="17"/>
  <c r="EG9" i="12" s="1"/>
  <c r="M132" i="17"/>
  <c r="EH11" i="12" s="1"/>
  <c r="Q132" i="17"/>
  <c r="EH17" i="12" s="1"/>
  <c r="P133" i="17"/>
  <c r="EI15" i="12" s="1"/>
  <c r="O134" i="17"/>
  <c r="EJ13" i="12" s="1"/>
  <c r="N135" i="17"/>
  <c r="EK9" i="12" s="1"/>
  <c r="M136" i="17"/>
  <c r="EL11" i="12" s="1"/>
  <c r="Q136" i="17"/>
  <c r="EL17" i="12" s="1"/>
  <c r="P137" i="17"/>
  <c r="EM15" i="12" s="1"/>
  <c r="O138" i="17"/>
  <c r="EN13" i="12" s="1"/>
  <c r="N139" i="17"/>
  <c r="EO9" i="12" s="1"/>
  <c r="M140" i="17"/>
  <c r="EP11" i="12" s="1"/>
  <c r="Q140" i="17"/>
  <c r="EP17" i="12" s="1"/>
  <c r="P141" i="17"/>
  <c r="EQ15" i="12" s="1"/>
  <c r="O142" i="17"/>
  <c r="ER13" i="12" s="1"/>
  <c r="N143" i="17"/>
  <c r="ES9" i="12" s="1"/>
  <c r="M144" i="17"/>
  <c r="ET11" i="12" s="1"/>
  <c r="Q144" i="17"/>
  <c r="ET17" i="12" s="1"/>
  <c r="P145" i="17"/>
  <c r="EU15" i="12" s="1"/>
  <c r="O146" i="17"/>
  <c r="EV13" i="12" s="1"/>
  <c r="N147" i="17"/>
  <c r="EW9" i="12" s="1"/>
  <c r="M148" i="17"/>
  <c r="EX11" i="12" s="1"/>
  <c r="Q148" i="17"/>
  <c r="EX17" i="12" s="1"/>
  <c r="P149" i="17"/>
  <c r="EY15" i="12" s="1"/>
  <c r="O150" i="17"/>
  <c r="EZ13" i="12" s="1"/>
  <c r="N151" i="17"/>
  <c r="FA9" i="12" s="1"/>
  <c r="M152" i="17"/>
  <c r="FB11" i="12" s="1"/>
  <c r="Q152" i="17"/>
  <c r="FB17" i="12" s="1"/>
  <c r="P153" i="17"/>
  <c r="FC15" i="12" s="1"/>
  <c r="O154" i="17"/>
  <c r="FD13" i="12" s="1"/>
  <c r="N155" i="17"/>
  <c r="FE9" i="12" s="1"/>
  <c r="M156" i="17"/>
  <c r="FF11" i="12" s="1"/>
  <c r="Q156" i="17"/>
  <c r="FF17" i="12" s="1"/>
  <c r="P157" i="17"/>
  <c r="FG15" i="12" s="1"/>
  <c r="O158" i="17"/>
  <c r="FH13" i="12" s="1"/>
  <c r="N159" i="17"/>
  <c r="FI9" i="12" s="1"/>
  <c r="M160" i="17"/>
  <c r="FJ11" i="12" s="1"/>
  <c r="Q160" i="17"/>
  <c r="FJ17" i="12" s="1"/>
  <c r="P161" i="17"/>
  <c r="FK15" i="12" s="1"/>
  <c r="O162" i="17"/>
  <c r="FL13" i="12" s="1"/>
  <c r="N163" i="17"/>
  <c r="FM9" i="12" s="1"/>
  <c r="M164" i="17"/>
  <c r="FN11" i="12" s="1"/>
  <c r="Q164" i="17"/>
  <c r="FN17" i="12" s="1"/>
  <c r="P165" i="17"/>
  <c r="FO15" i="12" s="1"/>
  <c r="O166" i="17"/>
  <c r="FP13" i="12" s="1"/>
  <c r="N167" i="17"/>
  <c r="FQ9" i="12" s="1"/>
  <c r="M168" i="17"/>
  <c r="FR11" i="12" s="1"/>
  <c r="Q168" i="17"/>
  <c r="FR17" i="12" s="1"/>
  <c r="P169" i="17"/>
  <c r="FS15" i="12" s="1"/>
  <c r="O170" i="17"/>
  <c r="FT13" i="12" s="1"/>
  <c r="N171" i="17"/>
  <c r="FU9" i="12" s="1"/>
  <c r="M172" i="17"/>
  <c r="FV11" i="12" s="1"/>
  <c r="Q172" i="17"/>
  <c r="FV17" i="12" s="1"/>
  <c r="P173" i="17"/>
  <c r="FW15" i="12" s="1"/>
  <c r="O174" i="17"/>
  <c r="FX13" i="12" s="1"/>
  <c r="N175" i="17"/>
  <c r="FY9" i="12" s="1"/>
  <c r="M176" i="17"/>
  <c r="FZ11" i="12" s="1"/>
  <c r="Q176" i="17"/>
  <c r="FZ17" i="12" s="1"/>
  <c r="P177" i="17"/>
  <c r="GA15" i="12" s="1"/>
  <c r="O178" i="17"/>
  <c r="GB13" i="12" s="1"/>
  <c r="N179" i="17"/>
  <c r="GC9" i="12" s="1"/>
  <c r="M180" i="17"/>
  <c r="GD11" i="12" s="1"/>
  <c r="Q180" i="17"/>
  <c r="GD17" i="12" s="1"/>
  <c r="P181" i="17"/>
  <c r="GE15" i="12" s="1"/>
  <c r="O182" i="17"/>
  <c r="GF13" i="12" s="1"/>
  <c r="N183" i="17"/>
  <c r="GG9" i="12" s="1"/>
  <c r="M184" i="17"/>
  <c r="GH11" i="12" s="1"/>
  <c r="Q184" i="17"/>
  <c r="GH17" i="12" s="1"/>
  <c r="P185" i="17"/>
  <c r="GI15" i="12" s="1"/>
  <c r="O186" i="17"/>
  <c r="GJ13" i="12" s="1"/>
  <c r="N187" i="17"/>
  <c r="GK9" i="12" s="1"/>
  <c r="M188" i="17"/>
  <c r="GL11" i="12" s="1"/>
  <c r="Q188" i="17"/>
  <c r="GL17" i="12" s="1"/>
  <c r="P189" i="17"/>
  <c r="GM15" i="12" s="1"/>
  <c r="O190" i="17"/>
  <c r="GN13" i="12" s="1"/>
  <c r="N191" i="17"/>
  <c r="GO9" i="12" s="1"/>
  <c r="M192" i="17"/>
  <c r="GP11" i="12" s="1"/>
  <c r="P192" i="17"/>
  <c r="GP15" i="12" s="1"/>
  <c r="M193" i="17"/>
  <c r="GQ11" i="12" s="1"/>
  <c r="O193" i="17"/>
  <c r="GQ13" i="12" s="1"/>
  <c r="Q193" i="17"/>
  <c r="GQ17" i="12" s="1"/>
  <c r="N194" i="17"/>
  <c r="GR9" i="12" s="1"/>
  <c r="P194" i="17"/>
  <c r="GR15" i="12" s="1"/>
  <c r="M195" i="17"/>
  <c r="GS11" i="12" s="1"/>
  <c r="O195" i="17"/>
  <c r="GS13" i="12" s="1"/>
  <c r="Q195" i="17"/>
  <c r="GS17" i="12" s="1"/>
  <c r="N196" i="17"/>
  <c r="GT9" i="12" s="1"/>
  <c r="P196" i="17"/>
  <c r="GT15" i="12" s="1"/>
  <c r="M197" i="17"/>
  <c r="GU11" i="12" s="1"/>
  <c r="O197" i="17"/>
  <c r="GU13" i="12" s="1"/>
  <c r="Q197" i="17"/>
  <c r="GU17" i="12" s="1"/>
  <c r="N198" i="17"/>
  <c r="GV9" i="12" s="1"/>
  <c r="P198" i="17"/>
  <c r="GV15" i="12" s="1"/>
  <c r="M199" i="17"/>
  <c r="GW11" i="12" s="1"/>
  <c r="O199" i="17"/>
  <c r="GW13" i="12" s="1"/>
  <c r="Q199" i="17"/>
  <c r="GW17" i="12" s="1"/>
  <c r="N200" i="17"/>
  <c r="GX9" i="12" s="1"/>
  <c r="P200" i="17"/>
  <c r="GX15" i="12" s="1"/>
  <c r="M201" i="17"/>
  <c r="GY11" i="12" s="1"/>
  <c r="O201" i="17"/>
  <c r="GY13" i="12" s="1"/>
  <c r="Q201" i="17"/>
  <c r="GY17" i="12" s="1"/>
  <c r="N202" i="17"/>
  <c r="GZ9" i="12" s="1"/>
  <c r="P202" i="17"/>
  <c r="GZ15" i="12" s="1"/>
  <c r="M203" i="17"/>
  <c r="HA11" i="12" s="1"/>
  <c r="O203" i="17"/>
  <c r="HA13" i="12" s="1"/>
  <c r="Q203" i="17"/>
  <c r="HA17" i="12" s="1"/>
  <c r="N204" i="17"/>
  <c r="HB9" i="12" s="1"/>
  <c r="P204" i="17"/>
  <c r="HB15" i="12" s="1"/>
  <c r="M205" i="17"/>
  <c r="HC11" i="12" s="1"/>
  <c r="O205" i="17"/>
  <c r="HC13" i="12" s="1"/>
  <c r="Q205" i="17"/>
  <c r="HC17" i="12" s="1"/>
  <c r="N206" i="17"/>
  <c r="HD9" i="12" s="1"/>
  <c r="P206" i="17"/>
  <c r="HD15" i="12" s="1"/>
  <c r="M207" i="17"/>
  <c r="HE11" i="12" s="1"/>
  <c r="O207" i="17"/>
  <c r="HE13" i="12" s="1"/>
  <c r="Q207" i="17"/>
  <c r="HE17" i="12" s="1"/>
  <c r="N208" i="17"/>
  <c r="HF9" i="12" s="1"/>
  <c r="P208" i="17"/>
  <c r="HF15" i="12" s="1"/>
  <c r="M209" i="17"/>
  <c r="HG11" i="12" s="1"/>
  <c r="O209" i="17"/>
  <c r="HG13" i="12" s="1"/>
  <c r="Q209" i="17"/>
  <c r="HG17" i="12" s="1"/>
  <c r="N210" i="17"/>
  <c r="HH9" i="12" s="1"/>
  <c r="P210" i="17"/>
  <c r="HH15" i="12" s="1"/>
  <c r="M211" i="17"/>
  <c r="HI11" i="12" s="1"/>
  <c r="O211" i="17"/>
  <c r="HI13" i="12" s="1"/>
  <c r="Q211" i="17"/>
  <c r="HI17" i="12" s="1"/>
  <c r="N212" i="17"/>
  <c r="HJ9" i="12" s="1"/>
  <c r="P212" i="17"/>
  <c r="HJ15" i="12" s="1"/>
  <c r="M213" i="17"/>
  <c r="HK11" i="12" s="1"/>
  <c r="O213" i="17"/>
  <c r="HK13" i="12" s="1"/>
  <c r="Q213" i="17"/>
  <c r="HK17" i="12" s="1"/>
  <c r="N214" i="17"/>
  <c r="HL9" i="12" s="1"/>
  <c r="P214" i="17"/>
  <c r="HL15" i="12" s="1"/>
  <c r="M215" i="17"/>
  <c r="HM11" i="12" s="1"/>
  <c r="O215" i="17"/>
  <c r="HM13" i="12" s="1"/>
  <c r="Q215" i="17"/>
  <c r="HM17" i="12" s="1"/>
  <c r="N216" i="17"/>
  <c r="HN9" i="12" s="1"/>
  <c r="P216" i="17"/>
  <c r="HN15" i="12" s="1"/>
  <c r="M217" i="17"/>
  <c r="HO11" i="12" s="1"/>
  <c r="O217" i="17"/>
  <c r="HO13" i="12" s="1"/>
  <c r="Q217" i="17"/>
  <c r="HO17" i="12" s="1"/>
  <c r="N218" i="17"/>
  <c r="HP9" i="12" s="1"/>
  <c r="P218" i="17"/>
  <c r="HP15" i="12" s="1"/>
  <c r="M219" i="17"/>
  <c r="HQ11" i="12" s="1"/>
  <c r="O219" i="17"/>
  <c r="HQ13" i="12" s="1"/>
  <c r="Q219" i="17"/>
  <c r="HQ17" i="12" s="1"/>
  <c r="N220" i="17"/>
  <c r="HR9" i="12" s="1"/>
  <c r="P220" i="17"/>
  <c r="HR15" i="12" s="1"/>
  <c r="M221" i="17"/>
  <c r="HS11" i="12" s="1"/>
  <c r="O221" i="17"/>
  <c r="HS13" i="12" s="1"/>
  <c r="Q221" i="17"/>
  <c r="HS17" i="12" s="1"/>
  <c r="N222" i="17"/>
  <c r="HT9" i="12" s="1"/>
  <c r="P222" i="17"/>
  <c r="HT15" i="12" s="1"/>
  <c r="M223" i="17"/>
  <c r="HU11" i="12" s="1"/>
  <c r="O223" i="17"/>
  <c r="HU13" i="12" s="1"/>
  <c r="Q223" i="17"/>
  <c r="HU17" i="12" s="1"/>
  <c r="N224" i="17"/>
  <c r="HV9" i="12" s="1"/>
  <c r="P224" i="17"/>
  <c r="HV15" i="12" s="1"/>
  <c r="M225" i="17"/>
  <c r="HW11" i="12" s="1"/>
  <c r="O225" i="17"/>
  <c r="HW13" i="12" s="1"/>
  <c r="Q225" i="17"/>
  <c r="HW17" i="12" s="1"/>
  <c r="N226" i="17"/>
  <c r="HX9" i="12" s="1"/>
  <c r="P226" i="17"/>
  <c r="HX15" i="12" s="1"/>
  <c r="M227" i="17"/>
  <c r="HY11" i="12" s="1"/>
  <c r="O227" i="17"/>
  <c r="HY13" i="12" s="1"/>
  <c r="Q227" i="17"/>
  <c r="HY17" i="12" s="1"/>
  <c r="N228" i="17"/>
  <c r="HZ9" i="12" s="1"/>
  <c r="P228" i="17"/>
  <c r="HZ15" i="12" s="1"/>
  <c r="M229" i="17"/>
  <c r="IA11" i="12" s="1"/>
  <c r="O229" i="17"/>
  <c r="IA13" i="12" s="1"/>
  <c r="Q229" i="17"/>
  <c r="IA17" i="12" s="1"/>
  <c r="N230" i="17"/>
  <c r="IB9" i="12" s="1"/>
  <c r="P230" i="17"/>
  <c r="IB15" i="12" s="1"/>
  <c r="M231" i="17"/>
  <c r="IC11" i="12" s="1"/>
  <c r="O231" i="17"/>
  <c r="IC13" i="12" s="1"/>
  <c r="Q231" i="17"/>
  <c r="IC17" i="12" s="1"/>
  <c r="N232" i="17"/>
  <c r="P232" i="17"/>
  <c r="M233" i="17"/>
  <c r="O233" i="17"/>
  <c r="Q233" i="17"/>
  <c r="N234" i="17"/>
  <c r="P234" i="17"/>
  <c r="M235" i="17"/>
  <c r="O235" i="17"/>
  <c r="Q235" i="17"/>
  <c r="N236" i="17"/>
  <c r="P236" i="17"/>
  <c r="M237" i="17"/>
  <c r="O237" i="17"/>
  <c r="Q237" i="17"/>
  <c r="N238" i="17"/>
  <c r="P238" i="17"/>
  <c r="Q4" i="17"/>
  <c r="J17" i="12" s="1"/>
  <c r="O4" i="17"/>
  <c r="J13" i="12" s="1"/>
  <c r="IM2" i="12"/>
  <c r="AM11" i="12" l="1"/>
  <c r="BO17" i="12"/>
  <c r="BO11" i="12"/>
  <c r="BI13" i="12"/>
  <c r="BD15" i="12"/>
  <c r="BM9" i="12"/>
  <c r="BJ11" i="12"/>
  <c r="AN15" i="12"/>
  <c r="BL9" i="12"/>
  <c r="BK13" i="12"/>
  <c r="BB15" i="12"/>
  <c r="BA17" i="12"/>
  <c r="BA11" i="12"/>
  <c r="AI17" i="12"/>
  <c r="AI13" i="12"/>
  <c r="AI15" i="12"/>
  <c r="IM1" i="12"/>
  <c r="J21" i="12"/>
  <c r="J20" i="12"/>
  <c r="G19" i="16" l="1"/>
  <c r="H19" i="16"/>
  <c r="H18" i="16"/>
  <c r="U127" i="17" l="1"/>
  <c r="W127" i="17" s="1"/>
  <c r="U130" i="17"/>
  <c r="W130" i="17" s="1"/>
  <c r="U132" i="17"/>
  <c r="W132" i="17" s="1"/>
  <c r="U134" i="17"/>
  <c r="W134" i="17" s="1"/>
  <c r="U136" i="17"/>
  <c r="W136" i="17" s="1"/>
  <c r="U138" i="17"/>
  <c r="W138" i="17" s="1"/>
  <c r="U140" i="17"/>
  <c r="W140" i="17" s="1"/>
  <c r="U142" i="17"/>
  <c r="W142" i="17" s="1"/>
  <c r="U144" i="17"/>
  <c r="W144" i="17" s="1"/>
  <c r="U146" i="17"/>
  <c r="W146" i="17" s="1"/>
  <c r="U148" i="17"/>
  <c r="W148" i="17" s="1"/>
  <c r="U150" i="17"/>
  <c r="W150" i="17" s="1"/>
  <c r="U152" i="17"/>
  <c r="W152" i="17" s="1"/>
  <c r="U154" i="17"/>
  <c r="W154" i="17" s="1"/>
  <c r="U156" i="17"/>
  <c r="W156" i="17" s="1"/>
  <c r="U158" i="17"/>
  <c r="W158" i="17" s="1"/>
  <c r="U160" i="17"/>
  <c r="W160" i="17" s="1"/>
  <c r="U162" i="17"/>
  <c r="W162" i="17" s="1"/>
  <c r="U164" i="17"/>
  <c r="W164" i="17" s="1"/>
  <c r="U166" i="17"/>
  <c r="W166" i="17" s="1"/>
  <c r="U168" i="17"/>
  <c r="W168" i="17" s="1"/>
  <c r="U170" i="17"/>
  <c r="W170" i="17" s="1"/>
  <c r="U172" i="17"/>
  <c r="W172" i="17" s="1"/>
  <c r="U174" i="17"/>
  <c r="W174" i="17" s="1"/>
  <c r="U176" i="17"/>
  <c r="W176" i="17" s="1"/>
  <c r="U178" i="17"/>
  <c r="W178" i="17" s="1"/>
  <c r="U180" i="17"/>
  <c r="W180" i="17" s="1"/>
  <c r="U182" i="17"/>
  <c r="W182" i="17" s="1"/>
  <c r="U184" i="17"/>
  <c r="W184" i="17" s="1"/>
  <c r="U186" i="17"/>
  <c r="W186" i="17" s="1"/>
  <c r="U188" i="17"/>
  <c r="W188" i="17" s="1"/>
  <c r="U190" i="17"/>
  <c r="W190" i="17" s="1"/>
  <c r="U192" i="17"/>
  <c r="W192" i="17" s="1"/>
  <c r="U194" i="17"/>
  <c r="W194" i="17" s="1"/>
  <c r="U196" i="17"/>
  <c r="W196" i="17" s="1"/>
  <c r="U198" i="17"/>
  <c r="W198" i="17" s="1"/>
  <c r="U200" i="17"/>
  <c r="W200" i="17" s="1"/>
  <c r="U202" i="17"/>
  <c r="W202" i="17" s="1"/>
  <c r="U204" i="17"/>
  <c r="W204" i="17" s="1"/>
  <c r="U206" i="17"/>
  <c r="W206" i="17" s="1"/>
  <c r="U208" i="17"/>
  <c r="W208" i="17" s="1"/>
  <c r="U210" i="17"/>
  <c r="W210" i="17" s="1"/>
  <c r="U212" i="17"/>
  <c r="W212" i="17" s="1"/>
  <c r="U214" i="17"/>
  <c r="W214" i="17" s="1"/>
  <c r="U216" i="17"/>
  <c r="W216" i="17" s="1"/>
  <c r="U218" i="17"/>
  <c r="W218" i="17" s="1"/>
  <c r="U220" i="17"/>
  <c r="W220" i="17" s="1"/>
  <c r="U222" i="17"/>
  <c r="W222" i="17" s="1"/>
  <c r="U224" i="17"/>
  <c r="W224" i="17" s="1"/>
  <c r="U226" i="17"/>
  <c r="W226" i="17" s="1"/>
  <c r="U228" i="17"/>
  <c r="W228" i="17" s="1"/>
  <c r="U230" i="17"/>
  <c r="W230" i="17" s="1"/>
  <c r="U232" i="17"/>
  <c r="W232" i="17" s="1"/>
  <c r="U234" i="17"/>
  <c r="W234" i="17" s="1"/>
  <c r="U236" i="17"/>
  <c r="W236" i="17" s="1"/>
  <c r="U238" i="17"/>
  <c r="W238" i="17" s="1"/>
  <c r="U240" i="17"/>
  <c r="W240" i="17" s="1"/>
  <c r="U242" i="17"/>
  <c r="W242" i="17" s="1"/>
  <c r="U244" i="17"/>
  <c r="W244" i="17" s="1"/>
  <c r="U246" i="17"/>
  <c r="W246" i="17" s="1"/>
  <c r="U248" i="17"/>
  <c r="W248" i="17" s="1"/>
  <c r="U250" i="17"/>
  <c r="W250" i="17" s="1"/>
  <c r="U252" i="17"/>
  <c r="W252" i="17" s="1"/>
  <c r="U126" i="17"/>
  <c r="W126" i="17" s="1"/>
  <c r="U128" i="17"/>
  <c r="W128" i="17" s="1"/>
  <c r="U129" i="17"/>
  <c r="W129" i="17" s="1"/>
  <c r="U131" i="17"/>
  <c r="W131" i="17" s="1"/>
  <c r="U133" i="17"/>
  <c r="W133" i="17" s="1"/>
  <c r="U135" i="17"/>
  <c r="W135" i="17" s="1"/>
  <c r="U137" i="17"/>
  <c r="W137" i="17" s="1"/>
  <c r="U139" i="17"/>
  <c r="W139" i="17" s="1"/>
  <c r="U141" i="17"/>
  <c r="W141" i="17" s="1"/>
  <c r="U143" i="17"/>
  <c r="W143" i="17" s="1"/>
  <c r="U145" i="17"/>
  <c r="W145" i="17" s="1"/>
  <c r="U147" i="17"/>
  <c r="W147" i="17" s="1"/>
  <c r="U149" i="17"/>
  <c r="W149" i="17" s="1"/>
  <c r="U151" i="17"/>
  <c r="W151" i="17" s="1"/>
  <c r="U153" i="17"/>
  <c r="W153" i="17" s="1"/>
  <c r="U155" i="17"/>
  <c r="W155" i="17" s="1"/>
  <c r="U157" i="17"/>
  <c r="W157" i="17" s="1"/>
  <c r="U159" i="17"/>
  <c r="W159" i="17" s="1"/>
  <c r="U161" i="17"/>
  <c r="W161" i="17" s="1"/>
  <c r="U163" i="17"/>
  <c r="W163" i="17" s="1"/>
  <c r="U167" i="17"/>
  <c r="W167" i="17" s="1"/>
  <c r="U171" i="17"/>
  <c r="W171" i="17" s="1"/>
  <c r="U175" i="17"/>
  <c r="W175" i="17" s="1"/>
  <c r="U179" i="17"/>
  <c r="W179" i="17" s="1"/>
  <c r="U183" i="17"/>
  <c r="W183" i="17" s="1"/>
  <c r="U187" i="17"/>
  <c r="W187" i="17" s="1"/>
  <c r="U191" i="17"/>
  <c r="W191" i="17" s="1"/>
  <c r="U195" i="17"/>
  <c r="W195" i="17" s="1"/>
  <c r="U199" i="17"/>
  <c r="W199" i="17" s="1"/>
  <c r="U203" i="17"/>
  <c r="W203" i="17" s="1"/>
  <c r="U207" i="17"/>
  <c r="W207" i="17" s="1"/>
  <c r="U211" i="17"/>
  <c r="W211" i="17" s="1"/>
  <c r="U215" i="17"/>
  <c r="W215" i="17" s="1"/>
  <c r="U219" i="17"/>
  <c r="W219" i="17" s="1"/>
  <c r="U223" i="17"/>
  <c r="W223" i="17" s="1"/>
  <c r="U227" i="17"/>
  <c r="W227" i="17" s="1"/>
  <c r="U231" i="17"/>
  <c r="W231" i="17" s="1"/>
  <c r="U235" i="17"/>
  <c r="W235" i="17" s="1"/>
  <c r="U239" i="17"/>
  <c r="W239" i="17" s="1"/>
  <c r="U243" i="17"/>
  <c r="W243" i="17" s="1"/>
  <c r="U247" i="17"/>
  <c r="W247" i="17" s="1"/>
  <c r="U251" i="17"/>
  <c r="W251" i="17" s="1"/>
  <c r="U165" i="17"/>
  <c r="W165" i="17" s="1"/>
  <c r="U169" i="17"/>
  <c r="W169" i="17" s="1"/>
  <c r="U173" i="17"/>
  <c r="W173" i="17" s="1"/>
  <c r="U177" i="17"/>
  <c r="W177" i="17" s="1"/>
  <c r="U181" i="17"/>
  <c r="W181" i="17" s="1"/>
  <c r="U185" i="17"/>
  <c r="W185" i="17" s="1"/>
  <c r="U189" i="17"/>
  <c r="W189" i="17" s="1"/>
  <c r="U193" i="17"/>
  <c r="W193" i="17" s="1"/>
  <c r="U197" i="17"/>
  <c r="W197" i="17" s="1"/>
  <c r="U201" i="17"/>
  <c r="W201" i="17" s="1"/>
  <c r="U205" i="17"/>
  <c r="W205" i="17" s="1"/>
  <c r="U209" i="17"/>
  <c r="W209" i="17" s="1"/>
  <c r="U213" i="17"/>
  <c r="W213" i="17" s="1"/>
  <c r="U217" i="17"/>
  <c r="W217" i="17" s="1"/>
  <c r="U221" i="17"/>
  <c r="W221" i="17" s="1"/>
  <c r="U225" i="17"/>
  <c r="W225" i="17" s="1"/>
  <c r="U229" i="17"/>
  <c r="W229" i="17" s="1"/>
  <c r="U233" i="17"/>
  <c r="W233" i="17" s="1"/>
  <c r="U237" i="17"/>
  <c r="W237" i="17" s="1"/>
  <c r="U241" i="17"/>
  <c r="W241" i="17" s="1"/>
  <c r="U245" i="17"/>
  <c r="W245" i="17" s="1"/>
  <c r="U249" i="17"/>
  <c r="W249" i="17" s="1"/>
  <c r="U48" i="17"/>
  <c r="W48" i="17" s="1"/>
  <c r="U124" i="17"/>
  <c r="W124" i="17" s="1"/>
  <c r="U122" i="17"/>
  <c r="W122" i="17" s="1"/>
  <c r="U120" i="17"/>
  <c r="W120" i="17" s="1"/>
  <c r="U118" i="17"/>
  <c r="W118" i="17" s="1"/>
  <c r="U116" i="17"/>
  <c r="W116" i="17" s="1"/>
  <c r="U114" i="17"/>
  <c r="W114" i="17" s="1"/>
  <c r="U112" i="17"/>
  <c r="W112" i="17" s="1"/>
  <c r="U110" i="17"/>
  <c r="W110" i="17" s="1"/>
  <c r="U108" i="17"/>
  <c r="W108" i="17" s="1"/>
  <c r="U106" i="17"/>
  <c r="W106" i="17" s="1"/>
  <c r="U104" i="17"/>
  <c r="W104" i="17" s="1"/>
  <c r="U102" i="17"/>
  <c r="W102" i="17" s="1"/>
  <c r="U100" i="17"/>
  <c r="W100" i="17" s="1"/>
  <c r="U98" i="17"/>
  <c r="W98" i="17" s="1"/>
  <c r="U96" i="17"/>
  <c r="W96" i="17" s="1"/>
  <c r="U94" i="17"/>
  <c r="W94" i="17" s="1"/>
  <c r="U92" i="17"/>
  <c r="W92" i="17" s="1"/>
  <c r="U90" i="17"/>
  <c r="W90" i="17" s="1"/>
  <c r="U88" i="17"/>
  <c r="W88" i="17" s="1"/>
  <c r="U86" i="17"/>
  <c r="W86" i="17" s="1"/>
  <c r="U84" i="17"/>
  <c r="W84" i="17" s="1"/>
  <c r="U82" i="17"/>
  <c r="W82" i="17" s="1"/>
  <c r="U80" i="17"/>
  <c r="W80" i="17" s="1"/>
  <c r="U78" i="17"/>
  <c r="W78" i="17" s="1"/>
  <c r="U76" i="17"/>
  <c r="W76" i="17" s="1"/>
  <c r="U74" i="17"/>
  <c r="W74" i="17" s="1"/>
  <c r="U72" i="17"/>
  <c r="W72" i="17" s="1"/>
  <c r="U70" i="17"/>
  <c r="W70" i="17" s="1"/>
  <c r="U68" i="17"/>
  <c r="W68" i="17" s="1"/>
  <c r="U66" i="17"/>
  <c r="W66" i="17" s="1"/>
  <c r="U64" i="17"/>
  <c r="W64" i="17" s="1"/>
  <c r="U62" i="17"/>
  <c r="W62" i="17" s="1"/>
  <c r="U60" i="17"/>
  <c r="W60" i="17" s="1"/>
  <c r="U58" i="17"/>
  <c r="W58" i="17" s="1"/>
  <c r="U56" i="17"/>
  <c r="W56" i="17" s="1"/>
  <c r="U54" i="17"/>
  <c r="W54" i="17" s="1"/>
  <c r="U52" i="17"/>
  <c r="W52" i="17" s="1"/>
  <c r="U50" i="17"/>
  <c r="W50" i="17" s="1"/>
  <c r="U47" i="17"/>
  <c r="W47" i="17" s="1"/>
  <c r="U45" i="17"/>
  <c r="W45" i="17" s="1"/>
  <c r="U43" i="17"/>
  <c r="W43" i="17" s="1"/>
  <c r="U41" i="17"/>
  <c r="W41" i="17" s="1"/>
  <c r="U39" i="17"/>
  <c r="W39" i="17" s="1"/>
  <c r="U37" i="17"/>
  <c r="W37" i="17" s="1"/>
  <c r="U35" i="17"/>
  <c r="W35" i="17" s="1"/>
  <c r="U33" i="17"/>
  <c r="W33" i="17" s="1"/>
  <c r="U31" i="17"/>
  <c r="W31" i="17" s="1"/>
  <c r="U29" i="17"/>
  <c r="W29" i="17" s="1"/>
  <c r="U27" i="17"/>
  <c r="W27" i="17" s="1"/>
  <c r="U25" i="17"/>
  <c r="W25" i="17" s="1"/>
  <c r="U23" i="17"/>
  <c r="W23" i="17" s="1"/>
  <c r="U21" i="17"/>
  <c r="W21" i="17" s="1"/>
  <c r="U19" i="17"/>
  <c r="W19" i="17" s="1"/>
  <c r="U17" i="17"/>
  <c r="W17" i="17" s="1"/>
  <c r="U15" i="17"/>
  <c r="W15" i="17" s="1"/>
  <c r="U13" i="17"/>
  <c r="W13" i="17" s="1"/>
  <c r="U11" i="17"/>
  <c r="W11" i="17" s="1"/>
  <c r="U9" i="17"/>
  <c r="W9" i="17" s="1"/>
  <c r="U7" i="17"/>
  <c r="W7" i="17" s="1"/>
  <c r="U5" i="17"/>
  <c r="W5" i="17" s="1"/>
  <c r="U125" i="17"/>
  <c r="W125" i="17" s="1"/>
  <c r="U123" i="17"/>
  <c r="W123" i="17" s="1"/>
  <c r="U121" i="17"/>
  <c r="W121" i="17" s="1"/>
  <c r="U119" i="17"/>
  <c r="W119" i="17" s="1"/>
  <c r="U117" i="17"/>
  <c r="W117" i="17" s="1"/>
  <c r="U115" i="17"/>
  <c r="W115" i="17" s="1"/>
  <c r="U113" i="17"/>
  <c r="W113" i="17" s="1"/>
  <c r="U111" i="17"/>
  <c r="W111" i="17" s="1"/>
  <c r="U109" i="17"/>
  <c r="W109" i="17" s="1"/>
  <c r="U107" i="17"/>
  <c r="W107" i="17" s="1"/>
  <c r="U105" i="17"/>
  <c r="W105" i="17" s="1"/>
  <c r="U103" i="17"/>
  <c r="W103" i="17" s="1"/>
  <c r="U101" i="17"/>
  <c r="W101" i="17" s="1"/>
  <c r="U99" i="17"/>
  <c r="W99" i="17" s="1"/>
  <c r="U97" i="17"/>
  <c r="W97" i="17" s="1"/>
  <c r="U95" i="17"/>
  <c r="W95" i="17" s="1"/>
  <c r="U93" i="17"/>
  <c r="W93" i="17" s="1"/>
  <c r="U91" i="17"/>
  <c r="W91" i="17" s="1"/>
  <c r="U89" i="17"/>
  <c r="W89" i="17" s="1"/>
  <c r="U87" i="17"/>
  <c r="W87" i="17" s="1"/>
  <c r="U85" i="17"/>
  <c r="W85" i="17" s="1"/>
  <c r="U83" i="17"/>
  <c r="W83" i="17" s="1"/>
  <c r="U81" i="17"/>
  <c r="W81" i="17" s="1"/>
  <c r="U79" i="17"/>
  <c r="W79" i="17" s="1"/>
  <c r="U77" i="17"/>
  <c r="W77" i="17" s="1"/>
  <c r="U75" i="17"/>
  <c r="W75" i="17" s="1"/>
  <c r="U73" i="17"/>
  <c r="W73" i="17" s="1"/>
  <c r="U71" i="17"/>
  <c r="W71" i="17" s="1"/>
  <c r="U69" i="17"/>
  <c r="W69" i="17" s="1"/>
  <c r="U67" i="17"/>
  <c r="W67" i="17" s="1"/>
  <c r="U65" i="17"/>
  <c r="W65" i="17" s="1"/>
  <c r="U63" i="17"/>
  <c r="W63" i="17" s="1"/>
  <c r="U61" i="17"/>
  <c r="W61" i="17" s="1"/>
  <c r="U59" i="17"/>
  <c r="W59" i="17" s="1"/>
  <c r="U57" i="17"/>
  <c r="W57" i="17" s="1"/>
  <c r="U55" i="17"/>
  <c r="W55" i="17" s="1"/>
  <c r="U53" i="17"/>
  <c r="W53" i="17" s="1"/>
  <c r="U51" i="17"/>
  <c r="W51" i="17" s="1"/>
  <c r="U49" i="17"/>
  <c r="W49" i="17" s="1"/>
  <c r="U46" i="17"/>
  <c r="W46" i="17" s="1"/>
  <c r="U44" i="17"/>
  <c r="W44" i="17" s="1"/>
  <c r="U42" i="17"/>
  <c r="W42" i="17" s="1"/>
  <c r="U40" i="17"/>
  <c r="W40" i="17" s="1"/>
  <c r="U38" i="17"/>
  <c r="W38" i="17" s="1"/>
  <c r="U36" i="17"/>
  <c r="W36" i="17" s="1"/>
  <c r="U34" i="17"/>
  <c r="W34" i="17" s="1"/>
  <c r="U32" i="17"/>
  <c r="W32" i="17" s="1"/>
  <c r="U30" i="17"/>
  <c r="W30" i="17" s="1"/>
  <c r="U28" i="17"/>
  <c r="W28" i="17" s="1"/>
  <c r="U26" i="17"/>
  <c r="W26" i="17" s="1"/>
  <c r="U24" i="17"/>
  <c r="W24" i="17" s="1"/>
  <c r="U22" i="17"/>
  <c r="W22" i="17" s="1"/>
  <c r="U20" i="17"/>
  <c r="W20" i="17" s="1"/>
  <c r="U18" i="17"/>
  <c r="W18" i="17" s="1"/>
  <c r="U16" i="17"/>
  <c r="W16" i="17" s="1"/>
  <c r="U14" i="17"/>
  <c r="W14" i="17" s="1"/>
  <c r="U12" i="17"/>
  <c r="W12" i="17" s="1"/>
  <c r="U10" i="17"/>
  <c r="W10" i="17" s="1"/>
  <c r="U8" i="17"/>
  <c r="W8" i="17" s="1"/>
  <c r="U6" i="17"/>
  <c r="W6" i="17" s="1"/>
  <c r="AB4" i="17" l="1"/>
  <c r="HE4" i="17" s="1"/>
  <c r="BU4" i="17"/>
  <c r="IC4" i="17" s="1"/>
  <c r="G12" i="16" l="1"/>
  <c r="H12" i="16" s="1"/>
  <c r="G11" i="16"/>
  <c r="H11" i="16" s="1"/>
  <c r="G10" i="16"/>
  <c r="H10" i="16" s="1"/>
  <c r="IM5" i="12" l="1"/>
  <c r="II5" i="12"/>
  <c r="IE5" i="12"/>
  <c r="IN5" i="12"/>
  <c r="IJ5" i="12"/>
  <c r="IF5" i="12"/>
  <c r="IO5" i="12"/>
  <c r="IK5" i="12"/>
  <c r="IG5" i="12"/>
  <c r="IH5" i="12"/>
  <c r="IL5" i="12"/>
  <c r="ID5" i="12"/>
  <c r="AO9" i="17" l="1"/>
  <c r="AP9" i="17"/>
  <c r="DQ9" i="17" s="1"/>
  <c r="HL9" i="17" l="1"/>
  <c r="DK9" i="17"/>
  <c r="AC4" i="17"/>
  <c r="AP4" i="17"/>
  <c r="DQ4" i="17" s="1"/>
  <c r="AZ10" i="17"/>
  <c r="DV10" i="17" s="1"/>
  <c r="CB10" i="17"/>
  <c r="IG10" i="17" s="1"/>
  <c r="AY10" i="17"/>
  <c r="AJ10" i="17"/>
  <c r="HI10" i="17" s="1"/>
  <c r="AB10" i="17"/>
  <c r="CC10" i="17"/>
  <c r="GE10" i="17" s="1"/>
  <c r="CK10" i="17"/>
  <c r="GI10" i="17" s="1"/>
  <c r="BR10" i="17"/>
  <c r="FJ10" i="17" s="1"/>
  <c r="BC10" i="17"/>
  <c r="EM10" i="17" s="1"/>
  <c r="AT10" i="17"/>
  <c r="DS10" i="17" s="1"/>
  <c r="AR10" i="17"/>
  <c r="DR10" i="17" s="1"/>
  <c r="BS73" i="17"/>
  <c r="IB73" i="17" s="1"/>
  <c r="BH73" i="17"/>
  <c r="HV73" i="17" s="1"/>
  <c r="CD73" i="17"/>
  <c r="IH73" i="17" s="1"/>
  <c r="BB73" i="17"/>
  <c r="HS73" i="17" s="1"/>
  <c r="AF73" i="17"/>
  <c r="HG73" i="17" s="1"/>
  <c r="AS73" i="17"/>
  <c r="HN73" i="17" s="1"/>
  <c r="AD73" i="17"/>
  <c r="HF73" i="17" s="1"/>
  <c r="BR73" i="17"/>
  <c r="FJ73" i="17" s="1"/>
  <c r="CC73" i="17"/>
  <c r="GE73" i="17" s="1"/>
  <c r="BE73" i="17"/>
  <c r="EN73" i="17" s="1"/>
  <c r="BC73" i="17"/>
  <c r="EM73" i="17" s="1"/>
  <c r="AX73" i="17"/>
  <c r="DU73" i="17" s="1"/>
  <c r="CJ61" i="17"/>
  <c r="IK61" i="17" s="1"/>
  <c r="BS61" i="17"/>
  <c r="IB61" i="17" s="1"/>
  <c r="BL61" i="17"/>
  <c r="HX61" i="17" s="1"/>
  <c r="AU61" i="17"/>
  <c r="HO61" i="17" s="1"/>
  <c r="AW61" i="17"/>
  <c r="HP61" i="17" s="1"/>
  <c r="AB61" i="17"/>
  <c r="AS61" i="17"/>
  <c r="HN61" i="17" s="1"/>
  <c r="AD61" i="17"/>
  <c r="HF61" i="17" s="1"/>
  <c r="BR61" i="17"/>
  <c r="FJ61" i="17" s="1"/>
  <c r="CC61" i="17"/>
  <c r="GE61" i="17" s="1"/>
  <c r="BP61" i="17"/>
  <c r="FI61" i="17" s="1"/>
  <c r="BK61" i="17"/>
  <c r="EQ61" i="17" s="1"/>
  <c r="AV61" i="17"/>
  <c r="DT61" i="17" s="1"/>
  <c r="AP61" i="17"/>
  <c r="DQ61" i="17" s="1"/>
  <c r="CD53" i="17"/>
  <c r="IH53" i="17" s="1"/>
  <c r="CH53" i="17"/>
  <c r="IJ53" i="17" s="1"/>
  <c r="BH53" i="17"/>
  <c r="HV53" i="17" s="1"/>
  <c r="BO53" i="17"/>
  <c r="AQ53" i="17"/>
  <c r="HM53" i="17" s="1"/>
  <c r="BY53" i="17"/>
  <c r="IE53" i="17" s="1"/>
  <c r="AL53" i="17"/>
  <c r="HJ53" i="17" s="1"/>
  <c r="AD53" i="17"/>
  <c r="BX53" i="17"/>
  <c r="FM53" i="17" s="1"/>
  <c r="BV53" i="17"/>
  <c r="FL53" i="17" s="1"/>
  <c r="BK53" i="17"/>
  <c r="EQ53" i="17" s="1"/>
  <c r="AX53" i="17"/>
  <c r="DU53" i="17" s="1"/>
  <c r="CD41" i="17"/>
  <c r="IH41" i="17" s="1"/>
  <c r="BU41" i="17"/>
  <c r="IC41" i="17" s="1"/>
  <c r="AU41" i="17"/>
  <c r="HO41" i="17" s="1"/>
  <c r="BB41" i="17"/>
  <c r="CH41" i="17"/>
  <c r="IJ41" i="17" s="1"/>
  <c r="AD41" i="17"/>
  <c r="BR41" i="17"/>
  <c r="FJ41" i="17" s="1"/>
  <c r="BP41" i="17"/>
  <c r="FI41" i="17" s="1"/>
  <c r="BK41" i="17"/>
  <c r="EQ41" i="17" s="1"/>
  <c r="AX41" i="17"/>
  <c r="DU41" i="17" s="1"/>
  <c r="CD25" i="17"/>
  <c r="IH25" i="17" s="1"/>
  <c r="BH25" i="17"/>
  <c r="HV25" i="17" s="1"/>
  <c r="BJ25" i="17"/>
  <c r="HW25" i="17" s="1"/>
  <c r="AB25" i="17"/>
  <c r="AL25" i="17"/>
  <c r="HJ25" i="17" s="1"/>
  <c r="BX25" i="17"/>
  <c r="FM25" i="17" s="1"/>
  <c r="CC25" i="17"/>
  <c r="GE25" i="17" s="1"/>
  <c r="BK25" i="17"/>
  <c r="EQ25" i="17" s="1"/>
  <c r="AX25" i="17"/>
  <c r="DU25" i="17" s="1"/>
  <c r="CD5" i="17"/>
  <c r="IH5" i="17" s="1"/>
  <c r="CH5" i="17"/>
  <c r="IJ5" i="17" s="1"/>
  <c r="AU5" i="17"/>
  <c r="HO5" i="17" s="1"/>
  <c r="AQ5" i="17"/>
  <c r="HM5" i="17" s="1"/>
  <c r="AS5" i="17"/>
  <c r="HN5" i="17" s="1"/>
  <c r="CE5" i="17"/>
  <c r="GF5" i="17" s="1"/>
  <c r="CG5" i="17"/>
  <c r="GG5" i="17" s="1"/>
  <c r="BE5" i="17"/>
  <c r="EN5" i="17" s="1"/>
  <c r="AV5" i="17"/>
  <c r="DT5" i="17" s="1"/>
  <c r="BL10" i="17"/>
  <c r="HX10" i="17" s="1"/>
  <c r="CI10" i="17"/>
  <c r="GH10" i="17" s="1"/>
  <c r="BT10" i="17"/>
  <c r="FK10" i="17" s="1"/>
  <c r="BX10" i="17"/>
  <c r="FM10" i="17" s="1"/>
  <c r="BK10" i="17"/>
  <c r="EQ10" i="17" s="1"/>
  <c r="BE10" i="17"/>
  <c r="EN10" i="17" s="1"/>
  <c r="CJ73" i="17"/>
  <c r="IK73" i="17" s="1"/>
  <c r="CB73" i="17"/>
  <c r="IG73" i="17" s="1"/>
  <c r="BQ73" i="17"/>
  <c r="IA73" i="17" s="1"/>
  <c r="AY73" i="17"/>
  <c r="HQ73" i="17" s="1"/>
  <c r="BO73" i="17"/>
  <c r="HZ73" i="17" s="1"/>
  <c r="AQ73" i="17"/>
  <c r="HM73" i="17" s="1"/>
  <c r="CH73" i="17"/>
  <c r="IJ73" i="17" s="1"/>
  <c r="AL73" i="17"/>
  <c r="HJ73" i="17" s="1"/>
  <c r="CK73" i="17"/>
  <c r="GI73" i="17" s="1"/>
  <c r="BX73" i="17"/>
  <c r="FM73" i="17" s="1"/>
  <c r="CI73" i="17"/>
  <c r="GH73" i="17" s="1"/>
  <c r="BP73" i="17"/>
  <c r="FI73" i="17" s="1"/>
  <c r="BK73" i="17"/>
  <c r="EQ73" i="17" s="1"/>
  <c r="AV73" i="17"/>
  <c r="DT73" i="17" s="1"/>
  <c r="AP73" i="17"/>
  <c r="DQ73" i="17" s="1"/>
  <c r="CB61" i="17"/>
  <c r="BU61" i="17"/>
  <c r="IC61" i="17" s="1"/>
  <c r="BD61" i="17"/>
  <c r="BJ61" i="17"/>
  <c r="HW61" i="17" s="1"/>
  <c r="AJ61" i="17"/>
  <c r="HI61" i="17" s="1"/>
  <c r="BY61" i="17"/>
  <c r="IE61" i="17" s="1"/>
  <c r="AL61" i="17"/>
  <c r="HJ61" i="17" s="1"/>
  <c r="CE61" i="17"/>
  <c r="GF61" i="17" s="1"/>
  <c r="CI61" i="17"/>
  <c r="GH61" i="17" s="1"/>
  <c r="BT61" i="17"/>
  <c r="FK61" i="17" s="1"/>
  <c r="BE61" i="17"/>
  <c r="EN61" i="17" s="1"/>
  <c r="BC61" i="17"/>
  <c r="EM61" i="17" s="1"/>
  <c r="AX61" i="17"/>
  <c r="DU61" i="17" s="1"/>
  <c r="CJ53" i="17"/>
  <c r="IK53" i="17" s="1"/>
  <c r="BW53" i="17"/>
  <c r="ID53" i="17" s="1"/>
  <c r="BQ53" i="17"/>
  <c r="AY53" i="17"/>
  <c r="HQ53" i="17" s="1"/>
  <c r="BB53" i="17"/>
  <c r="AF53" i="17"/>
  <c r="AS53" i="17"/>
  <c r="HN53" i="17" s="1"/>
  <c r="CK53" i="17"/>
  <c r="GI53" i="17" s="1"/>
  <c r="CM53" i="17"/>
  <c r="GJ53" i="17" s="1"/>
  <c r="CG53" i="17"/>
  <c r="GG53" i="17" s="1"/>
  <c r="BP53" i="17"/>
  <c r="FI53" i="17" s="1"/>
  <c r="BE53" i="17"/>
  <c r="EN53" i="17" s="1"/>
  <c r="BC53" i="17"/>
  <c r="EM53" i="17" s="1"/>
  <c r="AV53" i="17"/>
  <c r="DT53" i="17" s="1"/>
  <c r="AP53" i="17"/>
  <c r="DQ53" i="17" s="1"/>
  <c r="CJ41" i="17"/>
  <c r="IK41" i="17" s="1"/>
  <c r="BW41" i="17"/>
  <c r="ID41" i="17" s="1"/>
  <c r="BL41" i="17"/>
  <c r="HX41" i="17" s="1"/>
  <c r="BD41" i="17"/>
  <c r="BO41" i="17"/>
  <c r="AQ41" i="17"/>
  <c r="AF41" i="17"/>
  <c r="AS41" i="17"/>
  <c r="HN41" i="17" s="1"/>
  <c r="AL41" i="17"/>
  <c r="HJ41" i="17" s="1"/>
  <c r="CK41" i="17"/>
  <c r="GI41" i="17" s="1"/>
  <c r="BX41" i="17"/>
  <c r="FM41" i="17" s="1"/>
  <c r="CI41" i="17"/>
  <c r="GH41" i="17" s="1"/>
  <c r="CC41" i="17"/>
  <c r="GE41" i="17" s="1"/>
  <c r="BE41" i="17"/>
  <c r="EN41" i="17" s="1"/>
  <c r="BC41" i="17"/>
  <c r="EM41" i="17" s="1"/>
  <c r="AV41" i="17"/>
  <c r="DT41" i="17" s="1"/>
  <c r="AP41" i="17"/>
  <c r="DQ41" i="17" s="1"/>
  <c r="CJ25" i="17"/>
  <c r="IK25" i="17" s="1"/>
  <c r="BW25" i="17"/>
  <c r="BU25" i="17"/>
  <c r="IC25" i="17" s="1"/>
  <c r="AY25" i="17"/>
  <c r="HQ25" i="17" s="1"/>
  <c r="BY25" i="17"/>
  <c r="IE25" i="17" s="1"/>
  <c r="AW25" i="17"/>
  <c r="HP25" i="17" s="1"/>
  <c r="AJ25" i="17"/>
  <c r="HI25" i="17" s="1"/>
  <c r="BQ25" i="17"/>
  <c r="IA25" i="17" s="1"/>
  <c r="AS25" i="17"/>
  <c r="HN25" i="17" s="1"/>
  <c r="AD25" i="17"/>
  <c r="CK25" i="17"/>
  <c r="GI25" i="17" s="1"/>
  <c r="BR25" i="17"/>
  <c r="FJ25" i="17" s="1"/>
  <c r="CI25" i="17"/>
  <c r="GH25" i="17" s="1"/>
  <c r="BP25" i="17"/>
  <c r="FI25" i="17" s="1"/>
  <c r="BE25" i="17"/>
  <c r="EN25" i="17" s="1"/>
  <c r="BC25" i="17"/>
  <c r="EM25" i="17" s="1"/>
  <c r="AV25" i="17"/>
  <c r="DT25" i="17" s="1"/>
  <c r="AP25" i="17"/>
  <c r="DQ25" i="17" s="1"/>
  <c r="CJ5" i="17"/>
  <c r="IK5" i="17" s="1"/>
  <c r="BW5" i="17"/>
  <c r="ID5" i="17" s="1"/>
  <c r="BL5" i="17"/>
  <c r="HX5" i="17" s="1"/>
  <c r="BD5" i="17"/>
  <c r="HT5" i="17" s="1"/>
  <c r="BO5" i="17"/>
  <c r="HZ5" i="17" s="1"/>
  <c r="BB5" i="17"/>
  <c r="AF5" i="17"/>
  <c r="HG5" i="17" s="1"/>
  <c r="BY5" i="17"/>
  <c r="IE5" i="17" s="1"/>
  <c r="AL5" i="17"/>
  <c r="HJ5" i="17" s="1"/>
  <c r="AD5" i="17"/>
  <c r="HF5" i="17" s="1"/>
  <c r="BV5" i="17"/>
  <c r="FL5" i="17" s="1"/>
  <c r="CM5" i="17"/>
  <c r="GJ5" i="17" s="1"/>
  <c r="BZ5" i="17"/>
  <c r="FN5" i="17" s="1"/>
  <c r="BP5" i="17"/>
  <c r="FI5" i="17" s="1"/>
  <c r="BK5" i="17"/>
  <c r="EQ5" i="17" s="1"/>
  <c r="BC5" i="17"/>
  <c r="EM5" i="17" s="1"/>
  <c r="AX5" i="17"/>
  <c r="DU5" i="17" s="1"/>
  <c r="AP5" i="17"/>
  <c r="DQ5" i="17" s="1"/>
  <c r="CL4" i="17"/>
  <c r="IL4" i="17" s="1"/>
  <c r="BW4" i="17"/>
  <c r="ID4" i="17" s="1"/>
  <c r="BF4" i="17"/>
  <c r="HU4" i="17" s="1"/>
  <c r="BQ4" i="17"/>
  <c r="IA4" i="17" s="1"/>
  <c r="AS4" i="17"/>
  <c r="HN4" i="17" s="1"/>
  <c r="AY4" i="17"/>
  <c r="HQ4" i="17" s="1"/>
  <c r="AL4" i="17"/>
  <c r="HJ4" i="17" s="1"/>
  <c r="CE4" i="17"/>
  <c r="GF4" i="17" s="1"/>
  <c r="CK4" i="17"/>
  <c r="GI4" i="17" s="1"/>
  <c r="BX4" i="17"/>
  <c r="FM4" i="17" s="1"/>
  <c r="BC4" i="17"/>
  <c r="EM4" i="17" s="1"/>
  <c r="AZ4" i="17"/>
  <c r="DV4" i="17" s="1"/>
  <c r="AT4" i="17"/>
  <c r="DS4" i="17" s="1"/>
  <c r="CG4" i="17"/>
  <c r="GG4" i="17" s="1"/>
  <c r="BG4" i="17"/>
  <c r="EO4" i="17" s="1"/>
  <c r="AX4" i="17"/>
  <c r="DU4" i="17" s="1"/>
  <c r="CH4" i="17"/>
  <c r="IJ4" i="17" s="1"/>
  <c r="BS4" i="17"/>
  <c r="IB4" i="17" s="1"/>
  <c r="BB4" i="17"/>
  <c r="BL4" i="17"/>
  <c r="HX4" i="17" s="1"/>
  <c r="AO4" i="17"/>
  <c r="CJ4" i="17"/>
  <c r="IK4" i="17" s="1"/>
  <c r="AU4" i="17"/>
  <c r="HO4" i="17" s="1"/>
  <c r="AD4" i="17"/>
  <c r="HF4" i="17" s="1"/>
  <c r="BV4" i="17"/>
  <c r="BR4" i="17"/>
  <c r="FJ4" i="17" s="1"/>
  <c r="AR4" i="17"/>
  <c r="DR4" i="17" s="1"/>
  <c r="CJ78" i="17"/>
  <c r="IK78" i="17" s="1"/>
  <c r="BS78" i="17"/>
  <c r="IB78" i="17" s="1"/>
  <c r="BB78" i="17"/>
  <c r="HS78" i="17" s="1"/>
  <c r="BH78" i="17"/>
  <c r="HV78" i="17" s="1"/>
  <c r="AL78" i="17"/>
  <c r="HJ78" i="17" s="1"/>
  <c r="BQ78" i="17"/>
  <c r="IA78" i="17" s="1"/>
  <c r="AQ78" i="17"/>
  <c r="HM78" i="17" s="1"/>
  <c r="CM78" i="17"/>
  <c r="GJ78" i="17" s="1"/>
  <c r="BZ78" i="17"/>
  <c r="FN78" i="17" s="1"/>
  <c r="CE78" i="17"/>
  <c r="GF78" i="17" s="1"/>
  <c r="BM78" i="17"/>
  <c r="ER78" i="17" s="1"/>
  <c r="BI78" i="17"/>
  <c r="EP78" i="17" s="1"/>
  <c r="AP78" i="17"/>
  <c r="DQ78" i="17" s="1"/>
  <c r="CH70" i="17"/>
  <c r="IJ70" i="17" s="1"/>
  <c r="BY70" i="17"/>
  <c r="IE70" i="17" s="1"/>
  <c r="BJ70" i="17"/>
  <c r="HW70" i="17" s="1"/>
  <c r="CF70" i="17"/>
  <c r="II70" i="17" s="1"/>
  <c r="AU70" i="17"/>
  <c r="HO70" i="17" s="1"/>
  <c r="AH70" i="17"/>
  <c r="HH70" i="17" s="1"/>
  <c r="BD70" i="17"/>
  <c r="HT70" i="17" s="1"/>
  <c r="AF70" i="17"/>
  <c r="HG70" i="17" s="1"/>
  <c r="CG70" i="17"/>
  <c r="GG70" i="17" s="1"/>
  <c r="BT70" i="17"/>
  <c r="FK70" i="17" s="1"/>
  <c r="BR70" i="17"/>
  <c r="FJ70" i="17" s="1"/>
  <c r="BG70" i="17"/>
  <c r="EO70" i="17" s="1"/>
  <c r="AX70" i="17"/>
  <c r="DU70" i="17" s="1"/>
  <c r="AV70" i="17"/>
  <c r="DT70" i="17" s="1"/>
  <c r="CJ62" i="17"/>
  <c r="IK62" i="17" s="1"/>
  <c r="BS62" i="17"/>
  <c r="IB62" i="17" s="1"/>
  <c r="BB62" i="17"/>
  <c r="HS62" i="17" s="1"/>
  <c r="BW62" i="17"/>
  <c r="ID62" i="17" s="1"/>
  <c r="AL62" i="17"/>
  <c r="HJ62" i="17" s="1"/>
  <c r="BQ62" i="17"/>
  <c r="AQ62" i="17"/>
  <c r="HM62" i="17" s="1"/>
  <c r="CM62" i="17"/>
  <c r="GJ62" i="17" s="1"/>
  <c r="BZ62" i="17"/>
  <c r="FN62" i="17" s="1"/>
  <c r="CK62" i="17"/>
  <c r="GI62" i="17" s="1"/>
  <c r="BM62" i="17"/>
  <c r="ER62" i="17" s="1"/>
  <c r="BI62" i="17"/>
  <c r="EP62" i="17" s="1"/>
  <c r="AP62" i="17"/>
  <c r="DQ62" i="17" s="1"/>
  <c r="CH54" i="17"/>
  <c r="IJ54" i="17" s="1"/>
  <c r="BY54" i="17"/>
  <c r="IE54" i="17" s="1"/>
  <c r="BJ54" i="17"/>
  <c r="HW54" i="17" s="1"/>
  <c r="AS54" i="17"/>
  <c r="BH54" i="17"/>
  <c r="HV54" i="17" s="1"/>
  <c r="AH54" i="17"/>
  <c r="BD54" i="17"/>
  <c r="AF54" i="17"/>
  <c r="CG54" i="17"/>
  <c r="GG54" i="17" s="1"/>
  <c r="BT54" i="17"/>
  <c r="FK54" i="17" s="1"/>
  <c r="BX54" i="17"/>
  <c r="FM54" i="17" s="1"/>
  <c r="BG54" i="17"/>
  <c r="EO54" i="17" s="1"/>
  <c r="AX54" i="17"/>
  <c r="DU54" i="17" s="1"/>
  <c r="AV54" i="17"/>
  <c r="DT54" i="17" s="1"/>
  <c r="CL46" i="17"/>
  <c r="IL46" i="17" s="1"/>
  <c r="BS46" i="17"/>
  <c r="IB46" i="17" s="1"/>
  <c r="BB46" i="17"/>
  <c r="BW46" i="17"/>
  <c r="ID46" i="17" s="1"/>
  <c r="AL46" i="17"/>
  <c r="HJ46" i="17" s="1"/>
  <c r="BQ46" i="17"/>
  <c r="IA46" i="17" s="1"/>
  <c r="AQ46" i="17"/>
  <c r="CM46" i="17"/>
  <c r="GJ46" i="17" s="1"/>
  <c r="BZ46" i="17"/>
  <c r="FN46" i="17" s="1"/>
  <c r="CE46" i="17"/>
  <c r="GF46" i="17" s="1"/>
  <c r="BM46" i="17"/>
  <c r="ER46" i="17" s="1"/>
  <c r="BI46" i="17"/>
  <c r="EP46" i="17" s="1"/>
  <c r="AP46" i="17"/>
  <c r="DQ46" i="17" s="1"/>
  <c r="CH38" i="17"/>
  <c r="IJ38" i="17" s="1"/>
  <c r="BY38" i="17"/>
  <c r="IE38" i="17" s="1"/>
  <c r="BJ38" i="17"/>
  <c r="HW38" i="17" s="1"/>
  <c r="AS38" i="17"/>
  <c r="HN38" i="17" s="1"/>
  <c r="BH38" i="17"/>
  <c r="HV38" i="17" s="1"/>
  <c r="AH38" i="17"/>
  <c r="BD38" i="17"/>
  <c r="AF38" i="17"/>
  <c r="CI38" i="17"/>
  <c r="GH38" i="17" s="1"/>
  <c r="BT38" i="17"/>
  <c r="FK38" i="17" s="1"/>
  <c r="BV38" i="17"/>
  <c r="FL38" i="17" s="1"/>
  <c r="BG38" i="17"/>
  <c r="EO38" i="17" s="1"/>
  <c r="AX38" i="17"/>
  <c r="DU38" i="17" s="1"/>
  <c r="AV38" i="17"/>
  <c r="DT38" i="17" s="1"/>
  <c r="CL30" i="17"/>
  <c r="IL30" i="17" s="1"/>
  <c r="BQ30" i="17"/>
  <c r="BF30" i="17"/>
  <c r="CB30" i="17"/>
  <c r="AO30" i="17"/>
  <c r="CF30" i="17"/>
  <c r="II30" i="17" s="1"/>
  <c r="AQ30" i="17"/>
  <c r="HM30" i="17" s="1"/>
  <c r="CM30" i="17"/>
  <c r="GJ30" i="17" s="1"/>
  <c r="BZ30" i="17"/>
  <c r="FN30" i="17" s="1"/>
  <c r="CE30" i="17"/>
  <c r="GF30" i="17" s="1"/>
  <c r="BM30" i="17"/>
  <c r="ER30" i="17" s="1"/>
  <c r="BI30" i="17"/>
  <c r="EP30" i="17" s="1"/>
  <c r="AP30" i="17"/>
  <c r="DQ30" i="17" s="1"/>
  <c r="CH74" i="17"/>
  <c r="IJ74" i="17" s="1"/>
  <c r="BS74" i="17"/>
  <c r="IB74" i="17" s="1"/>
  <c r="CL74" i="17"/>
  <c r="IL74" i="17" s="1"/>
  <c r="BQ74" i="17"/>
  <c r="IA74" i="17" s="1"/>
  <c r="BX74" i="17"/>
  <c r="FM74" i="17" s="1"/>
  <c r="BI74" i="17"/>
  <c r="EP74" i="17" s="1"/>
  <c r="BU66" i="17"/>
  <c r="IC66" i="17" s="1"/>
  <c r="AH66" i="17"/>
  <c r="HH66" i="17" s="1"/>
  <c r="CM66" i="17"/>
  <c r="GJ66" i="17" s="1"/>
  <c r="BG66" i="17"/>
  <c r="EO66" i="17" s="1"/>
  <c r="CD58" i="17"/>
  <c r="IH58" i="17" s="1"/>
  <c r="AU58" i="17"/>
  <c r="HO58" i="17" s="1"/>
  <c r="AQ58" i="17"/>
  <c r="CK58" i="17"/>
  <c r="GI58" i="17" s="1"/>
  <c r="AP58" i="17"/>
  <c r="DQ58" i="17" s="1"/>
  <c r="BO50" i="17"/>
  <c r="HZ50" i="17" s="1"/>
  <c r="BQ50" i="17"/>
  <c r="BZ50" i="17"/>
  <c r="FN50" i="17" s="1"/>
  <c r="BI50" i="17"/>
  <c r="EP50" i="17" s="1"/>
  <c r="CJ42" i="17"/>
  <c r="AS42" i="17"/>
  <c r="HN42" i="17" s="1"/>
  <c r="BQ42" i="17"/>
  <c r="CM42" i="17"/>
  <c r="GJ42" i="17" s="1"/>
  <c r="BV42" i="17"/>
  <c r="FL42" i="17" s="1"/>
  <c r="AX42" i="17"/>
  <c r="DU42" i="17" s="1"/>
  <c r="BU34" i="17"/>
  <c r="IC34" i="17" s="1"/>
  <c r="BB34" i="17"/>
  <c r="BW34" i="17"/>
  <c r="ID34" i="17" s="1"/>
  <c r="BX34" i="17"/>
  <c r="FM34" i="17" s="1"/>
  <c r="BV34" i="17"/>
  <c r="FL34" i="17" s="1"/>
  <c r="AP34" i="17"/>
  <c r="DQ34" i="17" s="1"/>
  <c r="CD78" i="17"/>
  <c r="BO78" i="17"/>
  <c r="HZ78" i="17" s="1"/>
  <c r="AW78" i="17"/>
  <c r="HP78" i="17" s="1"/>
  <c r="AU78" i="17"/>
  <c r="HO78" i="17" s="1"/>
  <c r="AH78" i="17"/>
  <c r="HH78" i="17" s="1"/>
  <c r="BL78" i="17"/>
  <c r="AJ78" i="17"/>
  <c r="HI78" i="17" s="1"/>
  <c r="CI78" i="17"/>
  <c r="GH78" i="17" s="1"/>
  <c r="BT78" i="17"/>
  <c r="FK78" i="17" s="1"/>
  <c r="BX78" i="17"/>
  <c r="FM78" i="17" s="1"/>
  <c r="BK78" i="17"/>
  <c r="EQ78" i="17" s="1"/>
  <c r="BE78" i="17"/>
  <c r="EN78" i="17" s="1"/>
  <c r="AZ78" i="17"/>
  <c r="DV78" i="17" s="1"/>
  <c r="CL70" i="17"/>
  <c r="IL70" i="17" s="1"/>
  <c r="BU70" i="17"/>
  <c r="IC70" i="17" s="1"/>
  <c r="BF70" i="17"/>
  <c r="CB70" i="17"/>
  <c r="IG70" i="17" s="1"/>
  <c r="AS70" i="17"/>
  <c r="HN70" i="17" s="1"/>
  <c r="AD70" i="17"/>
  <c r="HF70" i="17" s="1"/>
  <c r="AY70" i="17"/>
  <c r="HQ70" i="17" s="1"/>
  <c r="AB70" i="17"/>
  <c r="HE70" i="17" s="1"/>
  <c r="CC70" i="17"/>
  <c r="GE70" i="17" s="1"/>
  <c r="BP70" i="17"/>
  <c r="FI70" i="17" s="1"/>
  <c r="BV70" i="17"/>
  <c r="FL70" i="17" s="1"/>
  <c r="BC70" i="17"/>
  <c r="EM70" i="17" s="1"/>
  <c r="AT70" i="17"/>
  <c r="DS70" i="17" s="1"/>
  <c r="AR70" i="17"/>
  <c r="DR70" i="17" s="1"/>
  <c r="CD62" i="17"/>
  <c r="IH62" i="17" s="1"/>
  <c r="BO62" i="17"/>
  <c r="AW62" i="17"/>
  <c r="HP62" i="17" s="1"/>
  <c r="BH62" i="17"/>
  <c r="HV62" i="17" s="1"/>
  <c r="AH62" i="17"/>
  <c r="HH62" i="17" s="1"/>
  <c r="BL62" i="17"/>
  <c r="AJ62" i="17"/>
  <c r="HI62" i="17" s="1"/>
  <c r="CI62" i="17"/>
  <c r="GH62" i="17" s="1"/>
  <c r="BV62" i="17"/>
  <c r="FL62" i="17" s="1"/>
  <c r="CE62" i="17"/>
  <c r="GF62" i="17" s="1"/>
  <c r="BK62" i="17"/>
  <c r="EQ62" i="17" s="1"/>
  <c r="BE62" i="17"/>
  <c r="EN62" i="17" s="1"/>
  <c r="AZ62" i="17"/>
  <c r="DV62" i="17" s="1"/>
  <c r="CD54" i="17"/>
  <c r="IH54" i="17" s="1"/>
  <c r="BU54" i="17"/>
  <c r="IC54" i="17" s="1"/>
  <c r="BF54" i="17"/>
  <c r="CF54" i="17"/>
  <c r="AU54" i="17"/>
  <c r="AD54" i="17"/>
  <c r="AY54" i="17"/>
  <c r="HQ54" i="17" s="1"/>
  <c r="AB54" i="17"/>
  <c r="CC54" i="17"/>
  <c r="GE54" i="17" s="1"/>
  <c r="BP54" i="17"/>
  <c r="FI54" i="17" s="1"/>
  <c r="BR54" i="17"/>
  <c r="FJ54" i="17" s="1"/>
  <c r="BC54" i="17"/>
  <c r="EM54" i="17" s="1"/>
  <c r="AT54" i="17"/>
  <c r="DS54" i="17" s="1"/>
  <c r="AR54" i="17"/>
  <c r="DR54" i="17" s="1"/>
  <c r="CJ46" i="17"/>
  <c r="IK46" i="17" s="1"/>
  <c r="BO46" i="17"/>
  <c r="AW46" i="17"/>
  <c r="HP46" i="17" s="1"/>
  <c r="BH46" i="17"/>
  <c r="HV46" i="17" s="1"/>
  <c r="AH46" i="17"/>
  <c r="BL46" i="17"/>
  <c r="AJ46" i="17"/>
  <c r="HI46" i="17" s="1"/>
  <c r="CI46" i="17"/>
  <c r="GH46" i="17" s="1"/>
  <c r="BT46" i="17"/>
  <c r="FK46" i="17" s="1"/>
  <c r="BX46" i="17"/>
  <c r="FM46" i="17" s="1"/>
  <c r="BK46" i="17"/>
  <c r="EQ46" i="17" s="1"/>
  <c r="BE46" i="17"/>
  <c r="EN46" i="17" s="1"/>
  <c r="AZ46" i="17"/>
  <c r="DV46" i="17" s="1"/>
  <c r="CD38" i="17"/>
  <c r="IH38" i="17" s="1"/>
  <c r="BU38" i="17"/>
  <c r="BF38" i="17"/>
  <c r="CF38" i="17"/>
  <c r="II38" i="17" s="1"/>
  <c r="AU38" i="17"/>
  <c r="AD38" i="17"/>
  <c r="AY38" i="17"/>
  <c r="HQ38" i="17" s="1"/>
  <c r="AB38" i="17"/>
  <c r="CG38" i="17"/>
  <c r="GG38" i="17" s="1"/>
  <c r="BP38" i="17"/>
  <c r="FI38" i="17" s="1"/>
  <c r="BR38" i="17"/>
  <c r="FJ38" i="17" s="1"/>
  <c r="BC38" i="17"/>
  <c r="EM38" i="17" s="1"/>
  <c r="AT38" i="17"/>
  <c r="DS38" i="17" s="1"/>
  <c r="AR38" i="17"/>
  <c r="DR38" i="17" s="1"/>
  <c r="CJ30" i="17"/>
  <c r="IK30" i="17" s="1"/>
  <c r="BS30" i="17"/>
  <c r="IB30" i="17" s="1"/>
  <c r="BB30" i="17"/>
  <c r="HS30" i="17" s="1"/>
  <c r="BW30" i="17"/>
  <c r="ID30" i="17" s="1"/>
  <c r="AL30" i="17"/>
  <c r="HJ30" i="17" s="1"/>
  <c r="BL30" i="17"/>
  <c r="AJ30" i="17"/>
  <c r="CI30" i="17"/>
  <c r="GH30" i="17" s="1"/>
  <c r="BT30" i="17"/>
  <c r="FK30" i="17" s="1"/>
  <c r="BX30" i="17"/>
  <c r="FM30" i="17" s="1"/>
  <c r="BK30" i="17"/>
  <c r="EQ30" i="17" s="1"/>
  <c r="BE30" i="17"/>
  <c r="EN30" i="17" s="1"/>
  <c r="AZ30" i="17"/>
  <c r="DV30" i="17" s="1"/>
  <c r="CJ74" i="17"/>
  <c r="IK74" i="17" s="1"/>
  <c r="CF74" i="17"/>
  <c r="II74" i="17" s="1"/>
  <c r="BF74" i="17"/>
  <c r="HU74" i="17" s="1"/>
  <c r="BH74" i="17"/>
  <c r="HV74" i="17" s="1"/>
  <c r="AL74" i="17"/>
  <c r="HJ74" i="17" s="1"/>
  <c r="BW74" i="17"/>
  <c r="AY74" i="17"/>
  <c r="HQ74" i="17" s="1"/>
  <c r="AB74" i="17"/>
  <c r="HE74" i="17" s="1"/>
  <c r="BZ74" i="17"/>
  <c r="FN74" i="17" s="1"/>
  <c r="BP74" i="17"/>
  <c r="FI74" i="17" s="1"/>
  <c r="BR74" i="17"/>
  <c r="FJ74" i="17" s="1"/>
  <c r="BC74" i="17"/>
  <c r="EM74" i="17" s="1"/>
  <c r="AT74" i="17"/>
  <c r="DS74" i="17" s="1"/>
  <c r="AR74" i="17"/>
  <c r="DR74" i="17" s="1"/>
  <c r="BY66" i="17"/>
  <c r="IE66" i="17" s="1"/>
  <c r="BS66" i="17"/>
  <c r="IB66" i="17" s="1"/>
  <c r="BB66" i="17"/>
  <c r="AU66" i="17"/>
  <c r="HO66" i="17" s="1"/>
  <c r="AD66" i="17"/>
  <c r="HF66" i="17" s="1"/>
  <c r="BL66" i="17"/>
  <c r="AJ66" i="17"/>
  <c r="HI66" i="17" s="1"/>
  <c r="CG66" i="17"/>
  <c r="GG66" i="17" s="1"/>
  <c r="BV66" i="17"/>
  <c r="FL66" i="17" s="1"/>
  <c r="CI66" i="17"/>
  <c r="GH66" i="17" s="1"/>
  <c r="BK66" i="17"/>
  <c r="EQ66" i="17" s="1"/>
  <c r="BE66" i="17"/>
  <c r="EN66" i="17" s="1"/>
  <c r="AZ66" i="17"/>
  <c r="DV66" i="17" s="1"/>
  <c r="CJ58" i="17"/>
  <c r="IK58" i="17" s="1"/>
  <c r="CF58" i="17"/>
  <c r="II58" i="17" s="1"/>
  <c r="BF58" i="17"/>
  <c r="HU58" i="17" s="1"/>
  <c r="BH58" i="17"/>
  <c r="HV58" i="17" s="1"/>
  <c r="AH58" i="17"/>
  <c r="HH58" i="17" s="1"/>
  <c r="BW58" i="17"/>
  <c r="ID58" i="17" s="1"/>
  <c r="AY58" i="17"/>
  <c r="HQ58" i="17" s="1"/>
  <c r="AB58" i="17"/>
  <c r="BZ58" i="17"/>
  <c r="FN58" i="17" s="1"/>
  <c r="BP58" i="17"/>
  <c r="FI58" i="17" s="1"/>
  <c r="BR58" i="17"/>
  <c r="FJ58" i="17" s="1"/>
  <c r="BC58" i="17"/>
  <c r="EM58" i="17" s="1"/>
  <c r="AT58" i="17"/>
  <c r="DS58" i="17" s="1"/>
  <c r="AR58" i="17"/>
  <c r="DR58" i="17" s="1"/>
  <c r="BY50" i="17"/>
  <c r="IE50" i="17" s="1"/>
  <c r="BS50" i="17"/>
  <c r="IB50" i="17" s="1"/>
  <c r="BB50" i="17"/>
  <c r="AU50" i="17"/>
  <c r="HO50" i="17" s="1"/>
  <c r="AD50" i="17"/>
  <c r="BL50" i="17"/>
  <c r="HX50" i="17" s="1"/>
  <c r="AJ50" i="17"/>
  <c r="HI50" i="17" s="1"/>
  <c r="CI50" i="17"/>
  <c r="GH50" i="17" s="1"/>
  <c r="BT50" i="17"/>
  <c r="FK50" i="17" s="1"/>
  <c r="BX50" i="17"/>
  <c r="FM50" i="17" s="1"/>
  <c r="BK50" i="17"/>
  <c r="EQ50" i="17" s="1"/>
  <c r="BE50" i="17"/>
  <c r="EN50" i="17" s="1"/>
  <c r="AZ50" i="17"/>
  <c r="DV50" i="17" s="1"/>
  <c r="CD42" i="17"/>
  <c r="CF42" i="17"/>
  <c r="II42" i="17" s="1"/>
  <c r="BF42" i="17"/>
  <c r="CL42" i="17"/>
  <c r="AL42" i="17"/>
  <c r="BW42" i="17"/>
  <c r="ID42" i="17" s="1"/>
  <c r="AY42" i="17"/>
  <c r="HQ42" i="17" s="1"/>
  <c r="AB42" i="17"/>
  <c r="CC42" i="17"/>
  <c r="GE42" i="17" s="1"/>
  <c r="CK42" i="17"/>
  <c r="GI42" i="17" s="1"/>
  <c r="BR42" i="17"/>
  <c r="FJ42" i="17" s="1"/>
  <c r="BC42" i="17"/>
  <c r="EM42" i="17" s="1"/>
  <c r="AT42" i="17"/>
  <c r="DS42" i="17" s="1"/>
  <c r="AR42" i="17"/>
  <c r="DR42" i="17" s="1"/>
  <c r="BY34" i="17"/>
  <c r="IE34" i="17" s="1"/>
  <c r="CF34" i="17"/>
  <c r="II34" i="17" s="1"/>
  <c r="BF34" i="17"/>
  <c r="BH34" i="17"/>
  <c r="HV34" i="17" s="1"/>
  <c r="AH34" i="17"/>
  <c r="BL34" i="17"/>
  <c r="HX34" i="17" s="1"/>
  <c r="AJ34" i="17"/>
  <c r="HI34" i="17" s="1"/>
  <c r="CM34" i="17"/>
  <c r="GJ34" i="17" s="1"/>
  <c r="BZ34" i="17"/>
  <c r="FN34" i="17" s="1"/>
  <c r="CE34" i="17"/>
  <c r="GF34" i="17" s="1"/>
  <c r="BK34" i="17"/>
  <c r="EQ34" i="17" s="1"/>
  <c r="BE34" i="17"/>
  <c r="EN34" i="17" s="1"/>
  <c r="AZ34" i="17"/>
  <c r="DV34" i="17" s="1"/>
  <c r="BU74" i="17"/>
  <c r="IC74" i="17" s="1"/>
  <c r="AU74" i="17"/>
  <c r="HO74" i="17" s="1"/>
  <c r="CB74" i="17"/>
  <c r="IG74" i="17" s="1"/>
  <c r="AQ74" i="17"/>
  <c r="HM74" i="17" s="1"/>
  <c r="CC74" i="17"/>
  <c r="GE74" i="17" s="1"/>
  <c r="CK74" i="17"/>
  <c r="GI74" i="17" s="1"/>
  <c r="BG74" i="17"/>
  <c r="EO74" i="17" s="1"/>
  <c r="AP74" i="17"/>
  <c r="DQ74" i="17" s="1"/>
  <c r="CD66" i="17"/>
  <c r="IH66" i="17" s="1"/>
  <c r="BO66" i="17"/>
  <c r="HZ66" i="17" s="1"/>
  <c r="BH66" i="17"/>
  <c r="CB66" i="17"/>
  <c r="IG66" i="17" s="1"/>
  <c r="AQ66" i="17"/>
  <c r="CC66" i="17"/>
  <c r="GE66" i="17" s="1"/>
  <c r="CK66" i="17"/>
  <c r="GI66" i="17" s="1"/>
  <c r="BM66" i="17"/>
  <c r="ER66" i="17" s="1"/>
  <c r="AX66" i="17"/>
  <c r="DU66" i="17" s="1"/>
  <c r="CH58" i="17"/>
  <c r="IJ58" i="17" s="1"/>
  <c r="BS58" i="17"/>
  <c r="IB58" i="17" s="1"/>
  <c r="AS58" i="17"/>
  <c r="HN58" i="17" s="1"/>
  <c r="AD58" i="17"/>
  <c r="HF58" i="17" s="1"/>
  <c r="BD58" i="17"/>
  <c r="HT58" i="17" s="1"/>
  <c r="CM58" i="17"/>
  <c r="GJ58" i="17" s="1"/>
  <c r="BT58" i="17"/>
  <c r="FK58" i="17" s="1"/>
  <c r="BM58" i="17"/>
  <c r="ER58" i="17" s="1"/>
  <c r="AX58" i="17"/>
  <c r="DU58" i="17" s="1"/>
  <c r="CH50" i="17"/>
  <c r="IJ50" i="17" s="1"/>
  <c r="CF50" i="17"/>
  <c r="II50" i="17" s="1"/>
  <c r="AW50" i="17"/>
  <c r="HP50" i="17" s="1"/>
  <c r="AH50" i="17"/>
  <c r="HH50" i="17" s="1"/>
  <c r="BD50" i="17"/>
  <c r="HT50" i="17" s="1"/>
  <c r="CM50" i="17"/>
  <c r="GJ50" i="17" s="1"/>
  <c r="BP50" i="17"/>
  <c r="FI50" i="17" s="1"/>
  <c r="BM50" i="17"/>
  <c r="ER50" i="17" s="1"/>
  <c r="AX50" i="17"/>
  <c r="DU50" i="17" s="1"/>
  <c r="CH42" i="17"/>
  <c r="BS42" i="17"/>
  <c r="BH42" i="17"/>
  <c r="CB42" i="17"/>
  <c r="IG42" i="17" s="1"/>
  <c r="AF42" i="17"/>
  <c r="BP42" i="17"/>
  <c r="FI42" i="17" s="1"/>
  <c r="BM42" i="17"/>
  <c r="ER42" i="17" s="1"/>
  <c r="AP42" i="17"/>
  <c r="DQ42" i="17" s="1"/>
  <c r="CJ34" i="17"/>
  <c r="IK34" i="17" s="1"/>
  <c r="BJ34" i="17"/>
  <c r="HW34" i="17" s="1"/>
  <c r="AL34" i="17"/>
  <c r="HJ34" i="17" s="1"/>
  <c r="BD34" i="17"/>
  <c r="CI34" i="17"/>
  <c r="GH34" i="17" s="1"/>
  <c r="CK34" i="17"/>
  <c r="GI34" i="17" s="1"/>
  <c r="BI34" i="17"/>
  <c r="EP34" i="17" s="1"/>
  <c r="AV34" i="17"/>
  <c r="DT34" i="17" s="1"/>
  <c r="CD40" i="17"/>
  <c r="IH40" i="17" s="1"/>
  <c r="CJ40" i="17"/>
  <c r="IK40" i="17" s="1"/>
  <c r="BJ40" i="17"/>
  <c r="HW40" i="17" s="1"/>
  <c r="AS40" i="17"/>
  <c r="HN40" i="17" s="1"/>
  <c r="BD40" i="17"/>
  <c r="AH40" i="17"/>
  <c r="HH40" i="17" s="1"/>
  <c r="AQ40" i="17"/>
  <c r="HM40" i="17" s="1"/>
  <c r="CM40" i="17"/>
  <c r="GJ40" i="17" s="1"/>
  <c r="BZ40" i="17"/>
  <c r="FN40" i="17" s="1"/>
  <c r="CE40" i="17"/>
  <c r="GF40" i="17" s="1"/>
  <c r="BM40" i="17"/>
  <c r="ER40" i="17" s="1"/>
  <c r="BI40" i="17"/>
  <c r="EP40" i="17" s="1"/>
  <c r="AP40" i="17"/>
  <c r="DQ40" i="17" s="1"/>
  <c r="CL48" i="17"/>
  <c r="IL48" i="17" s="1"/>
  <c r="BY48" i="17"/>
  <c r="BW48" i="17"/>
  <c r="ID48" i="17" s="1"/>
  <c r="BB48" i="17"/>
  <c r="BQ48" i="17"/>
  <c r="AO48" i="17"/>
  <c r="BH48" i="17"/>
  <c r="AF48" i="17"/>
  <c r="CG48" i="17"/>
  <c r="GG48" i="17" s="1"/>
  <c r="BP48" i="17"/>
  <c r="FI48" i="17" s="1"/>
  <c r="BV48" i="17"/>
  <c r="FL48" i="17" s="1"/>
  <c r="BG48" i="17"/>
  <c r="EO48" i="17" s="1"/>
  <c r="AX48" i="17"/>
  <c r="DU48" i="17" s="1"/>
  <c r="AV48" i="17"/>
  <c r="DT48" i="17" s="1"/>
  <c r="CF64" i="17"/>
  <c r="CJ64" i="17"/>
  <c r="IK64" i="17" s="1"/>
  <c r="BJ64" i="17"/>
  <c r="HW64" i="17" s="1"/>
  <c r="AS64" i="17"/>
  <c r="BD64" i="17"/>
  <c r="AH64" i="17"/>
  <c r="HH64" i="17" s="1"/>
  <c r="AQ64" i="17"/>
  <c r="HM64" i="17" s="1"/>
  <c r="CM64" i="17"/>
  <c r="GJ64" i="17" s="1"/>
  <c r="BZ64" i="17"/>
  <c r="FN64" i="17" s="1"/>
  <c r="CE64" i="17"/>
  <c r="GF64" i="17" s="1"/>
  <c r="BM64" i="17"/>
  <c r="ER64" i="17" s="1"/>
  <c r="BI64" i="17"/>
  <c r="EP64" i="17" s="1"/>
  <c r="AP64" i="17"/>
  <c r="DQ64" i="17" s="1"/>
  <c r="CH26" i="17"/>
  <c r="IJ26" i="17" s="1"/>
  <c r="BU26" i="17"/>
  <c r="IC26" i="17" s="1"/>
  <c r="BO26" i="17"/>
  <c r="AW26" i="17"/>
  <c r="AO26" i="17"/>
  <c r="CL26" i="17"/>
  <c r="IL26" i="17" s="1"/>
  <c r="BD26" i="17"/>
  <c r="AF26" i="17"/>
  <c r="CG26" i="17"/>
  <c r="GG26" i="17" s="1"/>
  <c r="BP26" i="17"/>
  <c r="FI26" i="17" s="1"/>
  <c r="BV26" i="17"/>
  <c r="FL26" i="17" s="1"/>
  <c r="BG26" i="17"/>
  <c r="EO26" i="17" s="1"/>
  <c r="AX26" i="17"/>
  <c r="DU26" i="17" s="1"/>
  <c r="AV26" i="17"/>
  <c r="DT26" i="17" s="1"/>
  <c r="CD22" i="17"/>
  <c r="IH22" i="17" s="1"/>
  <c r="BQ22" i="17"/>
  <c r="IA22" i="17" s="1"/>
  <c r="BF22" i="17"/>
  <c r="HU22" i="17" s="1"/>
  <c r="CF22" i="17"/>
  <c r="II22" i="17" s="1"/>
  <c r="AU22" i="17"/>
  <c r="HO22" i="17" s="1"/>
  <c r="AD22" i="17"/>
  <c r="AQ22" i="17"/>
  <c r="BX22" i="17"/>
  <c r="FM22" i="17" s="1"/>
  <c r="CC22" i="17"/>
  <c r="GE22" i="17" s="1"/>
  <c r="CK22" i="17"/>
  <c r="GI22" i="17" s="1"/>
  <c r="BM22" i="17"/>
  <c r="ER22" i="17" s="1"/>
  <c r="BI22" i="17"/>
  <c r="EP22" i="17" s="1"/>
  <c r="AP22" i="17"/>
  <c r="DQ22" i="17" s="1"/>
  <c r="CJ14" i="17"/>
  <c r="IK14" i="17" s="1"/>
  <c r="BY14" i="17"/>
  <c r="IE14" i="17" s="1"/>
  <c r="BO14" i="17"/>
  <c r="HZ14" i="17" s="1"/>
  <c r="AW14" i="17"/>
  <c r="HP14" i="17" s="1"/>
  <c r="BH14" i="17"/>
  <c r="HV14" i="17" s="1"/>
  <c r="AH14" i="17"/>
  <c r="HH14" i="17" s="1"/>
  <c r="BD14" i="17"/>
  <c r="HT14" i="17" s="1"/>
  <c r="AF14" i="17"/>
  <c r="HG14" i="17" s="1"/>
  <c r="CI14" i="17"/>
  <c r="GH14" i="17" s="1"/>
  <c r="BT14" i="17"/>
  <c r="FK14" i="17" s="1"/>
  <c r="BV14" i="17"/>
  <c r="FL14" i="17" s="1"/>
  <c r="BG14" i="17"/>
  <c r="EO14" i="17" s="1"/>
  <c r="AX14" i="17"/>
  <c r="DU14" i="17" s="1"/>
  <c r="AV14" i="17"/>
  <c r="DT14" i="17" s="1"/>
  <c r="CD6" i="17"/>
  <c r="IH6" i="17" s="1"/>
  <c r="BQ6" i="17"/>
  <c r="IA6" i="17" s="1"/>
  <c r="BF6" i="17"/>
  <c r="CF6" i="17"/>
  <c r="II6" i="17" s="1"/>
  <c r="AU6" i="17"/>
  <c r="HO6" i="17" s="1"/>
  <c r="AD6" i="17"/>
  <c r="AQ6" i="17"/>
  <c r="HM6" i="17" s="1"/>
  <c r="CM6" i="17"/>
  <c r="GJ6" i="17" s="1"/>
  <c r="BZ6" i="17"/>
  <c r="FN6" i="17" s="1"/>
  <c r="CE6" i="17"/>
  <c r="GF6" i="17" s="1"/>
  <c r="BM6" i="17"/>
  <c r="ER6" i="17" s="1"/>
  <c r="BI6" i="17"/>
  <c r="EP6" i="17" s="1"/>
  <c r="AP6" i="17"/>
  <c r="DQ6" i="17" s="1"/>
  <c r="CL77" i="17"/>
  <c r="IL77" i="17" s="1"/>
  <c r="BW77" i="17"/>
  <c r="ID77" i="17" s="1"/>
  <c r="BQ77" i="17"/>
  <c r="IA77" i="17" s="1"/>
  <c r="AY77" i="17"/>
  <c r="HQ77" i="17" s="1"/>
  <c r="BB77" i="17"/>
  <c r="HS77" i="17" s="1"/>
  <c r="AF77" i="17"/>
  <c r="HG77" i="17" s="1"/>
  <c r="BF77" i="17"/>
  <c r="HU77" i="17" s="1"/>
  <c r="AH77" i="17"/>
  <c r="HH77" i="17" s="1"/>
  <c r="CI77" i="17"/>
  <c r="GH77" i="17" s="1"/>
  <c r="CM77" i="17"/>
  <c r="GJ77" i="17" s="1"/>
  <c r="BT77" i="17"/>
  <c r="FK77" i="17" s="1"/>
  <c r="BE77" i="17"/>
  <c r="EN77" i="17" s="1"/>
  <c r="AZ77" i="17"/>
  <c r="DV77" i="17" s="1"/>
  <c r="AT77" i="17"/>
  <c r="DS77" i="17" s="1"/>
  <c r="CF69" i="17"/>
  <c r="II69" i="17" s="1"/>
  <c r="CH69" i="17"/>
  <c r="IJ69" i="17" s="1"/>
  <c r="BH69" i="17"/>
  <c r="HV69" i="17" s="1"/>
  <c r="BO69" i="17"/>
  <c r="AQ69" i="17"/>
  <c r="HM69" i="17" s="1"/>
  <c r="CD69" i="17"/>
  <c r="IH69" i="17" s="1"/>
  <c r="AO69" i="17"/>
  <c r="HL69" i="17" s="1"/>
  <c r="BZ69" i="17"/>
  <c r="FN69" i="17" s="1"/>
  <c r="BV69" i="17"/>
  <c r="FL69" i="17" s="1"/>
  <c r="CG69" i="17"/>
  <c r="GG69" i="17" s="1"/>
  <c r="BI69" i="17"/>
  <c r="EP69" i="17" s="1"/>
  <c r="BG69" i="17"/>
  <c r="EO69" i="17" s="1"/>
  <c r="AR69" i="17"/>
  <c r="DR69" i="17" s="1"/>
  <c r="CL65" i="17"/>
  <c r="IL65" i="17" s="1"/>
  <c r="BW65" i="17"/>
  <c r="ID65" i="17" s="1"/>
  <c r="BL65" i="17"/>
  <c r="HX65" i="17" s="1"/>
  <c r="AU65" i="17"/>
  <c r="HO65" i="17" s="1"/>
  <c r="BO65" i="17"/>
  <c r="AQ65" i="17"/>
  <c r="BF65" i="17"/>
  <c r="AH65" i="17"/>
  <c r="HH65" i="17" s="1"/>
  <c r="BX65" i="17"/>
  <c r="FM65" i="17" s="1"/>
  <c r="CI65" i="17"/>
  <c r="GH65" i="17" s="1"/>
  <c r="BT65" i="17"/>
  <c r="FK65" i="17" s="1"/>
  <c r="BM65" i="17"/>
  <c r="ER65" i="17" s="1"/>
  <c r="AZ65" i="17"/>
  <c r="DV65" i="17" s="1"/>
  <c r="AT65" i="17"/>
  <c r="DS65" i="17" s="1"/>
  <c r="CF57" i="17"/>
  <c r="BU57" i="17"/>
  <c r="IC57" i="17" s="1"/>
  <c r="BD57" i="17"/>
  <c r="BY57" i="17"/>
  <c r="IE57" i="17" s="1"/>
  <c r="AW57" i="17"/>
  <c r="HP57" i="17" s="1"/>
  <c r="AB57" i="17"/>
  <c r="HE57" i="17" s="1"/>
  <c r="AO57" i="17"/>
  <c r="HL57" i="17" s="1"/>
  <c r="BZ57" i="17"/>
  <c r="FN57" i="17" s="1"/>
  <c r="BR57" i="17"/>
  <c r="FJ57" i="17" s="1"/>
  <c r="BX57" i="17"/>
  <c r="FM57" i="17" s="1"/>
  <c r="BI57" i="17"/>
  <c r="EP57" i="17" s="1"/>
  <c r="BG57" i="17"/>
  <c r="EO57" i="17" s="1"/>
  <c r="AR57" i="17"/>
  <c r="DR57" i="17" s="1"/>
  <c r="CL49" i="17"/>
  <c r="IL49" i="17" s="1"/>
  <c r="CB49" i="17"/>
  <c r="BQ49" i="17"/>
  <c r="AY49" i="17"/>
  <c r="HQ49" i="17" s="1"/>
  <c r="BO49" i="17"/>
  <c r="AQ49" i="17"/>
  <c r="HM49" i="17" s="1"/>
  <c r="BF49" i="17"/>
  <c r="AH49" i="17"/>
  <c r="HH49" i="17" s="1"/>
  <c r="CE49" i="17"/>
  <c r="GF49" i="17" s="1"/>
  <c r="CM49" i="17"/>
  <c r="GJ49" i="17" s="1"/>
  <c r="BT49" i="17"/>
  <c r="FK49" i="17" s="1"/>
  <c r="BM49" i="17"/>
  <c r="ER49" i="17" s="1"/>
  <c r="AZ49" i="17"/>
  <c r="DV49" i="17" s="1"/>
  <c r="AT49" i="17"/>
  <c r="DS49" i="17" s="1"/>
  <c r="CF45" i="17"/>
  <c r="II45" i="17" s="1"/>
  <c r="BS45" i="17"/>
  <c r="BL45" i="17"/>
  <c r="AU45" i="17"/>
  <c r="AW45" i="17"/>
  <c r="AB45" i="17"/>
  <c r="HE45" i="17" s="1"/>
  <c r="AO45" i="17"/>
  <c r="BZ45" i="17"/>
  <c r="FN45" i="17" s="1"/>
  <c r="BV45" i="17"/>
  <c r="FL45" i="17" s="1"/>
  <c r="CG45" i="17"/>
  <c r="GG45" i="17" s="1"/>
  <c r="BI45" i="17"/>
  <c r="EP45" i="17" s="1"/>
  <c r="BG45" i="17"/>
  <c r="EO45" i="17" s="1"/>
  <c r="AR45" i="17"/>
  <c r="DR45" i="17" s="1"/>
  <c r="CL37" i="17"/>
  <c r="IL37" i="17" s="1"/>
  <c r="CB37" i="17"/>
  <c r="BU37" i="17"/>
  <c r="IC37" i="17" s="1"/>
  <c r="BD37" i="17"/>
  <c r="BJ37" i="17"/>
  <c r="HW37" i="17" s="1"/>
  <c r="AJ37" i="17"/>
  <c r="HI37" i="17" s="1"/>
  <c r="BF37" i="17"/>
  <c r="AH37" i="17"/>
  <c r="HH37" i="17" s="1"/>
  <c r="CE37" i="17"/>
  <c r="GF37" i="17" s="1"/>
  <c r="CM37" i="17"/>
  <c r="GJ37" i="17" s="1"/>
  <c r="BT37" i="17"/>
  <c r="FK37" i="17" s="1"/>
  <c r="BM37" i="17"/>
  <c r="ER37" i="17" s="1"/>
  <c r="AZ37" i="17"/>
  <c r="DV37" i="17" s="1"/>
  <c r="AT37" i="17"/>
  <c r="DS37" i="17" s="1"/>
  <c r="CF33" i="17"/>
  <c r="II33" i="17" s="1"/>
  <c r="BS33" i="17"/>
  <c r="IB33" i="17" s="1"/>
  <c r="BD33" i="17"/>
  <c r="BY33" i="17"/>
  <c r="IE33" i="17" s="1"/>
  <c r="AW33" i="17"/>
  <c r="HP33" i="17" s="1"/>
  <c r="AB33" i="17"/>
  <c r="AO33" i="17"/>
  <c r="BZ33" i="17"/>
  <c r="FN33" i="17" s="1"/>
  <c r="BV33" i="17"/>
  <c r="FL33" i="17" s="1"/>
  <c r="CG33" i="17"/>
  <c r="GG33" i="17" s="1"/>
  <c r="BI33" i="17"/>
  <c r="EP33" i="17" s="1"/>
  <c r="BG33" i="17"/>
  <c r="EO33" i="17" s="1"/>
  <c r="AR33" i="17"/>
  <c r="DR33" i="17" s="1"/>
  <c r="CL29" i="17"/>
  <c r="IL29" i="17" s="1"/>
  <c r="CB29" i="17"/>
  <c r="IG29" i="17" s="1"/>
  <c r="BU29" i="17"/>
  <c r="AY29" i="17"/>
  <c r="HQ29" i="17" s="1"/>
  <c r="BJ29" i="17"/>
  <c r="HW29" i="17" s="1"/>
  <c r="AJ29" i="17"/>
  <c r="HI29" i="17" s="1"/>
  <c r="BF29" i="17"/>
  <c r="HU29" i="17" s="1"/>
  <c r="AH29" i="17"/>
  <c r="HH29" i="17" s="1"/>
  <c r="BX29" i="17"/>
  <c r="FM29" i="17" s="1"/>
  <c r="CI29" i="17"/>
  <c r="GH29" i="17" s="1"/>
  <c r="BT29" i="17"/>
  <c r="FK29" i="17" s="1"/>
  <c r="BM29" i="17"/>
  <c r="ER29" i="17" s="1"/>
  <c r="AZ29" i="17"/>
  <c r="DV29" i="17" s="1"/>
  <c r="AT29" i="17"/>
  <c r="DS29" i="17" s="1"/>
  <c r="CF21" i="17"/>
  <c r="II21" i="17" s="1"/>
  <c r="BS21" i="17"/>
  <c r="BH21" i="17"/>
  <c r="BQ21" i="17"/>
  <c r="AW21" i="17"/>
  <c r="HP21" i="17" s="1"/>
  <c r="AB21" i="17"/>
  <c r="AO21" i="17"/>
  <c r="CK21" i="17"/>
  <c r="GI21" i="17" s="1"/>
  <c r="BR21" i="17"/>
  <c r="FJ21" i="17" s="1"/>
  <c r="CC21" i="17"/>
  <c r="GE21" i="17" s="1"/>
  <c r="BI21" i="17"/>
  <c r="EP21" i="17" s="1"/>
  <c r="BG21" i="17"/>
  <c r="EO21" i="17" s="1"/>
  <c r="AR21" i="17"/>
  <c r="DR21" i="17" s="1"/>
  <c r="CL17" i="17"/>
  <c r="IL17" i="17" s="1"/>
  <c r="CB17" i="17"/>
  <c r="BL17" i="17"/>
  <c r="HX17" i="17" s="1"/>
  <c r="AU17" i="17"/>
  <c r="HO17" i="17" s="1"/>
  <c r="BJ17" i="17"/>
  <c r="HW17" i="17" s="1"/>
  <c r="AJ17" i="17"/>
  <c r="HI17" i="17" s="1"/>
  <c r="BF17" i="17"/>
  <c r="AH17" i="17"/>
  <c r="BX17" i="17"/>
  <c r="FM17" i="17" s="1"/>
  <c r="CI17" i="17"/>
  <c r="GH17" i="17" s="1"/>
  <c r="BT17" i="17"/>
  <c r="FK17" i="17" s="1"/>
  <c r="BM17" i="17"/>
  <c r="ER17" i="17" s="1"/>
  <c r="AZ17" i="17"/>
  <c r="DV17" i="17" s="1"/>
  <c r="AT17" i="17"/>
  <c r="DS17" i="17" s="1"/>
  <c r="CF13" i="17"/>
  <c r="II13" i="17" s="1"/>
  <c r="BS13" i="17"/>
  <c r="IB13" i="17" s="1"/>
  <c r="BH13" i="17"/>
  <c r="HV13" i="17" s="1"/>
  <c r="BQ13" i="17"/>
  <c r="IA13" i="17" s="1"/>
  <c r="AW13" i="17"/>
  <c r="HP13" i="17" s="1"/>
  <c r="AB13" i="17"/>
  <c r="AO13" i="17"/>
  <c r="HL13" i="17" s="1"/>
  <c r="CK13" i="17"/>
  <c r="GI13" i="17" s="1"/>
  <c r="BR13" i="17"/>
  <c r="FJ13" i="17" s="1"/>
  <c r="CC13" i="17"/>
  <c r="GE13" i="17" s="1"/>
  <c r="BI13" i="17"/>
  <c r="EP13" i="17" s="1"/>
  <c r="BG13" i="17"/>
  <c r="EO13" i="17" s="1"/>
  <c r="AR13" i="17"/>
  <c r="DR13" i="17" s="1"/>
  <c r="CL9" i="17"/>
  <c r="IL9" i="17" s="1"/>
  <c r="CB9" i="17"/>
  <c r="IG9" i="17" s="1"/>
  <c r="BL9" i="17"/>
  <c r="HX9" i="17" s="1"/>
  <c r="AU9" i="17"/>
  <c r="HO9" i="17" s="1"/>
  <c r="BB9" i="17"/>
  <c r="AF9" i="17"/>
  <c r="HG9" i="17" s="1"/>
  <c r="BF9" i="17"/>
  <c r="HU9" i="17" s="1"/>
  <c r="AH9" i="17"/>
  <c r="HH9" i="17" s="1"/>
  <c r="BX9" i="17"/>
  <c r="FM9" i="17" s="1"/>
  <c r="CI9" i="17"/>
  <c r="GH9" i="17" s="1"/>
  <c r="BT9" i="17"/>
  <c r="FK9" i="17" s="1"/>
  <c r="BM9" i="17"/>
  <c r="ER9" i="17" s="1"/>
  <c r="AZ9" i="17"/>
  <c r="DV9" i="17" s="1"/>
  <c r="AT9" i="17"/>
  <c r="DS9" i="17" s="1"/>
  <c r="CD28" i="17"/>
  <c r="BQ28" i="17"/>
  <c r="BJ28" i="17"/>
  <c r="HW28" i="17" s="1"/>
  <c r="AS28" i="17"/>
  <c r="HN28" i="17" s="1"/>
  <c r="AY28" i="17"/>
  <c r="HQ28" i="17" s="1"/>
  <c r="AD28" i="17"/>
  <c r="AQ28" i="17"/>
  <c r="BX28" i="17"/>
  <c r="FM28" i="17" s="1"/>
  <c r="CC28" i="17"/>
  <c r="GE28" i="17" s="1"/>
  <c r="CK28" i="17"/>
  <c r="GI28" i="17" s="1"/>
  <c r="BM28" i="17"/>
  <c r="ER28" i="17" s="1"/>
  <c r="BI28" i="17"/>
  <c r="EP28" i="17" s="1"/>
  <c r="AP28" i="17"/>
  <c r="DQ28" i="17" s="1"/>
  <c r="CL36" i="17"/>
  <c r="IL36" i="17" s="1"/>
  <c r="BY36" i="17"/>
  <c r="IE36" i="17" s="1"/>
  <c r="BO36" i="17"/>
  <c r="AW36" i="17"/>
  <c r="BD36" i="17"/>
  <c r="AH36" i="17"/>
  <c r="BH36" i="17"/>
  <c r="AF36" i="17"/>
  <c r="CG36" i="17"/>
  <c r="GG36" i="17" s="1"/>
  <c r="BP36" i="17"/>
  <c r="FI36" i="17" s="1"/>
  <c r="BV36" i="17"/>
  <c r="FL36" i="17" s="1"/>
  <c r="BG36" i="17"/>
  <c r="EO36" i="17" s="1"/>
  <c r="AX36" i="17"/>
  <c r="DU36" i="17" s="1"/>
  <c r="AV36" i="17"/>
  <c r="DT36" i="17" s="1"/>
  <c r="CD44" i="17"/>
  <c r="CB44" i="17"/>
  <c r="BF44" i="17"/>
  <c r="CJ44" i="17"/>
  <c r="AY44" i="17"/>
  <c r="HQ44" i="17" s="1"/>
  <c r="AD44" i="17"/>
  <c r="AQ44" i="17"/>
  <c r="CM44" i="17"/>
  <c r="GJ44" i="17" s="1"/>
  <c r="BZ44" i="17"/>
  <c r="FN44" i="17" s="1"/>
  <c r="CE44" i="17"/>
  <c r="GF44" i="17" s="1"/>
  <c r="BM44" i="17"/>
  <c r="ER44" i="17" s="1"/>
  <c r="BI44" i="17"/>
  <c r="EP44" i="17" s="1"/>
  <c r="AP44" i="17"/>
  <c r="DQ44" i="17" s="1"/>
  <c r="CL52" i="17"/>
  <c r="IL52" i="17" s="1"/>
  <c r="BY52" i="17"/>
  <c r="IE52" i="17" s="1"/>
  <c r="BO52" i="17"/>
  <c r="AW52" i="17"/>
  <c r="HP52" i="17" s="1"/>
  <c r="BD52" i="17"/>
  <c r="AH52" i="17"/>
  <c r="HH52" i="17" s="1"/>
  <c r="BH52" i="17"/>
  <c r="HV52" i="17" s="1"/>
  <c r="AF52" i="17"/>
  <c r="HG52" i="17" s="1"/>
  <c r="CG52" i="17"/>
  <c r="GG52" i="17" s="1"/>
  <c r="BP52" i="17"/>
  <c r="FI52" i="17" s="1"/>
  <c r="BV52" i="17"/>
  <c r="FL52" i="17" s="1"/>
  <c r="BG52" i="17"/>
  <c r="EO52" i="17" s="1"/>
  <c r="AX52" i="17"/>
  <c r="DU52" i="17" s="1"/>
  <c r="AV52" i="17"/>
  <c r="DT52" i="17" s="1"/>
  <c r="CF60" i="17"/>
  <c r="CB60" i="17"/>
  <c r="BF60" i="17"/>
  <c r="CJ60" i="17"/>
  <c r="IK60" i="17" s="1"/>
  <c r="AY60" i="17"/>
  <c r="AD60" i="17"/>
  <c r="AQ60" i="17"/>
  <c r="HM60" i="17" s="1"/>
  <c r="CM60" i="17"/>
  <c r="GJ60" i="17" s="1"/>
  <c r="BX60" i="17"/>
  <c r="FM60" i="17" s="1"/>
  <c r="CI60" i="17"/>
  <c r="GH60" i="17" s="1"/>
  <c r="BM60" i="17"/>
  <c r="ER60" i="17" s="1"/>
  <c r="BI60" i="17"/>
  <c r="EP60" i="17" s="1"/>
  <c r="AP60" i="17"/>
  <c r="DQ60" i="17" s="1"/>
  <c r="CL68" i="17"/>
  <c r="IL68" i="17" s="1"/>
  <c r="BY68" i="17"/>
  <c r="IE68" i="17" s="1"/>
  <c r="BO68" i="17"/>
  <c r="AW68" i="17"/>
  <c r="HP68" i="17" s="1"/>
  <c r="CF40" i="17"/>
  <c r="II40" i="17" s="1"/>
  <c r="CB40" i="17"/>
  <c r="BF40" i="17"/>
  <c r="HU40" i="17" s="1"/>
  <c r="BS40" i="17"/>
  <c r="IB40" i="17" s="1"/>
  <c r="AY40" i="17"/>
  <c r="HQ40" i="17" s="1"/>
  <c r="AD40" i="17"/>
  <c r="AJ40" i="17"/>
  <c r="HI40" i="17" s="1"/>
  <c r="CI40" i="17"/>
  <c r="GH40" i="17" s="1"/>
  <c r="BT40" i="17"/>
  <c r="FK40" i="17" s="1"/>
  <c r="BX40" i="17"/>
  <c r="FM40" i="17" s="1"/>
  <c r="BK40" i="17"/>
  <c r="EQ40" i="17" s="1"/>
  <c r="BE40" i="17"/>
  <c r="EN40" i="17" s="1"/>
  <c r="AZ40" i="17"/>
  <c r="DV40" i="17" s="1"/>
  <c r="CH48" i="17"/>
  <c r="BU48" i="17"/>
  <c r="BO48" i="17"/>
  <c r="AW48" i="17"/>
  <c r="BL48" i="17"/>
  <c r="HX48" i="17" s="1"/>
  <c r="AL48" i="17"/>
  <c r="HJ48" i="17" s="1"/>
  <c r="AU48" i="17"/>
  <c r="AB48" i="17"/>
  <c r="CC48" i="17"/>
  <c r="GE48" i="17" s="1"/>
  <c r="CK48" i="17"/>
  <c r="GI48" i="17" s="1"/>
  <c r="BR48" i="17"/>
  <c r="FJ48" i="17" s="1"/>
  <c r="BC48" i="17"/>
  <c r="EM48" i="17" s="1"/>
  <c r="AT48" i="17"/>
  <c r="DS48" i="17" s="1"/>
  <c r="AR48" i="17"/>
  <c r="DR48" i="17" s="1"/>
  <c r="CD64" i="17"/>
  <c r="CB64" i="17"/>
  <c r="BF64" i="17"/>
  <c r="BS64" i="17"/>
  <c r="AY64" i="17"/>
  <c r="HQ64" i="17" s="1"/>
  <c r="AD64" i="17"/>
  <c r="AJ64" i="17"/>
  <c r="HI64" i="17" s="1"/>
  <c r="CI64" i="17"/>
  <c r="GH64" i="17" s="1"/>
  <c r="BT64" i="17"/>
  <c r="FK64" i="17" s="1"/>
  <c r="BX64" i="17"/>
  <c r="FM64" i="17" s="1"/>
  <c r="BK64" i="17"/>
  <c r="EQ64" i="17" s="1"/>
  <c r="BE64" i="17"/>
  <c r="EN64" i="17" s="1"/>
  <c r="AZ64" i="17"/>
  <c r="DV64" i="17" s="1"/>
  <c r="CD26" i="17"/>
  <c r="IH26" i="17" s="1"/>
  <c r="BQ26" i="17"/>
  <c r="IA26" i="17" s="1"/>
  <c r="BJ26" i="17"/>
  <c r="AS26" i="17"/>
  <c r="HN26" i="17" s="1"/>
  <c r="AL26" i="17"/>
  <c r="HJ26" i="17" s="1"/>
  <c r="CB26" i="17"/>
  <c r="IG26" i="17" s="1"/>
  <c r="AY26" i="17"/>
  <c r="HQ26" i="17" s="1"/>
  <c r="AB26" i="17"/>
  <c r="CC26" i="17"/>
  <c r="GE26" i="17" s="1"/>
  <c r="CK26" i="17"/>
  <c r="GI26" i="17" s="1"/>
  <c r="BR26" i="17"/>
  <c r="FJ26" i="17" s="1"/>
  <c r="BC26" i="17"/>
  <c r="EM26" i="17" s="1"/>
  <c r="AT26" i="17"/>
  <c r="DS26" i="17" s="1"/>
  <c r="AR26" i="17"/>
  <c r="DR26" i="17" s="1"/>
  <c r="CL22" i="17"/>
  <c r="IL22" i="17" s="1"/>
  <c r="BS22" i="17"/>
  <c r="IB22" i="17" s="1"/>
  <c r="BB22" i="17"/>
  <c r="CB22" i="17"/>
  <c r="AO22" i="17"/>
  <c r="HL22" i="17" s="1"/>
  <c r="BL22" i="17"/>
  <c r="AJ22" i="17"/>
  <c r="HI22" i="17" s="1"/>
  <c r="CM22" i="17"/>
  <c r="GJ22" i="17" s="1"/>
  <c r="BZ22" i="17"/>
  <c r="FN22" i="17" s="1"/>
  <c r="CE22" i="17"/>
  <c r="GF22" i="17" s="1"/>
  <c r="BK22" i="17"/>
  <c r="EQ22" i="17" s="1"/>
  <c r="BE22" i="17"/>
  <c r="EN22" i="17" s="1"/>
  <c r="AZ22" i="17"/>
  <c r="DV22" i="17" s="1"/>
  <c r="CH14" i="17"/>
  <c r="IJ14" i="17" s="1"/>
  <c r="BU14" i="17"/>
  <c r="BJ14" i="17"/>
  <c r="HW14" i="17" s="1"/>
  <c r="AS14" i="17"/>
  <c r="HN14" i="17" s="1"/>
  <c r="AU14" i="17"/>
  <c r="AD14" i="17"/>
  <c r="HF14" i="17" s="1"/>
  <c r="AY14" i="17"/>
  <c r="HQ14" i="17" s="1"/>
  <c r="AB14" i="17"/>
  <c r="CG14" i="17"/>
  <c r="GG14" i="17" s="1"/>
  <c r="BP14" i="17"/>
  <c r="FI14" i="17" s="1"/>
  <c r="BR14" i="17"/>
  <c r="FJ14" i="17" s="1"/>
  <c r="BC14" i="17"/>
  <c r="EM14" i="17" s="1"/>
  <c r="AT14" i="17"/>
  <c r="DS14" i="17" s="1"/>
  <c r="AR14" i="17"/>
  <c r="DR14" i="17" s="1"/>
  <c r="CL6" i="17"/>
  <c r="BS6" i="17"/>
  <c r="IB6" i="17" s="1"/>
  <c r="BB6" i="17"/>
  <c r="CB6" i="17"/>
  <c r="IG6" i="17" s="1"/>
  <c r="AO6" i="17"/>
  <c r="HL6" i="17" s="1"/>
  <c r="BL6" i="17"/>
  <c r="AJ6" i="17"/>
  <c r="HI6" i="17" s="1"/>
  <c r="CI6" i="17"/>
  <c r="GH6" i="17" s="1"/>
  <c r="BT6" i="17"/>
  <c r="FK6" i="17" s="1"/>
  <c r="BX6" i="17"/>
  <c r="FM6" i="17" s="1"/>
  <c r="BK6" i="17"/>
  <c r="EQ6" i="17" s="1"/>
  <c r="BE6" i="17"/>
  <c r="EN6" i="17" s="1"/>
  <c r="AZ6" i="17"/>
  <c r="DV6" i="17" s="1"/>
  <c r="CJ77" i="17"/>
  <c r="IK77" i="17" s="1"/>
  <c r="BS77" i="17"/>
  <c r="BL77" i="17"/>
  <c r="HX77" i="17" s="1"/>
  <c r="AU77" i="17"/>
  <c r="HO77" i="17" s="1"/>
  <c r="AW77" i="17"/>
  <c r="HP77" i="17" s="1"/>
  <c r="AB77" i="17"/>
  <c r="HE77" i="17" s="1"/>
  <c r="AS77" i="17"/>
  <c r="AD77" i="17"/>
  <c r="HF77" i="17" s="1"/>
  <c r="CE77" i="17"/>
  <c r="GF77" i="17" s="1"/>
  <c r="CG77" i="17"/>
  <c r="GG77" i="17" s="1"/>
  <c r="BP77" i="17"/>
  <c r="FI77" i="17" s="1"/>
  <c r="BM77" i="17"/>
  <c r="ER77" i="17" s="1"/>
  <c r="AV77" i="17"/>
  <c r="DT77" i="17" s="1"/>
  <c r="AP77" i="17"/>
  <c r="DQ77" i="17" s="1"/>
  <c r="CB69" i="17"/>
  <c r="IG69" i="17" s="1"/>
  <c r="BU69" i="17"/>
  <c r="BD69" i="17"/>
  <c r="HT69" i="17" s="1"/>
  <c r="BJ69" i="17"/>
  <c r="HW69" i="17" s="1"/>
  <c r="AJ69" i="17"/>
  <c r="HI69" i="17" s="1"/>
  <c r="BY69" i="17"/>
  <c r="IE69" i="17" s="1"/>
  <c r="AL69" i="17"/>
  <c r="HJ69" i="17" s="1"/>
  <c r="CK69" i="17"/>
  <c r="GI69" i="17" s="1"/>
  <c r="BR69" i="17"/>
  <c r="FJ69" i="17" s="1"/>
  <c r="CC69" i="17"/>
  <c r="GE69" i="17" s="1"/>
  <c r="BE69" i="17"/>
  <c r="EN69" i="17" s="1"/>
  <c r="BC69" i="17"/>
  <c r="EM69" i="17" s="1"/>
  <c r="AX69" i="17"/>
  <c r="DU69" i="17" s="1"/>
  <c r="CJ65" i="17"/>
  <c r="IK65" i="17" s="1"/>
  <c r="BS65" i="17"/>
  <c r="BH65" i="17"/>
  <c r="HV65" i="17" s="1"/>
  <c r="CH65" i="17"/>
  <c r="IJ65" i="17" s="1"/>
  <c r="BJ65" i="17"/>
  <c r="HW65" i="17" s="1"/>
  <c r="AJ65" i="17"/>
  <c r="HI65" i="17" s="1"/>
  <c r="AS65" i="17"/>
  <c r="AD65" i="17"/>
  <c r="BV65" i="17"/>
  <c r="FL65" i="17" s="1"/>
  <c r="CG65" i="17"/>
  <c r="GG65" i="17" s="1"/>
  <c r="BP65" i="17"/>
  <c r="FI65" i="17" s="1"/>
  <c r="BK65" i="17"/>
  <c r="EQ65" i="17" s="1"/>
  <c r="AV65" i="17"/>
  <c r="DT65" i="17" s="1"/>
  <c r="AP65" i="17"/>
  <c r="DQ65" i="17" s="1"/>
  <c r="CB57" i="17"/>
  <c r="BQ57" i="17"/>
  <c r="AY57" i="17"/>
  <c r="BO57" i="17"/>
  <c r="AQ57" i="17"/>
  <c r="HM57" i="17" s="1"/>
  <c r="CH57" i="17"/>
  <c r="IJ57" i="17" s="1"/>
  <c r="AL57" i="17"/>
  <c r="HJ57" i="17" s="1"/>
  <c r="CK57" i="17"/>
  <c r="GI57" i="17" s="1"/>
  <c r="CM57" i="17"/>
  <c r="GJ57" i="17" s="1"/>
  <c r="BT57" i="17"/>
  <c r="FK57" i="17" s="1"/>
  <c r="BE57" i="17"/>
  <c r="EN57" i="17" s="1"/>
  <c r="BC57" i="17"/>
  <c r="EM57" i="17" s="1"/>
  <c r="AX57" i="17"/>
  <c r="DU57" i="17" s="1"/>
  <c r="CJ49" i="17"/>
  <c r="IK49" i="17" s="1"/>
  <c r="BW49" i="17"/>
  <c r="ID49" i="17" s="1"/>
  <c r="BL49" i="17"/>
  <c r="AU49" i="17"/>
  <c r="BJ49" i="17"/>
  <c r="HW49" i="17" s="1"/>
  <c r="AJ49" i="17"/>
  <c r="AS49" i="17"/>
  <c r="AD49" i="17"/>
  <c r="HF49" i="17" s="1"/>
  <c r="BX49" i="17"/>
  <c r="FM49" i="17" s="1"/>
  <c r="CI49" i="17"/>
  <c r="GH49" i="17" s="1"/>
  <c r="BP49" i="17"/>
  <c r="FI49" i="17" s="1"/>
  <c r="BK49" i="17"/>
  <c r="EQ49" i="17" s="1"/>
  <c r="AV49" i="17"/>
  <c r="DT49" i="17" s="1"/>
  <c r="AP49" i="17"/>
  <c r="DQ49" i="17" s="1"/>
  <c r="CD45" i="17"/>
  <c r="CH45" i="17"/>
  <c r="BH45" i="17"/>
  <c r="BO45" i="17"/>
  <c r="HZ45" i="17" s="1"/>
  <c r="AQ45" i="17"/>
  <c r="BY45" i="17"/>
  <c r="IE45" i="17" s="1"/>
  <c r="AL45" i="17"/>
  <c r="CK45" i="17"/>
  <c r="GI45" i="17" s="1"/>
  <c r="BR45" i="17"/>
  <c r="FJ45" i="17" s="1"/>
  <c r="CC45" i="17"/>
  <c r="GE45" i="17" s="1"/>
  <c r="BE45" i="17"/>
  <c r="EN45" i="17" s="1"/>
  <c r="BC45" i="17"/>
  <c r="EM45" i="17" s="1"/>
  <c r="AX45" i="17"/>
  <c r="DU45" i="17" s="1"/>
  <c r="CJ37" i="17"/>
  <c r="IK37" i="17" s="1"/>
  <c r="BW37" i="17"/>
  <c r="ID37" i="17" s="1"/>
  <c r="BQ37" i="17"/>
  <c r="AY37" i="17"/>
  <c r="BB37" i="17"/>
  <c r="AF37" i="17"/>
  <c r="AS37" i="17"/>
  <c r="AD37" i="17"/>
  <c r="BX37" i="17"/>
  <c r="FM37" i="17" s="1"/>
  <c r="CI37" i="17"/>
  <c r="GH37" i="17" s="1"/>
  <c r="BP37" i="17"/>
  <c r="FI37" i="17" s="1"/>
  <c r="BK37" i="17"/>
  <c r="EQ37" i="17" s="1"/>
  <c r="AV37" i="17"/>
  <c r="DT37" i="17" s="1"/>
  <c r="AP37" i="17"/>
  <c r="DQ37" i="17" s="1"/>
  <c r="CD33" i="17"/>
  <c r="BU33" i="17"/>
  <c r="AY33" i="17"/>
  <c r="HQ33" i="17" s="1"/>
  <c r="BO33" i="17"/>
  <c r="HZ33" i="17" s="1"/>
  <c r="AQ33" i="17"/>
  <c r="HM33" i="17" s="1"/>
  <c r="BQ33" i="17"/>
  <c r="AL33" i="17"/>
  <c r="HJ33" i="17" s="1"/>
  <c r="CK33" i="17"/>
  <c r="GI33" i="17" s="1"/>
  <c r="BR33" i="17"/>
  <c r="FJ33" i="17" s="1"/>
  <c r="CC33" i="17"/>
  <c r="GE33" i="17" s="1"/>
  <c r="BE33" i="17"/>
  <c r="EN33" i="17" s="1"/>
  <c r="BC33" i="17"/>
  <c r="EM33" i="17" s="1"/>
  <c r="AX33" i="17"/>
  <c r="DU33" i="17" s="1"/>
  <c r="CJ29" i="17"/>
  <c r="IK29" i="17" s="1"/>
  <c r="BW29" i="17"/>
  <c r="BL29" i="17"/>
  <c r="AU29" i="17"/>
  <c r="HO29" i="17" s="1"/>
  <c r="BB29" i="17"/>
  <c r="HS29" i="17" s="1"/>
  <c r="AF29" i="17"/>
  <c r="AS29" i="17"/>
  <c r="AD29" i="17"/>
  <c r="BV29" i="17"/>
  <c r="FL29" i="17" s="1"/>
  <c r="CG29" i="17"/>
  <c r="GG29" i="17" s="1"/>
  <c r="BP29" i="17"/>
  <c r="FI29" i="17" s="1"/>
  <c r="BK29" i="17"/>
  <c r="EQ29" i="17" s="1"/>
  <c r="AV29" i="17"/>
  <c r="DT29" i="17" s="1"/>
  <c r="AP29" i="17"/>
  <c r="DQ29" i="17" s="1"/>
  <c r="CD21" i="17"/>
  <c r="IH21" i="17" s="1"/>
  <c r="CH21" i="17"/>
  <c r="IJ21" i="17" s="1"/>
  <c r="BD21" i="17"/>
  <c r="BO21" i="17"/>
  <c r="AQ21" i="17"/>
  <c r="HM21" i="17" s="1"/>
  <c r="BY21" i="17"/>
  <c r="IE21" i="17" s="1"/>
  <c r="AL21" i="17"/>
  <c r="HJ21" i="17" s="1"/>
  <c r="CE21" i="17"/>
  <c r="GF21" i="17" s="1"/>
  <c r="CM21" i="17"/>
  <c r="GJ21" i="17" s="1"/>
  <c r="BZ21" i="17"/>
  <c r="FN21" i="17" s="1"/>
  <c r="BE21" i="17"/>
  <c r="EN21" i="17" s="1"/>
  <c r="BC21" i="17"/>
  <c r="EM21" i="17" s="1"/>
  <c r="AX21" i="17"/>
  <c r="DU21" i="17" s="1"/>
  <c r="CJ17" i="17"/>
  <c r="IK17" i="17" s="1"/>
  <c r="BW17" i="17"/>
  <c r="BH17" i="17"/>
  <c r="HV17" i="17" s="1"/>
  <c r="CH17" i="17"/>
  <c r="IJ17" i="17" s="1"/>
  <c r="BB17" i="17"/>
  <c r="HS17" i="17" s="1"/>
  <c r="AF17" i="17"/>
  <c r="HG17" i="17" s="1"/>
  <c r="AS17" i="17"/>
  <c r="AD17" i="17"/>
  <c r="BV17" i="17"/>
  <c r="FL17" i="17" s="1"/>
  <c r="CG17" i="17"/>
  <c r="GG17" i="17" s="1"/>
  <c r="BP17" i="17"/>
  <c r="FI17" i="17" s="1"/>
  <c r="BK17" i="17"/>
  <c r="EQ17" i="17" s="1"/>
  <c r="AV17" i="17"/>
  <c r="DT17" i="17" s="1"/>
  <c r="AP17" i="17"/>
  <c r="DQ17" i="17" s="1"/>
  <c r="CD13" i="17"/>
  <c r="IH13" i="17" s="1"/>
  <c r="CH13" i="17"/>
  <c r="IJ13" i="17" s="1"/>
  <c r="BD13" i="17"/>
  <c r="HT13" i="17" s="1"/>
  <c r="BO13" i="17"/>
  <c r="HZ13" i="17" s="1"/>
  <c r="AQ13" i="17"/>
  <c r="HM13" i="17" s="1"/>
  <c r="BY13" i="17"/>
  <c r="IE13" i="17" s="1"/>
  <c r="AL13" i="17"/>
  <c r="HJ13" i="17" s="1"/>
  <c r="CE13" i="17"/>
  <c r="GF13" i="17" s="1"/>
  <c r="CM13" i="17"/>
  <c r="GJ13" i="17" s="1"/>
  <c r="BZ13" i="17"/>
  <c r="FN13" i="17" s="1"/>
  <c r="BE13" i="17"/>
  <c r="EN13" i="17" s="1"/>
  <c r="BC13" i="17"/>
  <c r="EM13" i="17" s="1"/>
  <c r="AX13" i="17"/>
  <c r="DU13" i="17" s="1"/>
  <c r="CJ9" i="17"/>
  <c r="IK9" i="17" s="1"/>
  <c r="BW9" i="17"/>
  <c r="BH9" i="17"/>
  <c r="HV9" i="17" s="1"/>
  <c r="BY9" i="17"/>
  <c r="IE9" i="17" s="1"/>
  <c r="AW9" i="17"/>
  <c r="HP9" i="17" s="1"/>
  <c r="AB9" i="17"/>
  <c r="HE9" i="17" s="1"/>
  <c r="AS9" i="17"/>
  <c r="AD9" i="17"/>
  <c r="BV9" i="17"/>
  <c r="FL9" i="17" s="1"/>
  <c r="CG9" i="17"/>
  <c r="GG9" i="17" s="1"/>
  <c r="BP9" i="17"/>
  <c r="FI9" i="17" s="1"/>
  <c r="BK9" i="17"/>
  <c r="EQ9" i="17" s="1"/>
  <c r="AV9" i="17"/>
  <c r="DT9" i="17" s="1"/>
  <c r="CF28" i="17"/>
  <c r="II28" i="17" s="1"/>
  <c r="CB28" i="17"/>
  <c r="IG28" i="17" s="1"/>
  <c r="BF28" i="17"/>
  <c r="HU28" i="17" s="1"/>
  <c r="CJ28" i="17"/>
  <c r="AO28" i="17"/>
  <c r="BS28" i="17"/>
  <c r="IB28" i="17" s="1"/>
  <c r="AJ28" i="17"/>
  <c r="HI28" i="17" s="1"/>
  <c r="CM28" i="17"/>
  <c r="GJ28" i="17" s="1"/>
  <c r="BZ28" i="17"/>
  <c r="FN28" i="17" s="1"/>
  <c r="CE28" i="17"/>
  <c r="GF28" i="17" s="1"/>
  <c r="BK28" i="17"/>
  <c r="EQ28" i="17" s="1"/>
  <c r="BE28" i="17"/>
  <c r="EN28" i="17" s="1"/>
  <c r="AZ28" i="17"/>
  <c r="DV28" i="17" s="1"/>
  <c r="CH36" i="17"/>
  <c r="IJ36" i="17" s="1"/>
  <c r="BU36" i="17"/>
  <c r="IC36" i="17" s="1"/>
  <c r="BJ36" i="17"/>
  <c r="HW36" i="17" s="1"/>
  <c r="AS36" i="17"/>
  <c r="HN36" i="17" s="1"/>
  <c r="AY36" i="17"/>
  <c r="HQ36" i="17" s="1"/>
  <c r="AD36" i="17"/>
  <c r="AU36" i="17"/>
  <c r="HO36" i="17" s="1"/>
  <c r="AB36" i="17"/>
  <c r="CC36" i="17"/>
  <c r="GE36" i="17" s="1"/>
  <c r="CK36" i="17"/>
  <c r="GI36" i="17" s="1"/>
  <c r="BR36" i="17"/>
  <c r="FJ36" i="17" s="1"/>
  <c r="BC36" i="17"/>
  <c r="EM36" i="17" s="1"/>
  <c r="AT36" i="17"/>
  <c r="DS36" i="17" s="1"/>
  <c r="AR36" i="17"/>
  <c r="DR36" i="17" s="1"/>
  <c r="CF44" i="17"/>
  <c r="BW44" i="17"/>
  <c r="ID44" i="17" s="1"/>
  <c r="BB44" i="17"/>
  <c r="BQ44" i="17"/>
  <c r="AO44" i="17"/>
  <c r="BS44" i="17"/>
  <c r="AJ44" i="17"/>
  <c r="HI44" i="17" s="1"/>
  <c r="CI44" i="17"/>
  <c r="GH44" i="17" s="1"/>
  <c r="BT44" i="17"/>
  <c r="FK44" i="17" s="1"/>
  <c r="BX44" i="17"/>
  <c r="FM44" i="17" s="1"/>
  <c r="BK44" i="17"/>
  <c r="EQ44" i="17" s="1"/>
  <c r="BE44" i="17"/>
  <c r="EN44" i="17" s="1"/>
  <c r="AZ44" i="17"/>
  <c r="DV44" i="17" s="1"/>
  <c r="CH52" i="17"/>
  <c r="IJ52" i="17" s="1"/>
  <c r="BU52" i="17"/>
  <c r="IC52" i="17" s="1"/>
  <c r="BJ52" i="17"/>
  <c r="HW52" i="17" s="1"/>
  <c r="AS52" i="17"/>
  <c r="AY52" i="17"/>
  <c r="HQ52" i="17" s="1"/>
  <c r="AD52" i="17"/>
  <c r="AU52" i="17"/>
  <c r="HO52" i="17" s="1"/>
  <c r="AB52" i="17"/>
  <c r="HE52" i="17" s="1"/>
  <c r="CC52" i="17"/>
  <c r="GE52" i="17" s="1"/>
  <c r="CK52" i="17"/>
  <c r="GI52" i="17" s="1"/>
  <c r="BR52" i="17"/>
  <c r="FJ52" i="17" s="1"/>
  <c r="BC52" i="17"/>
  <c r="EM52" i="17" s="1"/>
  <c r="AT52" i="17"/>
  <c r="DS52" i="17" s="1"/>
  <c r="AR52" i="17"/>
  <c r="DR52" i="17" s="1"/>
  <c r="CD60" i="17"/>
  <c r="BW60" i="17"/>
  <c r="ID60" i="17" s="1"/>
  <c r="BB60" i="17"/>
  <c r="BQ60" i="17"/>
  <c r="IA60" i="17" s="1"/>
  <c r="AO60" i="17"/>
  <c r="BS60" i="17"/>
  <c r="IB60" i="17" s="1"/>
  <c r="AJ60" i="17"/>
  <c r="CG60" i="17"/>
  <c r="GG60" i="17" s="1"/>
  <c r="BT60" i="17"/>
  <c r="FK60" i="17" s="1"/>
  <c r="CE60" i="17"/>
  <c r="GF60" i="17" s="1"/>
  <c r="BK60" i="17"/>
  <c r="EQ60" i="17" s="1"/>
  <c r="BE60" i="17"/>
  <c r="EN60" i="17" s="1"/>
  <c r="AZ60" i="17"/>
  <c r="DV60" i="17" s="1"/>
  <c r="CH68" i="17"/>
  <c r="IJ68" i="17" s="1"/>
  <c r="BU68" i="17"/>
  <c r="IC68" i="17" s="1"/>
  <c r="BJ68" i="17"/>
  <c r="HW68" i="17" s="1"/>
  <c r="AS68" i="17"/>
  <c r="HN68" i="17" s="1"/>
  <c r="AY68" i="17"/>
  <c r="HQ68" i="17" s="1"/>
  <c r="AD68" i="17"/>
  <c r="HF68" i="17" s="1"/>
  <c r="AU68" i="17"/>
  <c r="HO68" i="17" s="1"/>
  <c r="AB68" i="17"/>
  <c r="HE68" i="17" s="1"/>
  <c r="BZ68" i="17"/>
  <c r="FN68" i="17" s="1"/>
  <c r="BP68" i="17"/>
  <c r="FI68" i="17" s="1"/>
  <c r="BR68" i="17"/>
  <c r="FJ68" i="17" s="1"/>
  <c r="BC68" i="17"/>
  <c r="EM68" i="17" s="1"/>
  <c r="AT68" i="17"/>
  <c r="DS68" i="17" s="1"/>
  <c r="AR68" i="17"/>
  <c r="DR68" i="17" s="1"/>
  <c r="CD76" i="17"/>
  <c r="IH76" i="17" s="1"/>
  <c r="BW76" i="17"/>
  <c r="ID76" i="17" s="1"/>
  <c r="BB76" i="17"/>
  <c r="HS76" i="17" s="1"/>
  <c r="BL76" i="17"/>
  <c r="HX76" i="17" s="1"/>
  <c r="AO76" i="17"/>
  <c r="HL76" i="17" s="1"/>
  <c r="BS76" i="17"/>
  <c r="IB76" i="17" s="1"/>
  <c r="AJ76" i="17"/>
  <c r="HI76" i="17" s="1"/>
  <c r="CG76" i="17"/>
  <c r="GG76" i="17" s="1"/>
  <c r="BV76" i="17"/>
  <c r="FL76" i="17" s="1"/>
  <c r="CI76" i="17"/>
  <c r="GH76" i="17" s="1"/>
  <c r="BK76" i="17"/>
  <c r="EQ76" i="17" s="1"/>
  <c r="BE76" i="17"/>
  <c r="EN76" i="17" s="1"/>
  <c r="AZ76" i="17"/>
  <c r="DV76" i="17" s="1"/>
  <c r="CL24" i="17"/>
  <c r="IL24" i="17" s="1"/>
  <c r="BY24" i="17"/>
  <c r="BW24" i="17"/>
  <c r="BB24" i="17"/>
  <c r="BL24" i="17"/>
  <c r="AL24" i="17"/>
  <c r="HJ24" i="17" s="1"/>
  <c r="AU24" i="17"/>
  <c r="AB24" i="17"/>
  <c r="CG24" i="17"/>
  <c r="GG24" i="17" s="1"/>
  <c r="BP24" i="17"/>
  <c r="FI24" i="17" s="1"/>
  <c r="BR24" i="17"/>
  <c r="FJ24" i="17" s="1"/>
  <c r="BC24" i="17"/>
  <c r="EM24" i="17" s="1"/>
  <c r="AT24" i="17"/>
  <c r="DS24" i="17" s="1"/>
  <c r="AR24" i="17"/>
  <c r="DR24" i="17" s="1"/>
  <c r="CD20" i="17"/>
  <c r="BQ20" i="17"/>
  <c r="BJ20" i="17"/>
  <c r="HW20" i="17" s="1"/>
  <c r="AS20" i="17"/>
  <c r="HN20" i="17" s="1"/>
  <c r="AO20" i="17"/>
  <c r="HL20" i="17" s="1"/>
  <c r="BS20" i="17"/>
  <c r="IB20" i="17" s="1"/>
  <c r="AJ20" i="17"/>
  <c r="CI20" i="17"/>
  <c r="GH20" i="17" s="1"/>
  <c r="BT20" i="17"/>
  <c r="FK20" i="17" s="1"/>
  <c r="BX20" i="17"/>
  <c r="FM20" i="17" s="1"/>
  <c r="BK20" i="17"/>
  <c r="EQ20" i="17" s="1"/>
  <c r="BE20" i="17"/>
  <c r="EN20" i="17" s="1"/>
  <c r="AZ20" i="17"/>
  <c r="DV20" i="17" s="1"/>
  <c r="CL16" i="17"/>
  <c r="IL16" i="17" s="1"/>
  <c r="BY16" i="17"/>
  <c r="IE16" i="17" s="1"/>
  <c r="BW16" i="17"/>
  <c r="ID16" i="17" s="1"/>
  <c r="BB16" i="17"/>
  <c r="BL16" i="17"/>
  <c r="HX16" i="17" s="1"/>
  <c r="AL16" i="17"/>
  <c r="HJ16" i="17" s="1"/>
  <c r="AU16" i="17"/>
  <c r="HO16" i="17" s="1"/>
  <c r="AB16" i="17"/>
  <c r="HE16" i="17" s="1"/>
  <c r="CC16" i="17"/>
  <c r="GE16" i="17" s="1"/>
  <c r="CK16" i="17"/>
  <c r="GI16" i="17" s="1"/>
  <c r="BR16" i="17"/>
  <c r="FJ16" i="17" s="1"/>
  <c r="BC16" i="17"/>
  <c r="EM16" i="17" s="1"/>
  <c r="AT16" i="17"/>
  <c r="DS16" i="17" s="1"/>
  <c r="AR16" i="17"/>
  <c r="DR16" i="17" s="1"/>
  <c r="CD12" i="17"/>
  <c r="IH12" i="17" s="1"/>
  <c r="BQ12" i="17"/>
  <c r="IA12" i="17" s="1"/>
  <c r="BJ12" i="17"/>
  <c r="HW12" i="17" s="1"/>
  <c r="AS12" i="17"/>
  <c r="AO12" i="17"/>
  <c r="HL12" i="17" s="1"/>
  <c r="BS12" i="17"/>
  <c r="IB12" i="17" s="1"/>
  <c r="AJ12" i="17"/>
  <c r="HI12" i="17" s="1"/>
  <c r="CI12" i="17"/>
  <c r="GH12" i="17" s="1"/>
  <c r="BT12" i="17"/>
  <c r="FK12" i="17" s="1"/>
  <c r="BX12" i="17"/>
  <c r="FM12" i="17" s="1"/>
  <c r="BK12" i="17"/>
  <c r="EQ12" i="17" s="1"/>
  <c r="BE12" i="17"/>
  <c r="EN12" i="17" s="1"/>
  <c r="AZ12" i="17"/>
  <c r="DV12" i="17" s="1"/>
  <c r="CL8" i="17"/>
  <c r="IL8" i="17" s="1"/>
  <c r="BY8" i="17"/>
  <c r="IE8" i="17" s="1"/>
  <c r="BW8" i="17"/>
  <c r="ID8" i="17" s="1"/>
  <c r="BB8" i="17"/>
  <c r="HS8" i="17" s="1"/>
  <c r="BL8" i="17"/>
  <c r="HX8" i="17" s="1"/>
  <c r="AL8" i="17"/>
  <c r="HJ8" i="17" s="1"/>
  <c r="AU8" i="17"/>
  <c r="HO8" i="17" s="1"/>
  <c r="AB8" i="17"/>
  <c r="HE8" i="17" s="1"/>
  <c r="CG8" i="17"/>
  <c r="GG8" i="17" s="1"/>
  <c r="BP8" i="17"/>
  <c r="FI8" i="17" s="1"/>
  <c r="BR8" i="17"/>
  <c r="FJ8" i="17" s="1"/>
  <c r="BC8" i="17"/>
  <c r="EM8" i="17" s="1"/>
  <c r="AT8" i="17"/>
  <c r="DS8" i="17" s="1"/>
  <c r="AR8" i="17"/>
  <c r="DR8" i="17" s="1"/>
  <c r="CH79" i="17"/>
  <c r="IJ79" i="17" s="1"/>
  <c r="CD79" i="17"/>
  <c r="IH79" i="17" s="1"/>
  <c r="BH79" i="17"/>
  <c r="HV79" i="17" s="1"/>
  <c r="BF79" i="17"/>
  <c r="HU79" i="17" s="1"/>
  <c r="AB79" i="17"/>
  <c r="HE79" i="17" s="1"/>
  <c r="BB79" i="17"/>
  <c r="HS79" i="17" s="1"/>
  <c r="AL79" i="17"/>
  <c r="HJ79" i="17" s="1"/>
  <c r="CK79" i="17"/>
  <c r="GI79" i="17" s="1"/>
  <c r="BR79" i="17"/>
  <c r="FJ79" i="17" s="1"/>
  <c r="BP79" i="17"/>
  <c r="FI79" i="17" s="1"/>
  <c r="BE79" i="17"/>
  <c r="EN79" i="17" s="1"/>
  <c r="BC79" i="17"/>
  <c r="EM79" i="17" s="1"/>
  <c r="AX79" i="17"/>
  <c r="DU79" i="17" s="1"/>
  <c r="CJ75" i="17"/>
  <c r="IK75" i="17" s="1"/>
  <c r="BW75" i="17"/>
  <c r="ID75" i="17" s="1"/>
  <c r="BQ75" i="17"/>
  <c r="IA75" i="17" s="1"/>
  <c r="AY75" i="17"/>
  <c r="HQ75" i="17" s="1"/>
  <c r="AQ75" i="17"/>
  <c r="HM75" i="17" s="1"/>
  <c r="BO75" i="17"/>
  <c r="HZ75" i="17" s="1"/>
  <c r="AS75" i="17"/>
  <c r="HN75" i="17" s="1"/>
  <c r="AD75" i="17"/>
  <c r="HF75" i="17" s="1"/>
  <c r="BV75" i="17"/>
  <c r="FL75" i="17" s="1"/>
  <c r="CG75" i="17"/>
  <c r="GG75" i="17" s="1"/>
  <c r="BT75" i="17"/>
  <c r="FK75" i="17" s="1"/>
  <c r="BK75" i="17"/>
  <c r="EQ75" i="17" s="1"/>
  <c r="AV75" i="17"/>
  <c r="DT75" i="17" s="1"/>
  <c r="AP75" i="17"/>
  <c r="DQ75" i="17" s="1"/>
  <c r="CH71" i="17"/>
  <c r="IJ71" i="17" s="1"/>
  <c r="CD71" i="17"/>
  <c r="IH71" i="17" s="1"/>
  <c r="BH71" i="17"/>
  <c r="HV71" i="17" s="1"/>
  <c r="BF71" i="17"/>
  <c r="HU71" i="17" s="1"/>
  <c r="AB71" i="17"/>
  <c r="BB71" i="17"/>
  <c r="HS71" i="17" s="1"/>
  <c r="AL71" i="17"/>
  <c r="HJ71" i="17" s="1"/>
  <c r="CE71" i="17"/>
  <c r="GF71" i="17" s="1"/>
  <c r="CI71" i="17"/>
  <c r="GH71" i="17" s="1"/>
  <c r="BX71" i="17"/>
  <c r="FM71" i="17" s="1"/>
  <c r="BE71" i="17"/>
  <c r="EN71" i="17" s="1"/>
  <c r="BC71" i="17"/>
  <c r="EM71" i="17" s="1"/>
  <c r="AX71" i="17"/>
  <c r="DU71" i="17" s="1"/>
  <c r="CJ67" i="17"/>
  <c r="IK67" i="17" s="1"/>
  <c r="BW67" i="17"/>
  <c r="ID67" i="17" s="1"/>
  <c r="BQ67" i="17"/>
  <c r="IA67" i="17" s="1"/>
  <c r="AY67" i="17"/>
  <c r="AS67" i="17"/>
  <c r="AB67" i="17"/>
  <c r="AW67" i="17"/>
  <c r="AD67" i="17"/>
  <c r="BV67" i="17"/>
  <c r="FL67" i="17" s="1"/>
  <c r="CG67" i="17"/>
  <c r="GG67" i="17" s="1"/>
  <c r="BT67" i="17"/>
  <c r="FK67" i="17" s="1"/>
  <c r="BK67" i="17"/>
  <c r="EQ67" i="17" s="1"/>
  <c r="AV67" i="17"/>
  <c r="DT67" i="17" s="1"/>
  <c r="AP67" i="17"/>
  <c r="DQ67" i="17" s="1"/>
  <c r="CH63" i="17"/>
  <c r="IJ63" i="17" s="1"/>
  <c r="CD63" i="17"/>
  <c r="IH63" i="17" s="1"/>
  <c r="BH63" i="17"/>
  <c r="BF63" i="17"/>
  <c r="AF63" i="17"/>
  <c r="BJ63" i="17"/>
  <c r="AL63" i="17"/>
  <c r="HJ63" i="17" s="1"/>
  <c r="CK63" i="17"/>
  <c r="GI63" i="17" s="1"/>
  <c r="CM63" i="17"/>
  <c r="GJ63" i="17" s="1"/>
  <c r="BP63" i="17"/>
  <c r="FI63" i="17" s="1"/>
  <c r="BE63" i="17"/>
  <c r="EN63" i="17" s="1"/>
  <c r="BC63" i="17"/>
  <c r="EM63" i="17" s="1"/>
  <c r="AX63" i="17"/>
  <c r="DU63" i="17" s="1"/>
  <c r="CJ59" i="17"/>
  <c r="IK59" i="17" s="1"/>
  <c r="BW59" i="17"/>
  <c r="ID59" i="17" s="1"/>
  <c r="BQ59" i="17"/>
  <c r="IA59" i="17" s="1"/>
  <c r="AY59" i="17"/>
  <c r="HQ59" i="17" s="1"/>
  <c r="AS59" i="17"/>
  <c r="HN59" i="17" s="1"/>
  <c r="AB59" i="17"/>
  <c r="AW59" i="17"/>
  <c r="HP59" i="17" s="1"/>
  <c r="AD59" i="17"/>
  <c r="CE59" i="17"/>
  <c r="GF59" i="17" s="1"/>
  <c r="CM59" i="17"/>
  <c r="GJ59" i="17" s="1"/>
  <c r="BT59" i="17"/>
  <c r="FK59" i="17" s="1"/>
  <c r="BK59" i="17"/>
  <c r="EQ59" i="17" s="1"/>
  <c r="AV59" i="17"/>
  <c r="DT59" i="17" s="1"/>
  <c r="AP59" i="17"/>
  <c r="DQ59" i="17" s="1"/>
  <c r="CH55" i="17"/>
  <c r="IJ55" i="17" s="1"/>
  <c r="CD55" i="17"/>
  <c r="IH55" i="17" s="1"/>
  <c r="BH55" i="17"/>
  <c r="HV55" i="17" s="1"/>
  <c r="BF55" i="17"/>
  <c r="HU55" i="17" s="1"/>
  <c r="AF55" i="17"/>
  <c r="HG55" i="17" s="1"/>
  <c r="BJ55" i="17"/>
  <c r="HW55" i="17" s="1"/>
  <c r="AL55" i="17"/>
  <c r="HJ55" i="17" s="1"/>
  <c r="CI55" i="17"/>
  <c r="GH55" i="17" s="1"/>
  <c r="CG55" i="17"/>
  <c r="GG55" i="17" s="1"/>
  <c r="BX55" i="17"/>
  <c r="FM55" i="17" s="1"/>
  <c r="BE55" i="17"/>
  <c r="EN55" i="17" s="1"/>
  <c r="BC55" i="17"/>
  <c r="EM55" i="17" s="1"/>
  <c r="AX55" i="17"/>
  <c r="DU55" i="17" s="1"/>
  <c r="CJ51" i="17"/>
  <c r="IK51" i="17" s="1"/>
  <c r="BW51" i="17"/>
  <c r="BL51" i="17"/>
  <c r="HX51" i="17" s="1"/>
  <c r="AU51" i="17"/>
  <c r="HO51" i="17" s="1"/>
  <c r="AQ51" i="17"/>
  <c r="HM51" i="17" s="1"/>
  <c r="CD51" i="17"/>
  <c r="IH51" i="17" s="1"/>
  <c r="AW51" i="17"/>
  <c r="AD51" i="17"/>
  <c r="BV51" i="17"/>
  <c r="FL51" i="17" s="1"/>
  <c r="CG51" i="17"/>
  <c r="GG51" i="17" s="1"/>
  <c r="BT51" i="17"/>
  <c r="FK51" i="17" s="1"/>
  <c r="BK51" i="17"/>
  <c r="EQ51" i="17" s="1"/>
  <c r="AV51" i="17"/>
  <c r="DT51" i="17" s="1"/>
  <c r="AP51" i="17"/>
  <c r="DQ51" i="17" s="1"/>
  <c r="CH47" i="17"/>
  <c r="IJ47" i="17" s="1"/>
  <c r="CD47" i="17"/>
  <c r="IH47" i="17" s="1"/>
  <c r="BH47" i="17"/>
  <c r="HV47" i="17" s="1"/>
  <c r="BF47" i="17"/>
  <c r="AF47" i="17"/>
  <c r="HG47" i="17" s="1"/>
  <c r="BJ47" i="17"/>
  <c r="HW47" i="17" s="1"/>
  <c r="AL47" i="17"/>
  <c r="HJ47" i="17" s="1"/>
  <c r="CE47" i="17"/>
  <c r="GF47" i="17" s="1"/>
  <c r="CM47" i="17"/>
  <c r="GJ47" i="17" s="1"/>
  <c r="BZ47" i="17"/>
  <c r="FN47" i="17" s="1"/>
  <c r="BE47" i="17"/>
  <c r="EN47" i="17" s="1"/>
  <c r="BC47" i="17"/>
  <c r="EM47" i="17" s="1"/>
  <c r="AX47" i="17"/>
  <c r="DU47" i="17" s="1"/>
  <c r="CJ43" i="17"/>
  <c r="IK43" i="17" s="1"/>
  <c r="BW43" i="17"/>
  <c r="ID43" i="17" s="1"/>
  <c r="BL43" i="17"/>
  <c r="HX43" i="17" s="1"/>
  <c r="AU43" i="17"/>
  <c r="HO43" i="17" s="1"/>
  <c r="AS43" i="17"/>
  <c r="AB43" i="17"/>
  <c r="AW43" i="17"/>
  <c r="HP43" i="17" s="1"/>
  <c r="AD43" i="17"/>
  <c r="BV43" i="17"/>
  <c r="FL43" i="17" s="1"/>
  <c r="CG43" i="17"/>
  <c r="GG43" i="17" s="1"/>
  <c r="BT43" i="17"/>
  <c r="FK43" i="17" s="1"/>
  <c r="BK43" i="17"/>
  <c r="EQ43" i="17" s="1"/>
  <c r="AV43" i="17"/>
  <c r="DT43" i="17" s="1"/>
  <c r="AP43" i="17"/>
  <c r="DQ43" i="17" s="1"/>
  <c r="CH39" i="17"/>
  <c r="IJ39" i="17" s="1"/>
  <c r="CD39" i="17"/>
  <c r="BH39" i="17"/>
  <c r="HV39" i="17" s="1"/>
  <c r="BF39" i="17"/>
  <c r="AF39" i="17"/>
  <c r="BJ39" i="17"/>
  <c r="HW39" i="17" s="1"/>
  <c r="AL39" i="17"/>
  <c r="CE39" i="17"/>
  <c r="GF39" i="17" s="1"/>
  <c r="CM39" i="17"/>
  <c r="GJ39" i="17" s="1"/>
  <c r="BZ39" i="17"/>
  <c r="FN39" i="17" s="1"/>
  <c r="BE39" i="17"/>
  <c r="EN39" i="17" s="1"/>
  <c r="BC39" i="17"/>
  <c r="EM39" i="17" s="1"/>
  <c r="AX39" i="17"/>
  <c r="DU39" i="17" s="1"/>
  <c r="CJ35" i="17"/>
  <c r="IK35" i="17" s="1"/>
  <c r="BW35" i="17"/>
  <c r="ID35" i="17" s="1"/>
  <c r="BL35" i="17"/>
  <c r="HX35" i="17" s="1"/>
  <c r="AU35" i="17"/>
  <c r="HO35" i="17" s="1"/>
  <c r="AQ35" i="17"/>
  <c r="CD35" i="17"/>
  <c r="AW35" i="17"/>
  <c r="HP35" i="17" s="1"/>
  <c r="AD35" i="17"/>
  <c r="BV35" i="17"/>
  <c r="FL35" i="17" s="1"/>
  <c r="CG35" i="17"/>
  <c r="GG35" i="17" s="1"/>
  <c r="BT35" i="17"/>
  <c r="FK35" i="17" s="1"/>
  <c r="BK35" i="17"/>
  <c r="EQ35" i="17" s="1"/>
  <c r="AV35" i="17"/>
  <c r="DT35" i="17" s="1"/>
  <c r="AP35" i="17"/>
  <c r="DQ35" i="17" s="1"/>
  <c r="CH31" i="17"/>
  <c r="IJ31" i="17" s="1"/>
  <c r="CD31" i="17"/>
  <c r="IH31" i="17" s="1"/>
  <c r="BH31" i="17"/>
  <c r="HV31" i="17" s="1"/>
  <c r="BF31" i="17"/>
  <c r="HU31" i="17" s="1"/>
  <c r="AF31" i="17"/>
  <c r="HG31" i="17" s="1"/>
  <c r="BJ31" i="17"/>
  <c r="HW31" i="17" s="1"/>
  <c r="AL31" i="17"/>
  <c r="HJ31" i="17" s="1"/>
  <c r="CK31" i="17"/>
  <c r="GI31" i="17" s="1"/>
  <c r="BR31" i="17"/>
  <c r="FJ31" i="17" s="1"/>
  <c r="CC31" i="17"/>
  <c r="GE31" i="17" s="1"/>
  <c r="BE31" i="17"/>
  <c r="EN31" i="17" s="1"/>
  <c r="BC31" i="17"/>
  <c r="EM31" i="17" s="1"/>
  <c r="AX31" i="17"/>
  <c r="DU31" i="17" s="1"/>
  <c r="CJ27" i="17"/>
  <c r="IK27" i="17" s="1"/>
  <c r="BW27" i="17"/>
  <c r="ID27" i="17" s="1"/>
  <c r="BL27" i="17"/>
  <c r="HX27" i="17" s="1"/>
  <c r="AU27" i="17"/>
  <c r="AS27" i="17"/>
  <c r="HN27" i="17" s="1"/>
  <c r="AB27" i="17"/>
  <c r="AW27" i="17"/>
  <c r="AD27" i="17"/>
  <c r="BV27" i="17"/>
  <c r="FL27" i="17" s="1"/>
  <c r="CG27" i="17"/>
  <c r="GG27" i="17" s="1"/>
  <c r="BT27" i="17"/>
  <c r="FK27" i="17" s="1"/>
  <c r="BK27" i="17"/>
  <c r="EQ27" i="17" s="1"/>
  <c r="AV27" i="17"/>
  <c r="DT27" i="17" s="1"/>
  <c r="AP27" i="17"/>
  <c r="DQ27" i="17" s="1"/>
  <c r="CB23" i="17"/>
  <c r="IG23" i="17" s="1"/>
  <c r="CD23" i="17"/>
  <c r="IH23" i="17" s="1"/>
  <c r="BH23" i="17"/>
  <c r="BF23" i="17"/>
  <c r="HU23" i="17" s="1"/>
  <c r="AF23" i="17"/>
  <c r="BJ23" i="17"/>
  <c r="HW23" i="17" s="1"/>
  <c r="AL23" i="17"/>
  <c r="HJ23" i="17" s="1"/>
  <c r="CE23" i="17"/>
  <c r="GF23" i="17" s="1"/>
  <c r="CM23" i="17"/>
  <c r="GJ23" i="17" s="1"/>
  <c r="BZ23" i="17"/>
  <c r="FN23" i="17" s="1"/>
  <c r="BE23" i="17"/>
  <c r="EN23" i="17" s="1"/>
  <c r="BC23" i="17"/>
  <c r="EM23" i="17" s="1"/>
  <c r="AX23" i="17"/>
  <c r="DU23" i="17" s="1"/>
  <c r="CF19" i="17"/>
  <c r="II19" i="17" s="1"/>
  <c r="BW19" i="17"/>
  <c r="ID19" i="17" s="1"/>
  <c r="BL19" i="17"/>
  <c r="HX19" i="17" s="1"/>
  <c r="AU19" i="17"/>
  <c r="HO19" i="17" s="1"/>
  <c r="AQ19" i="17"/>
  <c r="CD19" i="17"/>
  <c r="IH19" i="17" s="1"/>
  <c r="AW19" i="17"/>
  <c r="HP19" i="17" s="1"/>
  <c r="AD19" i="17"/>
  <c r="BV19" i="17"/>
  <c r="FL19" i="17" s="1"/>
  <c r="CG19" i="17"/>
  <c r="GG19" i="17" s="1"/>
  <c r="BT19" i="17"/>
  <c r="FK19" i="17" s="1"/>
  <c r="BK19" i="17"/>
  <c r="EQ19" i="17" s="1"/>
  <c r="CD4" i="17"/>
  <c r="IH4" i="17" s="1"/>
  <c r="BO4" i="17"/>
  <c r="HZ4" i="17" s="1"/>
  <c r="CB4" i="17"/>
  <c r="IG4" i="17" s="1"/>
  <c r="BD4" i="17"/>
  <c r="HT4" i="17" s="1"/>
  <c r="AJ4" i="17"/>
  <c r="HI4" i="17" s="1"/>
  <c r="AQ4" i="17"/>
  <c r="CM4" i="17"/>
  <c r="GJ4" i="17" s="1"/>
  <c r="BT4" i="17"/>
  <c r="FK4" i="17" s="1"/>
  <c r="CC4" i="17"/>
  <c r="GE4" i="17" s="1"/>
  <c r="BK4" i="17"/>
  <c r="EQ4" i="17" s="1"/>
  <c r="BI4" i="17"/>
  <c r="EP4" i="17" s="1"/>
  <c r="AV4" i="17"/>
  <c r="DT4" i="17" s="1"/>
  <c r="BZ4" i="17"/>
  <c r="FN4" i="17" s="1"/>
  <c r="BM4" i="17"/>
  <c r="ER4" i="17" s="1"/>
  <c r="AM4" i="17"/>
  <c r="CZ4" i="17" s="1"/>
  <c r="CF4" i="17"/>
  <c r="BJ4" i="17"/>
  <c r="HW4" i="17" s="1"/>
  <c r="BY4" i="17"/>
  <c r="IE4" i="17" s="1"/>
  <c r="AW4" i="17"/>
  <c r="HP4" i="17" s="1"/>
  <c r="AF4" i="17"/>
  <c r="HG4" i="17" s="1"/>
  <c r="BH4" i="17"/>
  <c r="AH4" i="17"/>
  <c r="HH4" i="17" s="1"/>
  <c r="CI4" i="17"/>
  <c r="GH4" i="17" s="1"/>
  <c r="BP4" i="17"/>
  <c r="FI4" i="17" s="1"/>
  <c r="BE4" i="17"/>
  <c r="EN4" i="17" s="1"/>
  <c r="CH78" i="17"/>
  <c r="BY78" i="17"/>
  <c r="IE78" i="17" s="1"/>
  <c r="BJ78" i="17"/>
  <c r="CB78" i="17"/>
  <c r="IG78" i="17" s="1"/>
  <c r="AS78" i="17"/>
  <c r="HN78" i="17" s="1"/>
  <c r="AD78" i="17"/>
  <c r="HF78" i="17" s="1"/>
  <c r="BD78" i="17"/>
  <c r="AF78" i="17"/>
  <c r="HG78" i="17" s="1"/>
  <c r="CG78" i="17"/>
  <c r="GG78" i="17" s="1"/>
  <c r="BP78" i="17"/>
  <c r="FI78" i="17" s="1"/>
  <c r="BR78" i="17"/>
  <c r="FJ78" i="17" s="1"/>
  <c r="BG78" i="17"/>
  <c r="EO78" i="17" s="1"/>
  <c r="AX78" i="17"/>
  <c r="DU78" i="17" s="1"/>
  <c r="AV78" i="17"/>
  <c r="DT78" i="17" s="1"/>
  <c r="CJ70" i="17"/>
  <c r="IK70" i="17" s="1"/>
  <c r="BS70" i="17"/>
  <c r="IB70" i="17" s="1"/>
  <c r="BB70" i="17"/>
  <c r="BW70" i="17"/>
  <c r="ID70" i="17" s="1"/>
  <c r="AO70" i="17"/>
  <c r="HL70" i="17" s="1"/>
  <c r="BQ70" i="17"/>
  <c r="AQ70" i="17"/>
  <c r="CM70" i="17"/>
  <c r="GJ70" i="17" s="1"/>
  <c r="BZ70" i="17"/>
  <c r="FN70" i="17" s="1"/>
  <c r="CK70" i="17"/>
  <c r="GI70" i="17" s="1"/>
  <c r="BM70" i="17"/>
  <c r="ER70" i="17" s="1"/>
  <c r="BI70" i="17"/>
  <c r="EP70" i="17" s="1"/>
  <c r="AP70" i="17"/>
  <c r="DQ70" i="17" s="1"/>
  <c r="CH62" i="17"/>
  <c r="BY62" i="17"/>
  <c r="BJ62" i="17"/>
  <c r="HW62" i="17" s="1"/>
  <c r="AS62" i="17"/>
  <c r="HN62" i="17" s="1"/>
  <c r="AU62" i="17"/>
  <c r="HO62" i="17" s="1"/>
  <c r="AD62" i="17"/>
  <c r="BD62" i="17"/>
  <c r="AF62" i="17"/>
  <c r="CG62" i="17"/>
  <c r="GG62" i="17" s="1"/>
  <c r="BT62" i="17"/>
  <c r="FK62" i="17" s="1"/>
  <c r="BX62" i="17"/>
  <c r="FM62" i="17" s="1"/>
  <c r="BG62" i="17"/>
  <c r="EO62" i="17" s="1"/>
  <c r="AX62" i="17"/>
  <c r="DU62" i="17" s="1"/>
  <c r="AV62" i="17"/>
  <c r="DT62" i="17" s="1"/>
  <c r="CL54" i="17"/>
  <c r="IL54" i="17" s="1"/>
  <c r="BS54" i="17"/>
  <c r="BB54" i="17"/>
  <c r="HS54" i="17" s="1"/>
  <c r="CB54" i="17"/>
  <c r="AO54" i="17"/>
  <c r="BQ54" i="17"/>
  <c r="AQ54" i="17"/>
  <c r="HM54" i="17" s="1"/>
  <c r="CM54" i="17"/>
  <c r="GJ54" i="17" s="1"/>
  <c r="BZ54" i="17"/>
  <c r="FN54" i="17" s="1"/>
  <c r="CK54" i="17"/>
  <c r="GI54" i="17" s="1"/>
  <c r="BM54" i="17"/>
  <c r="ER54" i="17" s="1"/>
  <c r="BI54" i="17"/>
  <c r="EP54" i="17" s="1"/>
  <c r="AP54" i="17"/>
  <c r="DQ54" i="17" s="1"/>
  <c r="CH46" i="17"/>
  <c r="BY46" i="17"/>
  <c r="IE46" i="17" s="1"/>
  <c r="BJ46" i="17"/>
  <c r="AS46" i="17"/>
  <c r="AU46" i="17"/>
  <c r="HO46" i="17" s="1"/>
  <c r="AD46" i="17"/>
  <c r="BD46" i="17"/>
  <c r="AF46" i="17"/>
  <c r="CG46" i="17"/>
  <c r="GG46" i="17" s="1"/>
  <c r="BP46" i="17"/>
  <c r="FI46" i="17" s="1"/>
  <c r="BV46" i="17"/>
  <c r="FL46" i="17" s="1"/>
  <c r="BG46" i="17"/>
  <c r="EO46" i="17" s="1"/>
  <c r="AX46" i="17"/>
  <c r="DU46" i="17" s="1"/>
  <c r="AV46" i="17"/>
  <c r="DT46" i="17" s="1"/>
  <c r="CL38" i="17"/>
  <c r="IL38" i="17" s="1"/>
  <c r="BS38" i="17"/>
  <c r="IB38" i="17" s="1"/>
  <c r="BB38" i="17"/>
  <c r="CB38" i="17"/>
  <c r="IG38" i="17" s="1"/>
  <c r="AO38" i="17"/>
  <c r="BQ38" i="17"/>
  <c r="IA38" i="17" s="1"/>
  <c r="AQ38" i="17"/>
  <c r="BX38" i="17"/>
  <c r="FM38" i="17" s="1"/>
  <c r="CC38" i="17"/>
  <c r="GE38" i="17" s="1"/>
  <c r="CK38" i="17"/>
  <c r="GI38" i="17" s="1"/>
  <c r="BM38" i="17"/>
  <c r="ER38" i="17" s="1"/>
  <c r="BI38" i="17"/>
  <c r="EP38" i="17" s="1"/>
  <c r="AP38" i="17"/>
  <c r="DQ38" i="17" s="1"/>
  <c r="CH30" i="17"/>
  <c r="BY30" i="17"/>
  <c r="BO30" i="17"/>
  <c r="AW30" i="17"/>
  <c r="BH30" i="17"/>
  <c r="HV30" i="17" s="1"/>
  <c r="AH30" i="17"/>
  <c r="BD30" i="17"/>
  <c r="AF30" i="17"/>
  <c r="CG30" i="17"/>
  <c r="GG30" i="17" s="1"/>
  <c r="BP30" i="17"/>
  <c r="FI30" i="17" s="1"/>
  <c r="BV30" i="17"/>
  <c r="FL30" i="17" s="1"/>
  <c r="BG30" i="17"/>
  <c r="EO30" i="17" s="1"/>
  <c r="AX30" i="17"/>
  <c r="DU30" i="17" s="1"/>
  <c r="AV30" i="17"/>
  <c r="DT30" i="17" s="1"/>
  <c r="CD74" i="17"/>
  <c r="IH74" i="17" s="1"/>
  <c r="BJ74" i="17"/>
  <c r="HW74" i="17" s="1"/>
  <c r="AO74" i="17"/>
  <c r="AF74" i="17"/>
  <c r="HG74" i="17" s="1"/>
  <c r="CE74" i="17"/>
  <c r="GF74" i="17" s="1"/>
  <c r="AV74" i="17"/>
  <c r="DT74" i="17" s="1"/>
  <c r="BF66" i="17"/>
  <c r="BD66" i="17"/>
  <c r="BT66" i="17"/>
  <c r="FK66" i="17" s="1"/>
  <c r="AP66" i="17"/>
  <c r="DQ66" i="17" s="1"/>
  <c r="BJ58" i="17"/>
  <c r="HW58" i="17" s="1"/>
  <c r="CB58" i="17"/>
  <c r="IG58" i="17" s="1"/>
  <c r="CC58" i="17"/>
  <c r="GE58" i="17" s="1"/>
  <c r="BI58" i="17"/>
  <c r="EP58" i="17" s="1"/>
  <c r="CJ50" i="17"/>
  <c r="IK50" i="17" s="1"/>
  <c r="AO50" i="17"/>
  <c r="AF50" i="17"/>
  <c r="HG50" i="17" s="1"/>
  <c r="BV50" i="17"/>
  <c r="FL50" i="17" s="1"/>
  <c r="AV50" i="17"/>
  <c r="DT50" i="17" s="1"/>
  <c r="BJ42" i="17"/>
  <c r="HW42" i="17" s="1"/>
  <c r="AO42" i="17"/>
  <c r="HL42" i="17" s="1"/>
  <c r="AQ42" i="17"/>
  <c r="BZ42" i="17"/>
  <c r="FN42" i="17" s="1"/>
  <c r="BG42" i="17"/>
  <c r="EO42" i="17" s="1"/>
  <c r="AV42" i="17"/>
  <c r="DT42" i="17" s="1"/>
  <c r="BS34" i="17"/>
  <c r="IB34" i="17" s="1"/>
  <c r="AU34" i="17"/>
  <c r="HO34" i="17" s="1"/>
  <c r="AQ34" i="17"/>
  <c r="HM34" i="17" s="1"/>
  <c r="BT34" i="17"/>
  <c r="FK34" i="17" s="1"/>
  <c r="BG34" i="17"/>
  <c r="EO34" i="17" s="1"/>
  <c r="CL78" i="17"/>
  <c r="BU78" i="17"/>
  <c r="IC78" i="17" s="1"/>
  <c r="BF78" i="17"/>
  <c r="BW78" i="17"/>
  <c r="AO78" i="17"/>
  <c r="HL78" i="17" s="1"/>
  <c r="CF78" i="17"/>
  <c r="AY78" i="17"/>
  <c r="AB78" i="17"/>
  <c r="HE78" i="17" s="1"/>
  <c r="CC78" i="17"/>
  <c r="GE78" i="17" s="1"/>
  <c r="CK78" i="17"/>
  <c r="GI78" i="17" s="1"/>
  <c r="BV78" i="17"/>
  <c r="FL78" i="17" s="1"/>
  <c r="BC78" i="17"/>
  <c r="EM78" i="17" s="1"/>
  <c r="AT78" i="17"/>
  <c r="DS78" i="17" s="1"/>
  <c r="AR78" i="17"/>
  <c r="DR78" i="17" s="1"/>
  <c r="CD70" i="17"/>
  <c r="IH70" i="17" s="1"/>
  <c r="BO70" i="17"/>
  <c r="AW70" i="17"/>
  <c r="BH70" i="17"/>
  <c r="HV70" i="17" s="1"/>
  <c r="AL70" i="17"/>
  <c r="HJ70" i="17" s="1"/>
  <c r="BL70" i="17"/>
  <c r="AJ70" i="17"/>
  <c r="HI70" i="17" s="1"/>
  <c r="CI70" i="17"/>
  <c r="GH70" i="17" s="1"/>
  <c r="BX70" i="17"/>
  <c r="FM70" i="17" s="1"/>
  <c r="CE70" i="17"/>
  <c r="GF70" i="17" s="1"/>
  <c r="BK70" i="17"/>
  <c r="EQ70" i="17" s="1"/>
  <c r="BE70" i="17"/>
  <c r="EN70" i="17" s="1"/>
  <c r="AZ70" i="17"/>
  <c r="DV70" i="17" s="1"/>
  <c r="CL62" i="17"/>
  <c r="BU62" i="17"/>
  <c r="IC62" i="17" s="1"/>
  <c r="BF62" i="17"/>
  <c r="CB62" i="17"/>
  <c r="AO62" i="17"/>
  <c r="CF62" i="17"/>
  <c r="AY62" i="17"/>
  <c r="AB62" i="17"/>
  <c r="CC62" i="17"/>
  <c r="GE62" i="17" s="1"/>
  <c r="BP62" i="17"/>
  <c r="FI62" i="17" s="1"/>
  <c r="BR62" i="17"/>
  <c r="FJ62" i="17" s="1"/>
  <c r="BC62" i="17"/>
  <c r="EM62" i="17" s="1"/>
  <c r="AT62" i="17"/>
  <c r="DS62" i="17" s="1"/>
  <c r="AR62" i="17"/>
  <c r="DR62" i="17" s="1"/>
  <c r="CJ54" i="17"/>
  <c r="BO54" i="17"/>
  <c r="HZ54" i="17" s="1"/>
  <c r="AW54" i="17"/>
  <c r="BW54" i="17"/>
  <c r="ID54" i="17" s="1"/>
  <c r="AL54" i="17"/>
  <c r="HJ54" i="17" s="1"/>
  <c r="BL54" i="17"/>
  <c r="AJ54" i="17"/>
  <c r="HI54" i="17" s="1"/>
  <c r="CI54" i="17"/>
  <c r="GH54" i="17" s="1"/>
  <c r="BV54" i="17"/>
  <c r="FL54" i="17" s="1"/>
  <c r="CE54" i="17"/>
  <c r="GF54" i="17" s="1"/>
  <c r="BK54" i="17"/>
  <c r="EQ54" i="17" s="1"/>
  <c r="BE54" i="17"/>
  <c r="EN54" i="17" s="1"/>
  <c r="AZ54" i="17"/>
  <c r="DV54" i="17" s="1"/>
  <c r="CD46" i="17"/>
  <c r="BU46" i="17"/>
  <c r="BF46" i="17"/>
  <c r="CB46" i="17"/>
  <c r="AO46" i="17"/>
  <c r="HL46" i="17" s="1"/>
  <c r="CF46" i="17"/>
  <c r="AY46" i="17"/>
  <c r="AB46" i="17"/>
  <c r="CC46" i="17"/>
  <c r="GE46" i="17" s="1"/>
  <c r="CK46" i="17"/>
  <c r="GI46" i="17" s="1"/>
  <c r="BR46" i="17"/>
  <c r="FJ46" i="17" s="1"/>
  <c r="BC46" i="17"/>
  <c r="EM46" i="17" s="1"/>
  <c r="AT46" i="17"/>
  <c r="DS46" i="17" s="1"/>
  <c r="AR46" i="17"/>
  <c r="DR46" i="17" s="1"/>
  <c r="CJ38" i="17"/>
  <c r="BO38" i="17"/>
  <c r="AW38" i="17"/>
  <c r="BW38" i="17"/>
  <c r="ID38" i="17" s="1"/>
  <c r="AL38" i="17"/>
  <c r="HJ38" i="17" s="1"/>
  <c r="BL38" i="17"/>
  <c r="AJ38" i="17"/>
  <c r="HI38" i="17" s="1"/>
  <c r="CM38" i="17"/>
  <c r="GJ38" i="17" s="1"/>
  <c r="BZ38" i="17"/>
  <c r="FN38" i="17" s="1"/>
  <c r="CE38" i="17"/>
  <c r="GF38" i="17" s="1"/>
  <c r="BK38" i="17"/>
  <c r="EQ38" i="17" s="1"/>
  <c r="BE38" i="17"/>
  <c r="EN38" i="17" s="1"/>
  <c r="AZ38" i="17"/>
  <c r="DV38" i="17" s="1"/>
  <c r="CD30" i="17"/>
  <c r="BU30" i="17"/>
  <c r="BJ30" i="17"/>
  <c r="AS30" i="17"/>
  <c r="HN30" i="17" s="1"/>
  <c r="AU30" i="17"/>
  <c r="AD30" i="17"/>
  <c r="AY30" i="17"/>
  <c r="AB30" i="17"/>
  <c r="CC30" i="17"/>
  <c r="GE30" i="17" s="1"/>
  <c r="CK30" i="17"/>
  <c r="GI30" i="17" s="1"/>
  <c r="BR30" i="17"/>
  <c r="FJ30" i="17" s="1"/>
  <c r="BC30" i="17"/>
  <c r="EM30" i="17" s="1"/>
  <c r="AT30" i="17"/>
  <c r="DS30" i="17" s="1"/>
  <c r="AR30" i="17"/>
  <c r="DR30" i="17" s="1"/>
  <c r="BY74" i="17"/>
  <c r="BO74" i="17"/>
  <c r="HZ74" i="17" s="1"/>
  <c r="AW74" i="17"/>
  <c r="HP74" i="17" s="1"/>
  <c r="AS74" i="17"/>
  <c r="AD74" i="17"/>
  <c r="HF74" i="17" s="1"/>
  <c r="BL74" i="17"/>
  <c r="HX74" i="17" s="1"/>
  <c r="AJ74" i="17"/>
  <c r="HI74" i="17" s="1"/>
  <c r="CG74" i="17"/>
  <c r="GG74" i="17" s="1"/>
  <c r="BV74" i="17"/>
  <c r="FL74" i="17" s="1"/>
  <c r="CI74" i="17"/>
  <c r="GH74" i="17" s="1"/>
  <c r="BK74" i="17"/>
  <c r="EQ74" i="17" s="1"/>
  <c r="BE74" i="17"/>
  <c r="EN74" i="17" s="1"/>
  <c r="AZ74" i="17"/>
  <c r="DV74" i="17" s="1"/>
  <c r="CJ66" i="17"/>
  <c r="IK66" i="17" s="1"/>
  <c r="CL66" i="17"/>
  <c r="BJ66" i="17"/>
  <c r="AS66" i="17"/>
  <c r="AL66" i="17"/>
  <c r="HJ66" i="17" s="1"/>
  <c r="BW66" i="17"/>
  <c r="ID66" i="17" s="1"/>
  <c r="AY66" i="17"/>
  <c r="AB66" i="17"/>
  <c r="HE66" i="17" s="1"/>
  <c r="BZ66" i="17"/>
  <c r="FN66" i="17" s="1"/>
  <c r="BP66" i="17"/>
  <c r="FI66" i="17" s="1"/>
  <c r="BR66" i="17"/>
  <c r="FJ66" i="17" s="1"/>
  <c r="BC66" i="17"/>
  <c r="EM66" i="17" s="1"/>
  <c r="AT66" i="17"/>
  <c r="DS66" i="17" s="1"/>
  <c r="AR66" i="17"/>
  <c r="DR66" i="17" s="1"/>
  <c r="BY58" i="17"/>
  <c r="IE58" i="17" s="1"/>
  <c r="BO58" i="17"/>
  <c r="AW58" i="17"/>
  <c r="AO58" i="17"/>
  <c r="CL58" i="17"/>
  <c r="IL58" i="17" s="1"/>
  <c r="BL58" i="17"/>
  <c r="AJ58" i="17"/>
  <c r="HI58" i="17" s="1"/>
  <c r="CG58" i="17"/>
  <c r="GG58" i="17" s="1"/>
  <c r="BV58" i="17"/>
  <c r="FL58" i="17" s="1"/>
  <c r="CI58" i="17"/>
  <c r="GH58" i="17" s="1"/>
  <c r="BK58" i="17"/>
  <c r="EQ58" i="17" s="1"/>
  <c r="BE58" i="17"/>
  <c r="EN58" i="17" s="1"/>
  <c r="AZ58" i="17"/>
  <c r="DV58" i="17" s="1"/>
  <c r="CD50" i="17"/>
  <c r="CL50" i="17"/>
  <c r="BJ50" i="17"/>
  <c r="AS50" i="17"/>
  <c r="HN50" i="17" s="1"/>
  <c r="AL50" i="17"/>
  <c r="HJ50" i="17" s="1"/>
  <c r="BW50" i="17"/>
  <c r="AY50" i="17"/>
  <c r="AB50" i="17"/>
  <c r="CC50" i="17"/>
  <c r="GE50" i="17" s="1"/>
  <c r="CK50" i="17"/>
  <c r="GI50" i="17" s="1"/>
  <c r="BR50" i="17"/>
  <c r="FJ50" i="17" s="1"/>
  <c r="BC50" i="17"/>
  <c r="EM50" i="17" s="1"/>
  <c r="AT50" i="17"/>
  <c r="DS50" i="17" s="1"/>
  <c r="AR50" i="17"/>
  <c r="DR50" i="17" s="1"/>
  <c r="BY42" i="17"/>
  <c r="IE42" i="17" s="1"/>
  <c r="BO42" i="17"/>
  <c r="HZ42" i="17" s="1"/>
  <c r="AW42" i="17"/>
  <c r="AU42" i="17"/>
  <c r="AD42" i="17"/>
  <c r="BL42" i="17"/>
  <c r="AJ42" i="17"/>
  <c r="CI42" i="17"/>
  <c r="GH42" i="17" s="1"/>
  <c r="BT42" i="17"/>
  <c r="FK42" i="17" s="1"/>
  <c r="BX42" i="17"/>
  <c r="FM42" i="17" s="1"/>
  <c r="BK42" i="17"/>
  <c r="EQ42" i="17" s="1"/>
  <c r="BE42" i="17"/>
  <c r="EN42" i="17" s="1"/>
  <c r="AZ42" i="17"/>
  <c r="DV42" i="17" s="1"/>
  <c r="CD34" i="17"/>
  <c r="IH34" i="17" s="1"/>
  <c r="BQ34" i="17"/>
  <c r="IA34" i="17" s="1"/>
  <c r="BO34" i="17"/>
  <c r="HZ34" i="17" s="1"/>
  <c r="AW34" i="17"/>
  <c r="AO34" i="17"/>
  <c r="HL34" i="17" s="1"/>
  <c r="CB34" i="17"/>
  <c r="AY34" i="17"/>
  <c r="AB34" i="17"/>
  <c r="CG34" i="17"/>
  <c r="GG34" i="17" s="1"/>
  <c r="BP34" i="17"/>
  <c r="FI34" i="17" s="1"/>
  <c r="BR34" i="17"/>
  <c r="FJ34" i="17" s="1"/>
  <c r="BC34" i="17"/>
  <c r="EM34" i="17" s="1"/>
  <c r="AT34" i="17"/>
  <c r="DS34" i="17" s="1"/>
  <c r="AR34" i="17"/>
  <c r="DR34" i="17" s="1"/>
  <c r="BB74" i="17"/>
  <c r="HS74" i="17" s="1"/>
  <c r="AH74" i="17"/>
  <c r="HH74" i="17" s="1"/>
  <c r="BD74" i="17"/>
  <c r="CM74" i="17"/>
  <c r="GJ74" i="17" s="1"/>
  <c r="BT74" i="17"/>
  <c r="FK74" i="17" s="1"/>
  <c r="BM74" i="17"/>
  <c r="ER74" i="17" s="1"/>
  <c r="AX74" i="17"/>
  <c r="DU74" i="17" s="1"/>
  <c r="CH66" i="17"/>
  <c r="CF66" i="17"/>
  <c r="II66" i="17" s="1"/>
  <c r="AW66" i="17"/>
  <c r="AO66" i="17"/>
  <c r="BQ66" i="17"/>
  <c r="IA66" i="17" s="1"/>
  <c r="AF66" i="17"/>
  <c r="HG66" i="17" s="1"/>
  <c r="BX66" i="17"/>
  <c r="FM66" i="17" s="1"/>
  <c r="CE66" i="17"/>
  <c r="GF66" i="17" s="1"/>
  <c r="BI66" i="17"/>
  <c r="EP66" i="17" s="1"/>
  <c r="AV66" i="17"/>
  <c r="DT66" i="17" s="1"/>
  <c r="BU58" i="17"/>
  <c r="IC58" i="17" s="1"/>
  <c r="BB58" i="17"/>
  <c r="AL58" i="17"/>
  <c r="HJ58" i="17" s="1"/>
  <c r="BQ58" i="17"/>
  <c r="IA58" i="17" s="1"/>
  <c r="AF58" i="17"/>
  <c r="HG58" i="17" s="1"/>
  <c r="BX58" i="17"/>
  <c r="FM58" i="17" s="1"/>
  <c r="CE58" i="17"/>
  <c r="GF58" i="17" s="1"/>
  <c r="BG58" i="17"/>
  <c r="EO58" i="17" s="1"/>
  <c r="AV58" i="17"/>
  <c r="DT58" i="17" s="1"/>
  <c r="BU50" i="17"/>
  <c r="IC50" i="17" s="1"/>
  <c r="BF50" i="17"/>
  <c r="HU50" i="17" s="1"/>
  <c r="BH50" i="17"/>
  <c r="HV50" i="17" s="1"/>
  <c r="CB50" i="17"/>
  <c r="AQ50" i="17"/>
  <c r="CG50" i="17"/>
  <c r="GG50" i="17" s="1"/>
  <c r="CE50" i="17"/>
  <c r="GF50" i="17" s="1"/>
  <c r="BG50" i="17"/>
  <c r="EO50" i="17" s="1"/>
  <c r="AP50" i="17"/>
  <c r="DQ50" i="17" s="1"/>
  <c r="BU42" i="17"/>
  <c r="BB42" i="17"/>
  <c r="HS42" i="17" s="1"/>
  <c r="AH42" i="17"/>
  <c r="BD42" i="17"/>
  <c r="CG42" i="17"/>
  <c r="GG42" i="17" s="1"/>
  <c r="CE42" i="17"/>
  <c r="GF42" i="17" s="1"/>
  <c r="BI42" i="17"/>
  <c r="EP42" i="17" s="1"/>
  <c r="CH34" i="17"/>
  <c r="CL34" i="17"/>
  <c r="AS34" i="17"/>
  <c r="AD34" i="17"/>
  <c r="AF34" i="17"/>
  <c r="CC34" i="17"/>
  <c r="GE34" i="17" s="1"/>
  <c r="BM34" i="17"/>
  <c r="ER34" i="17" s="1"/>
  <c r="AX34" i="17"/>
  <c r="DU34" i="17" s="1"/>
  <c r="CL40" i="17"/>
  <c r="IL40" i="17" s="1"/>
  <c r="BY40" i="17"/>
  <c r="BW40" i="17"/>
  <c r="BB40" i="17"/>
  <c r="BQ40" i="17"/>
  <c r="IA40" i="17" s="1"/>
  <c r="AO40" i="17"/>
  <c r="BH40" i="17"/>
  <c r="HV40" i="17" s="1"/>
  <c r="AF40" i="17"/>
  <c r="HG40" i="17" s="1"/>
  <c r="CG40" i="17"/>
  <c r="GG40" i="17" s="1"/>
  <c r="BP40" i="17"/>
  <c r="FI40" i="17" s="1"/>
  <c r="BV40" i="17"/>
  <c r="FL40" i="17" s="1"/>
  <c r="BG40" i="17"/>
  <c r="EO40" i="17" s="1"/>
  <c r="AX40" i="17"/>
  <c r="DU40" i="17" s="1"/>
  <c r="AV40" i="17"/>
  <c r="DT40" i="17" s="1"/>
  <c r="CD48" i="17"/>
  <c r="IH48" i="17" s="1"/>
  <c r="CJ48" i="17"/>
  <c r="BJ48" i="17"/>
  <c r="AS48" i="17"/>
  <c r="HN48" i="17" s="1"/>
  <c r="BD48" i="17"/>
  <c r="AH48" i="17"/>
  <c r="AQ48" i="17"/>
  <c r="HM48" i="17" s="1"/>
  <c r="CM48" i="17"/>
  <c r="GJ48" i="17" s="1"/>
  <c r="BZ48" i="17"/>
  <c r="FN48" i="17" s="1"/>
  <c r="CE48" i="17"/>
  <c r="GF48" i="17" s="1"/>
  <c r="BM48" i="17"/>
  <c r="ER48" i="17" s="1"/>
  <c r="BI48" i="17"/>
  <c r="EP48" i="17" s="1"/>
  <c r="AP48" i="17"/>
  <c r="DQ48" i="17" s="1"/>
  <c r="CL64" i="17"/>
  <c r="IL64" i="17" s="1"/>
  <c r="BY64" i="17"/>
  <c r="IE64" i="17" s="1"/>
  <c r="BW64" i="17"/>
  <c r="BB64" i="17"/>
  <c r="BQ64" i="17"/>
  <c r="AO64" i="17"/>
  <c r="HL64" i="17" s="1"/>
  <c r="BH64" i="17"/>
  <c r="HV64" i="17" s="1"/>
  <c r="AF64" i="17"/>
  <c r="CG64" i="17"/>
  <c r="GG64" i="17" s="1"/>
  <c r="BP64" i="17"/>
  <c r="FI64" i="17" s="1"/>
  <c r="BV64" i="17"/>
  <c r="FL64" i="17" s="1"/>
  <c r="BG64" i="17"/>
  <c r="EO64" i="17" s="1"/>
  <c r="AX64" i="17"/>
  <c r="DU64" i="17" s="1"/>
  <c r="AV64" i="17"/>
  <c r="DT64" i="17" s="1"/>
  <c r="CJ26" i="17"/>
  <c r="IK26" i="17" s="1"/>
  <c r="CF26" i="17"/>
  <c r="BF26" i="17"/>
  <c r="BH26" i="17"/>
  <c r="AH26" i="17"/>
  <c r="BW26" i="17"/>
  <c r="ID26" i="17" s="1"/>
  <c r="AQ26" i="17"/>
  <c r="HM26" i="17" s="1"/>
  <c r="CM26" i="17"/>
  <c r="GJ26" i="17" s="1"/>
  <c r="BZ26" i="17"/>
  <c r="FN26" i="17" s="1"/>
  <c r="CE26" i="17"/>
  <c r="GF26" i="17" s="1"/>
  <c r="BM26" i="17"/>
  <c r="ER26" i="17" s="1"/>
  <c r="BI26" i="17"/>
  <c r="EP26" i="17" s="1"/>
  <c r="AP26" i="17"/>
  <c r="DQ26" i="17" s="1"/>
  <c r="CJ22" i="17"/>
  <c r="IK22" i="17" s="1"/>
  <c r="BY22" i="17"/>
  <c r="BO22" i="17"/>
  <c r="HZ22" i="17" s="1"/>
  <c r="AW22" i="17"/>
  <c r="HP22" i="17" s="1"/>
  <c r="BW22" i="17"/>
  <c r="ID22" i="17" s="1"/>
  <c r="AL22" i="17"/>
  <c r="HJ22" i="17" s="1"/>
  <c r="BD22" i="17"/>
  <c r="AF22" i="17"/>
  <c r="CI22" i="17"/>
  <c r="GH22" i="17" s="1"/>
  <c r="BT22" i="17"/>
  <c r="FK22" i="17" s="1"/>
  <c r="BV22" i="17"/>
  <c r="FL22" i="17" s="1"/>
  <c r="BG22" i="17"/>
  <c r="EO22" i="17" s="1"/>
  <c r="AX22" i="17"/>
  <c r="DU22" i="17" s="1"/>
  <c r="AV22" i="17"/>
  <c r="DT22" i="17" s="1"/>
  <c r="CD14" i="17"/>
  <c r="IH14" i="17" s="1"/>
  <c r="BQ14" i="17"/>
  <c r="IA14" i="17" s="1"/>
  <c r="BF14" i="17"/>
  <c r="CB14" i="17"/>
  <c r="IG14" i="17" s="1"/>
  <c r="AO14" i="17"/>
  <c r="HL14" i="17" s="1"/>
  <c r="CF14" i="17"/>
  <c r="II14" i="17" s="1"/>
  <c r="AQ14" i="17"/>
  <c r="HM14" i="17" s="1"/>
  <c r="BX14" i="17"/>
  <c r="FM14" i="17" s="1"/>
  <c r="CC14" i="17"/>
  <c r="GE14" i="17" s="1"/>
  <c r="CK14" i="17"/>
  <c r="GI14" i="17" s="1"/>
  <c r="BM14" i="17"/>
  <c r="ER14" i="17" s="1"/>
  <c r="BI14" i="17"/>
  <c r="EP14" i="17" s="1"/>
  <c r="AP14" i="17"/>
  <c r="DQ14" i="17" s="1"/>
  <c r="CJ6" i="17"/>
  <c r="IK6" i="17" s="1"/>
  <c r="BY6" i="17"/>
  <c r="IE6" i="17" s="1"/>
  <c r="BO6" i="17"/>
  <c r="HZ6" i="17" s="1"/>
  <c r="AW6" i="17"/>
  <c r="HP6" i="17" s="1"/>
  <c r="BW6" i="17"/>
  <c r="AL6" i="17"/>
  <c r="HJ6" i="17" s="1"/>
  <c r="BD6" i="17"/>
  <c r="AF6" i="17"/>
  <c r="HG6" i="17" s="1"/>
  <c r="CG6" i="17"/>
  <c r="GG6" i="17" s="1"/>
  <c r="BP6" i="17"/>
  <c r="FI6" i="17" s="1"/>
  <c r="BV6" i="17"/>
  <c r="FL6" i="17" s="1"/>
  <c r="BG6" i="17"/>
  <c r="EO6" i="17" s="1"/>
  <c r="AX6" i="17"/>
  <c r="DU6" i="17" s="1"/>
  <c r="AV6" i="17"/>
  <c r="DT6" i="17" s="1"/>
  <c r="CF77" i="17"/>
  <c r="II77" i="17" s="1"/>
  <c r="CH77" i="17"/>
  <c r="BH77" i="17"/>
  <c r="HV77" i="17" s="1"/>
  <c r="BO77" i="17"/>
  <c r="HZ77" i="17" s="1"/>
  <c r="AQ77" i="17"/>
  <c r="HM77" i="17" s="1"/>
  <c r="CD77" i="17"/>
  <c r="IH77" i="17" s="1"/>
  <c r="AO77" i="17"/>
  <c r="HL77" i="17" s="1"/>
  <c r="BZ77" i="17"/>
  <c r="FN77" i="17" s="1"/>
  <c r="BX77" i="17"/>
  <c r="FM77" i="17" s="1"/>
  <c r="CC77" i="17"/>
  <c r="GE77" i="17" s="1"/>
  <c r="BI77" i="17"/>
  <c r="EP77" i="17" s="1"/>
  <c r="BK77" i="17"/>
  <c r="EQ77" i="17" s="1"/>
  <c r="AR77" i="17"/>
  <c r="DR77" i="17" s="1"/>
  <c r="CL69" i="17"/>
  <c r="IL69" i="17" s="1"/>
  <c r="BW69" i="17"/>
  <c r="ID69" i="17" s="1"/>
  <c r="BQ69" i="17"/>
  <c r="AY69" i="17"/>
  <c r="HQ69" i="17" s="1"/>
  <c r="BB69" i="17"/>
  <c r="AF69" i="17"/>
  <c r="HG69" i="17" s="1"/>
  <c r="BF69" i="17"/>
  <c r="HU69" i="17" s="1"/>
  <c r="AH69" i="17"/>
  <c r="HH69" i="17" s="1"/>
  <c r="CE69" i="17"/>
  <c r="GF69" i="17" s="1"/>
  <c r="CM69" i="17"/>
  <c r="GJ69" i="17" s="1"/>
  <c r="BT69" i="17"/>
  <c r="FK69" i="17" s="1"/>
  <c r="BM69" i="17"/>
  <c r="ER69" i="17" s="1"/>
  <c r="AZ69" i="17"/>
  <c r="DV69" i="17" s="1"/>
  <c r="AT69" i="17"/>
  <c r="DS69" i="17" s="1"/>
  <c r="CF65" i="17"/>
  <c r="II65" i="17" s="1"/>
  <c r="BU65" i="17"/>
  <c r="IC65" i="17" s="1"/>
  <c r="BD65" i="17"/>
  <c r="CD65" i="17"/>
  <c r="BB65" i="17"/>
  <c r="HS65" i="17" s="1"/>
  <c r="AF65" i="17"/>
  <c r="AO65" i="17"/>
  <c r="HL65" i="17" s="1"/>
  <c r="CK65" i="17"/>
  <c r="GI65" i="17" s="1"/>
  <c r="BR65" i="17"/>
  <c r="FJ65" i="17" s="1"/>
  <c r="CC65" i="17"/>
  <c r="GE65" i="17" s="1"/>
  <c r="BI65" i="17"/>
  <c r="EP65" i="17" s="1"/>
  <c r="BG65" i="17"/>
  <c r="EO65" i="17" s="1"/>
  <c r="AR65" i="17"/>
  <c r="DR65" i="17" s="1"/>
  <c r="CL57" i="17"/>
  <c r="IL57" i="17" s="1"/>
  <c r="BW57" i="17"/>
  <c r="BL57" i="17"/>
  <c r="HX57" i="17" s="1"/>
  <c r="AU57" i="17"/>
  <c r="HO57" i="17" s="1"/>
  <c r="BJ57" i="17"/>
  <c r="HW57" i="17" s="1"/>
  <c r="AJ57" i="17"/>
  <c r="BF57" i="17"/>
  <c r="HU57" i="17" s="1"/>
  <c r="AH57" i="17"/>
  <c r="HH57" i="17" s="1"/>
  <c r="CI57" i="17"/>
  <c r="GH57" i="17" s="1"/>
  <c r="CG57" i="17"/>
  <c r="GG57" i="17" s="1"/>
  <c r="BV57" i="17"/>
  <c r="FL57" i="17" s="1"/>
  <c r="BM57" i="17"/>
  <c r="ER57" i="17" s="1"/>
  <c r="AZ57" i="17"/>
  <c r="DV57" i="17" s="1"/>
  <c r="AT57" i="17"/>
  <c r="DS57" i="17" s="1"/>
  <c r="CF49" i="17"/>
  <c r="II49" i="17" s="1"/>
  <c r="BS49" i="17"/>
  <c r="BH49" i="17"/>
  <c r="CH49" i="17"/>
  <c r="BB49" i="17"/>
  <c r="HS49" i="17" s="1"/>
  <c r="AF49" i="17"/>
  <c r="AO49" i="17"/>
  <c r="HL49" i="17" s="1"/>
  <c r="BZ49" i="17"/>
  <c r="FN49" i="17" s="1"/>
  <c r="BV49" i="17"/>
  <c r="FL49" i="17" s="1"/>
  <c r="CG49" i="17"/>
  <c r="GG49" i="17" s="1"/>
  <c r="BI49" i="17"/>
  <c r="EP49" i="17" s="1"/>
  <c r="BG49" i="17"/>
  <c r="EO49" i="17" s="1"/>
  <c r="AR49" i="17"/>
  <c r="DR49" i="17" s="1"/>
  <c r="CL45" i="17"/>
  <c r="IL45" i="17" s="1"/>
  <c r="CB45" i="17"/>
  <c r="IG45" i="17" s="1"/>
  <c r="BU45" i="17"/>
  <c r="BD45" i="17"/>
  <c r="BJ45" i="17"/>
  <c r="AJ45" i="17"/>
  <c r="BF45" i="17"/>
  <c r="HU45" i="17" s="1"/>
  <c r="AH45" i="17"/>
  <c r="HH45" i="17" s="1"/>
  <c r="CE45" i="17"/>
  <c r="GF45" i="17" s="1"/>
  <c r="CM45" i="17"/>
  <c r="GJ45" i="17" s="1"/>
  <c r="BT45" i="17"/>
  <c r="FK45" i="17" s="1"/>
  <c r="BM45" i="17"/>
  <c r="ER45" i="17" s="1"/>
  <c r="AZ45" i="17"/>
  <c r="DV45" i="17" s="1"/>
  <c r="AT45" i="17"/>
  <c r="DS45" i="17" s="1"/>
  <c r="CF37" i="17"/>
  <c r="II37" i="17" s="1"/>
  <c r="BS37" i="17"/>
  <c r="BL37" i="17"/>
  <c r="AU37" i="17"/>
  <c r="HO37" i="17" s="1"/>
  <c r="AW37" i="17"/>
  <c r="HP37" i="17" s="1"/>
  <c r="AB37" i="17"/>
  <c r="AO37" i="17"/>
  <c r="HL37" i="17" s="1"/>
  <c r="BZ37" i="17"/>
  <c r="FN37" i="17" s="1"/>
  <c r="BV37" i="17"/>
  <c r="FL37" i="17" s="1"/>
  <c r="CG37" i="17"/>
  <c r="GG37" i="17" s="1"/>
  <c r="BI37" i="17"/>
  <c r="EP37" i="17" s="1"/>
  <c r="BG37" i="17"/>
  <c r="EO37" i="17" s="1"/>
  <c r="AR37" i="17"/>
  <c r="DR37" i="17" s="1"/>
  <c r="CL33" i="17"/>
  <c r="IL33" i="17" s="1"/>
  <c r="CB33" i="17"/>
  <c r="IG33" i="17" s="1"/>
  <c r="BL33" i="17"/>
  <c r="HX33" i="17" s="1"/>
  <c r="AU33" i="17"/>
  <c r="BJ33" i="17"/>
  <c r="HW33" i="17" s="1"/>
  <c r="AJ33" i="17"/>
  <c r="BF33" i="17"/>
  <c r="HU33" i="17" s="1"/>
  <c r="AH33" i="17"/>
  <c r="CE33" i="17"/>
  <c r="GF33" i="17" s="1"/>
  <c r="CM33" i="17"/>
  <c r="GJ33" i="17" s="1"/>
  <c r="BT33" i="17"/>
  <c r="FK33" i="17" s="1"/>
  <c r="BM33" i="17"/>
  <c r="ER33" i="17" s="1"/>
  <c r="AZ33" i="17"/>
  <c r="DV33" i="17" s="1"/>
  <c r="AT33" i="17"/>
  <c r="DS33" i="17" s="1"/>
  <c r="CF29" i="17"/>
  <c r="II29" i="17" s="1"/>
  <c r="BS29" i="17"/>
  <c r="BH29" i="17"/>
  <c r="HV29" i="17" s="1"/>
  <c r="BQ29" i="17"/>
  <c r="AW29" i="17"/>
  <c r="HP29" i="17" s="1"/>
  <c r="AB29" i="17"/>
  <c r="AO29" i="17"/>
  <c r="HL29" i="17" s="1"/>
  <c r="CK29" i="17"/>
  <c r="GI29" i="17" s="1"/>
  <c r="BR29" i="17"/>
  <c r="FJ29" i="17" s="1"/>
  <c r="CC29" i="17"/>
  <c r="GE29" i="17" s="1"/>
  <c r="BI29" i="17"/>
  <c r="EP29" i="17" s="1"/>
  <c r="BG29" i="17"/>
  <c r="EO29" i="17" s="1"/>
  <c r="AR29" i="17"/>
  <c r="DR29" i="17" s="1"/>
  <c r="CL21" i="17"/>
  <c r="IL21" i="17" s="1"/>
  <c r="CB21" i="17"/>
  <c r="BU21" i="17"/>
  <c r="AY21" i="17"/>
  <c r="HQ21" i="17" s="1"/>
  <c r="BJ21" i="17"/>
  <c r="AJ21" i="17"/>
  <c r="BF21" i="17"/>
  <c r="HU21" i="17" s="1"/>
  <c r="AH21" i="17"/>
  <c r="BX21" i="17"/>
  <c r="FM21" i="17" s="1"/>
  <c r="CI21" i="17"/>
  <c r="GH21" i="17" s="1"/>
  <c r="BT21" i="17"/>
  <c r="FK21" i="17" s="1"/>
  <c r="BM21" i="17"/>
  <c r="ER21" i="17" s="1"/>
  <c r="AZ21" i="17"/>
  <c r="DV21" i="17" s="1"/>
  <c r="AT21" i="17"/>
  <c r="DS21" i="17" s="1"/>
  <c r="CF17" i="17"/>
  <c r="II17" i="17" s="1"/>
  <c r="BS17" i="17"/>
  <c r="BD17" i="17"/>
  <c r="BY17" i="17"/>
  <c r="IE17" i="17" s="1"/>
  <c r="AW17" i="17"/>
  <c r="HP17" i="17" s="1"/>
  <c r="AB17" i="17"/>
  <c r="AO17" i="17"/>
  <c r="HL17" i="17" s="1"/>
  <c r="CK17" i="17"/>
  <c r="GI17" i="17" s="1"/>
  <c r="BR17" i="17"/>
  <c r="FJ17" i="17" s="1"/>
  <c r="CC17" i="17"/>
  <c r="GE17" i="17" s="1"/>
  <c r="BI17" i="17"/>
  <c r="EP17" i="17" s="1"/>
  <c r="BG17" i="17"/>
  <c r="EO17" i="17" s="1"/>
  <c r="AR17" i="17"/>
  <c r="DR17" i="17" s="1"/>
  <c r="CL13" i="17"/>
  <c r="IL13" i="17" s="1"/>
  <c r="CB13" i="17"/>
  <c r="BU13" i="17"/>
  <c r="IC13" i="17" s="1"/>
  <c r="AY13" i="17"/>
  <c r="HQ13" i="17" s="1"/>
  <c r="BJ13" i="17"/>
  <c r="HW13" i="17" s="1"/>
  <c r="AJ13" i="17"/>
  <c r="HI13" i="17" s="1"/>
  <c r="BF13" i="17"/>
  <c r="HU13" i="17" s="1"/>
  <c r="AH13" i="17"/>
  <c r="HH13" i="17" s="1"/>
  <c r="BX13" i="17"/>
  <c r="FM13" i="17" s="1"/>
  <c r="CI13" i="17"/>
  <c r="GH13" i="17" s="1"/>
  <c r="BT13" i="17"/>
  <c r="FK13" i="17" s="1"/>
  <c r="BM13" i="17"/>
  <c r="ER13" i="17" s="1"/>
  <c r="AZ13" i="17"/>
  <c r="DV13" i="17" s="1"/>
  <c r="AT13" i="17"/>
  <c r="DS13" i="17" s="1"/>
  <c r="CF9" i="17"/>
  <c r="II9" i="17" s="1"/>
  <c r="BS9" i="17"/>
  <c r="BD9" i="17"/>
  <c r="BO9" i="17"/>
  <c r="HZ9" i="17" s="1"/>
  <c r="AQ9" i="17"/>
  <c r="HM9" i="17" s="1"/>
  <c r="CH9" i="17"/>
  <c r="IJ9" i="17" s="1"/>
  <c r="CK9" i="17"/>
  <c r="GI9" i="17" s="1"/>
  <c r="BR9" i="17"/>
  <c r="FJ9" i="17" s="1"/>
  <c r="CC9" i="17"/>
  <c r="GE9" i="17" s="1"/>
  <c r="BI9" i="17"/>
  <c r="EP9" i="17" s="1"/>
  <c r="BG9" i="17"/>
  <c r="EO9" i="17" s="1"/>
  <c r="AR9" i="17"/>
  <c r="DR9" i="17" s="1"/>
  <c r="CL28" i="17"/>
  <c r="BY28" i="17"/>
  <c r="BW28" i="17"/>
  <c r="BB28" i="17"/>
  <c r="BL28" i="17"/>
  <c r="HX28" i="17" s="1"/>
  <c r="AL28" i="17"/>
  <c r="HJ28" i="17" s="1"/>
  <c r="BH28" i="17"/>
  <c r="AF28" i="17"/>
  <c r="CI28" i="17"/>
  <c r="GH28" i="17" s="1"/>
  <c r="BT28" i="17"/>
  <c r="FK28" i="17" s="1"/>
  <c r="BV28" i="17"/>
  <c r="FL28" i="17" s="1"/>
  <c r="BG28" i="17"/>
  <c r="EO28" i="17" s="1"/>
  <c r="AX28" i="17"/>
  <c r="DU28" i="17" s="1"/>
  <c r="AV28" i="17"/>
  <c r="DT28" i="17" s="1"/>
  <c r="CD36" i="17"/>
  <c r="IH36" i="17" s="1"/>
  <c r="CB36" i="17"/>
  <c r="IG36" i="17" s="1"/>
  <c r="BF36" i="17"/>
  <c r="HU36" i="17" s="1"/>
  <c r="BQ36" i="17"/>
  <c r="IA36" i="17" s="1"/>
  <c r="AO36" i="17"/>
  <c r="CJ36" i="17"/>
  <c r="AQ36" i="17"/>
  <c r="HM36" i="17" s="1"/>
  <c r="CM36" i="17"/>
  <c r="GJ36" i="17" s="1"/>
  <c r="BZ36" i="17"/>
  <c r="FN36" i="17" s="1"/>
  <c r="CE36" i="17"/>
  <c r="GF36" i="17" s="1"/>
  <c r="BM36" i="17"/>
  <c r="ER36" i="17" s="1"/>
  <c r="BI36" i="17"/>
  <c r="EP36" i="17" s="1"/>
  <c r="AP36" i="17"/>
  <c r="DQ36" i="17" s="1"/>
  <c r="CL44" i="17"/>
  <c r="BY44" i="17"/>
  <c r="BO44" i="17"/>
  <c r="AW44" i="17"/>
  <c r="HP44" i="17" s="1"/>
  <c r="BL44" i="17"/>
  <c r="HX44" i="17" s="1"/>
  <c r="AL44" i="17"/>
  <c r="BH44" i="17"/>
  <c r="AF44" i="17"/>
  <c r="CG44" i="17"/>
  <c r="GG44" i="17" s="1"/>
  <c r="BP44" i="17"/>
  <c r="FI44" i="17" s="1"/>
  <c r="BV44" i="17"/>
  <c r="FL44" i="17" s="1"/>
  <c r="BG44" i="17"/>
  <c r="EO44" i="17" s="1"/>
  <c r="AX44" i="17"/>
  <c r="DU44" i="17" s="1"/>
  <c r="AV44" i="17"/>
  <c r="DT44" i="17" s="1"/>
  <c r="CD52" i="17"/>
  <c r="IH52" i="17" s="1"/>
  <c r="CB52" i="17"/>
  <c r="IG52" i="17" s="1"/>
  <c r="BF52" i="17"/>
  <c r="BQ52" i="17"/>
  <c r="AO52" i="17"/>
  <c r="HL52" i="17" s="1"/>
  <c r="CJ52" i="17"/>
  <c r="AQ52" i="17"/>
  <c r="HM52" i="17" s="1"/>
  <c r="CM52" i="17"/>
  <c r="GJ52" i="17" s="1"/>
  <c r="BZ52" i="17"/>
  <c r="FN52" i="17" s="1"/>
  <c r="CE52" i="17"/>
  <c r="GF52" i="17" s="1"/>
  <c r="BM52" i="17"/>
  <c r="ER52" i="17" s="1"/>
  <c r="BI52" i="17"/>
  <c r="EP52" i="17" s="1"/>
  <c r="AP52" i="17"/>
  <c r="DQ52" i="17" s="1"/>
  <c r="CL60" i="17"/>
  <c r="BY60" i="17"/>
  <c r="IE60" i="17" s="1"/>
  <c r="BO60" i="17"/>
  <c r="AW60" i="17"/>
  <c r="HP60" i="17" s="1"/>
  <c r="BL60" i="17"/>
  <c r="HX60" i="17" s="1"/>
  <c r="AL60" i="17"/>
  <c r="HJ60" i="17" s="1"/>
  <c r="BH60" i="17"/>
  <c r="AF60" i="17"/>
  <c r="CC60" i="17"/>
  <c r="GE60" i="17" s="1"/>
  <c r="BP60" i="17"/>
  <c r="FI60" i="17" s="1"/>
  <c r="BV60" i="17"/>
  <c r="FL60" i="17" s="1"/>
  <c r="BG60" i="17"/>
  <c r="EO60" i="17" s="1"/>
  <c r="AX60" i="17"/>
  <c r="DU60" i="17" s="1"/>
  <c r="AV60" i="17"/>
  <c r="DT60" i="17" s="1"/>
  <c r="CF68" i="17"/>
  <c r="II68" i="17" s="1"/>
  <c r="CB68" i="17"/>
  <c r="BF68" i="17"/>
  <c r="HU68" i="17" s="1"/>
  <c r="CH40" i="17"/>
  <c r="BU40" i="17"/>
  <c r="IC40" i="17" s="1"/>
  <c r="BO40" i="17"/>
  <c r="HZ40" i="17" s="1"/>
  <c r="AW40" i="17"/>
  <c r="HP40" i="17" s="1"/>
  <c r="BL40" i="17"/>
  <c r="AL40" i="17"/>
  <c r="HJ40" i="17" s="1"/>
  <c r="AU40" i="17"/>
  <c r="HO40" i="17" s="1"/>
  <c r="AB40" i="17"/>
  <c r="CC40" i="17"/>
  <c r="GE40" i="17" s="1"/>
  <c r="CK40" i="17"/>
  <c r="GI40" i="17" s="1"/>
  <c r="BR40" i="17"/>
  <c r="FJ40" i="17" s="1"/>
  <c r="BC40" i="17"/>
  <c r="EM40" i="17" s="1"/>
  <c r="AT40" i="17"/>
  <c r="DS40" i="17" s="1"/>
  <c r="AR40" i="17"/>
  <c r="DR40" i="17" s="1"/>
  <c r="CF48" i="17"/>
  <c r="II48" i="17" s="1"/>
  <c r="CB48" i="17"/>
  <c r="IG48" i="17" s="1"/>
  <c r="BF48" i="17"/>
  <c r="BS48" i="17"/>
  <c r="IB48" i="17" s="1"/>
  <c r="AY48" i="17"/>
  <c r="HQ48" i="17" s="1"/>
  <c r="AD48" i="17"/>
  <c r="AJ48" i="17"/>
  <c r="HI48" i="17" s="1"/>
  <c r="CI48" i="17"/>
  <c r="GH48" i="17" s="1"/>
  <c r="BT48" i="17"/>
  <c r="FK48" i="17" s="1"/>
  <c r="BX48" i="17"/>
  <c r="FM48" i="17" s="1"/>
  <c r="BK48" i="17"/>
  <c r="EQ48" i="17" s="1"/>
  <c r="BE48" i="17"/>
  <c r="EN48" i="17" s="1"/>
  <c r="AZ48" i="17"/>
  <c r="DV48" i="17" s="1"/>
  <c r="CH64" i="17"/>
  <c r="BU64" i="17"/>
  <c r="BO64" i="17"/>
  <c r="AW64" i="17"/>
  <c r="HP64" i="17" s="1"/>
  <c r="BL64" i="17"/>
  <c r="AL64" i="17"/>
  <c r="HJ64" i="17" s="1"/>
  <c r="AU64" i="17"/>
  <c r="HO64" i="17" s="1"/>
  <c r="AB64" i="17"/>
  <c r="CC64" i="17"/>
  <c r="GE64" i="17" s="1"/>
  <c r="CK64" i="17"/>
  <c r="GI64" i="17" s="1"/>
  <c r="BR64" i="17"/>
  <c r="FJ64" i="17" s="1"/>
  <c r="BC64" i="17"/>
  <c r="EM64" i="17" s="1"/>
  <c r="AT64" i="17"/>
  <c r="DS64" i="17" s="1"/>
  <c r="AR64" i="17"/>
  <c r="DR64" i="17" s="1"/>
  <c r="BY26" i="17"/>
  <c r="BS26" i="17"/>
  <c r="IB26" i="17" s="1"/>
  <c r="BB26" i="17"/>
  <c r="HS26" i="17" s="1"/>
  <c r="AU26" i="17"/>
  <c r="AD26" i="17"/>
  <c r="BL26" i="17"/>
  <c r="HX26" i="17" s="1"/>
  <c r="AJ26" i="17"/>
  <c r="HI26" i="17" s="1"/>
  <c r="CI26" i="17"/>
  <c r="GH26" i="17" s="1"/>
  <c r="BT26" i="17"/>
  <c r="FK26" i="17" s="1"/>
  <c r="BX26" i="17"/>
  <c r="FM26" i="17" s="1"/>
  <c r="BK26" i="17"/>
  <c r="EQ26" i="17" s="1"/>
  <c r="BE26" i="17"/>
  <c r="EN26" i="17" s="1"/>
  <c r="AZ26" i="17"/>
  <c r="DV26" i="17" s="1"/>
  <c r="CH22" i="17"/>
  <c r="BU22" i="17"/>
  <c r="IC22" i="17" s="1"/>
  <c r="BJ22" i="17"/>
  <c r="HW22" i="17" s="1"/>
  <c r="AS22" i="17"/>
  <c r="HN22" i="17" s="1"/>
  <c r="BH22" i="17"/>
  <c r="HV22" i="17" s="1"/>
  <c r="AH22" i="17"/>
  <c r="HH22" i="17" s="1"/>
  <c r="AY22" i="17"/>
  <c r="HQ22" i="17" s="1"/>
  <c r="AB22" i="17"/>
  <c r="CG22" i="17"/>
  <c r="GG22" i="17" s="1"/>
  <c r="BP22" i="17"/>
  <c r="FI22" i="17" s="1"/>
  <c r="BR22" i="17"/>
  <c r="FJ22" i="17" s="1"/>
  <c r="BC22" i="17"/>
  <c r="EM22" i="17" s="1"/>
  <c r="AT22" i="17"/>
  <c r="DS22" i="17" s="1"/>
  <c r="AR22" i="17"/>
  <c r="DR22" i="17" s="1"/>
  <c r="CL14" i="17"/>
  <c r="IL14" i="17" s="1"/>
  <c r="BS14" i="17"/>
  <c r="IB14" i="17" s="1"/>
  <c r="BB14" i="17"/>
  <c r="HS14" i="17" s="1"/>
  <c r="BW14" i="17"/>
  <c r="AL14" i="17"/>
  <c r="HJ14" i="17" s="1"/>
  <c r="BL14" i="17"/>
  <c r="HX14" i="17" s="1"/>
  <c r="AJ14" i="17"/>
  <c r="HI14" i="17" s="1"/>
  <c r="CM14" i="17"/>
  <c r="GJ14" i="17" s="1"/>
  <c r="BZ14" i="17"/>
  <c r="FN14" i="17" s="1"/>
  <c r="CE14" i="17"/>
  <c r="GF14" i="17" s="1"/>
  <c r="BK14" i="17"/>
  <c r="EQ14" i="17" s="1"/>
  <c r="BE14" i="17"/>
  <c r="EN14" i="17" s="1"/>
  <c r="AZ14" i="17"/>
  <c r="DV14" i="17" s="1"/>
  <c r="CH6" i="17"/>
  <c r="BU6" i="17"/>
  <c r="IC6" i="17" s="1"/>
  <c r="BJ6" i="17"/>
  <c r="HW6" i="17" s="1"/>
  <c r="AS6" i="17"/>
  <c r="HN6" i="17" s="1"/>
  <c r="BH6" i="17"/>
  <c r="HV6" i="17" s="1"/>
  <c r="AH6" i="17"/>
  <c r="HH6" i="17" s="1"/>
  <c r="AY6" i="17"/>
  <c r="HQ6" i="17" s="1"/>
  <c r="AB6" i="17"/>
  <c r="CC6" i="17"/>
  <c r="GE6" i="17" s="1"/>
  <c r="CK6" i="17"/>
  <c r="GI6" i="17" s="1"/>
  <c r="BR6" i="17"/>
  <c r="FJ6" i="17" s="1"/>
  <c r="BC6" i="17"/>
  <c r="EM6" i="17" s="1"/>
  <c r="AT6" i="17"/>
  <c r="DS6" i="17" s="1"/>
  <c r="AR6" i="17"/>
  <c r="DR6" i="17" s="1"/>
  <c r="CB77" i="17"/>
  <c r="IG77" i="17" s="1"/>
  <c r="BU77" i="17"/>
  <c r="IC77" i="17" s="1"/>
  <c r="BD77" i="17"/>
  <c r="BJ77" i="17"/>
  <c r="AJ77" i="17"/>
  <c r="HI77" i="17" s="1"/>
  <c r="BY77" i="17"/>
  <c r="AL77" i="17"/>
  <c r="HJ77" i="17" s="1"/>
  <c r="CK77" i="17"/>
  <c r="GI77" i="17" s="1"/>
  <c r="BR77" i="17"/>
  <c r="FJ77" i="17" s="1"/>
  <c r="BV77" i="17"/>
  <c r="FL77" i="17" s="1"/>
  <c r="BG77" i="17"/>
  <c r="EO77" i="17" s="1"/>
  <c r="BC77" i="17"/>
  <c r="EM77" i="17" s="1"/>
  <c r="AX77" i="17"/>
  <c r="DU77" i="17" s="1"/>
  <c r="CJ69" i="17"/>
  <c r="BS69" i="17"/>
  <c r="IB69" i="17" s="1"/>
  <c r="BL69" i="17"/>
  <c r="HX69" i="17" s="1"/>
  <c r="AU69" i="17"/>
  <c r="HO69" i="17" s="1"/>
  <c r="AW69" i="17"/>
  <c r="HP69" i="17" s="1"/>
  <c r="AB69" i="17"/>
  <c r="AS69" i="17"/>
  <c r="HN69" i="17" s="1"/>
  <c r="AD69" i="17"/>
  <c r="HF69" i="17" s="1"/>
  <c r="BX69" i="17"/>
  <c r="FM69" i="17" s="1"/>
  <c r="CI69" i="17"/>
  <c r="GH69" i="17" s="1"/>
  <c r="BP69" i="17"/>
  <c r="FI69" i="17" s="1"/>
  <c r="BK69" i="17"/>
  <c r="EQ69" i="17" s="1"/>
  <c r="AV69" i="17"/>
  <c r="DT69" i="17" s="1"/>
  <c r="AP69" i="17"/>
  <c r="DQ69" i="17" s="1"/>
  <c r="CB65" i="17"/>
  <c r="BQ65" i="17"/>
  <c r="IA65" i="17" s="1"/>
  <c r="AY65" i="17"/>
  <c r="HQ65" i="17" s="1"/>
  <c r="BY65" i="17"/>
  <c r="IE65" i="17" s="1"/>
  <c r="AW65" i="17"/>
  <c r="HP65" i="17" s="1"/>
  <c r="AB65" i="17"/>
  <c r="AL65" i="17"/>
  <c r="HJ65" i="17" s="1"/>
  <c r="CE65" i="17"/>
  <c r="GF65" i="17" s="1"/>
  <c r="CM65" i="17"/>
  <c r="GJ65" i="17" s="1"/>
  <c r="BZ65" i="17"/>
  <c r="FN65" i="17" s="1"/>
  <c r="BE65" i="17"/>
  <c r="EN65" i="17" s="1"/>
  <c r="BC65" i="17"/>
  <c r="EM65" i="17" s="1"/>
  <c r="AX65" i="17"/>
  <c r="DU65" i="17" s="1"/>
  <c r="CJ57" i="17"/>
  <c r="BS57" i="17"/>
  <c r="IB57" i="17" s="1"/>
  <c r="BH57" i="17"/>
  <c r="CD57" i="17"/>
  <c r="IH57" i="17" s="1"/>
  <c r="BB57" i="17"/>
  <c r="AF57" i="17"/>
  <c r="HG57" i="17" s="1"/>
  <c r="AS57" i="17"/>
  <c r="HN57" i="17" s="1"/>
  <c r="AD57" i="17"/>
  <c r="HF57" i="17" s="1"/>
  <c r="CE57" i="17"/>
  <c r="GF57" i="17" s="1"/>
  <c r="CC57" i="17"/>
  <c r="GE57" i="17" s="1"/>
  <c r="BP57" i="17"/>
  <c r="FI57" i="17" s="1"/>
  <c r="BK57" i="17"/>
  <c r="EQ57" i="17" s="1"/>
  <c r="AV57" i="17"/>
  <c r="DT57" i="17" s="1"/>
  <c r="AP57" i="17"/>
  <c r="DQ57" i="17" s="1"/>
  <c r="CD49" i="17"/>
  <c r="IH49" i="17" s="1"/>
  <c r="BU49" i="17"/>
  <c r="IC49" i="17" s="1"/>
  <c r="BD49" i="17"/>
  <c r="BY49" i="17"/>
  <c r="AW49" i="17"/>
  <c r="HP49" i="17" s="1"/>
  <c r="AB49" i="17"/>
  <c r="AL49" i="17"/>
  <c r="HJ49" i="17" s="1"/>
  <c r="CK49" i="17"/>
  <c r="GI49" i="17" s="1"/>
  <c r="BR49" i="17"/>
  <c r="FJ49" i="17" s="1"/>
  <c r="CC49" i="17"/>
  <c r="GE49" i="17" s="1"/>
  <c r="BE49" i="17"/>
  <c r="EN49" i="17" s="1"/>
  <c r="BC49" i="17"/>
  <c r="EM49" i="17" s="1"/>
  <c r="AX49" i="17"/>
  <c r="DU49" i="17" s="1"/>
  <c r="CJ45" i="17"/>
  <c r="BW45" i="17"/>
  <c r="ID45" i="17" s="1"/>
  <c r="BQ45" i="17"/>
  <c r="IA45" i="17" s="1"/>
  <c r="AY45" i="17"/>
  <c r="BB45" i="17"/>
  <c r="AF45" i="17"/>
  <c r="AS45" i="17"/>
  <c r="HN45" i="17" s="1"/>
  <c r="AD45" i="17"/>
  <c r="BX45" i="17"/>
  <c r="FM45" i="17" s="1"/>
  <c r="CI45" i="17"/>
  <c r="GH45" i="17" s="1"/>
  <c r="BP45" i="17"/>
  <c r="FI45" i="17" s="1"/>
  <c r="BK45" i="17"/>
  <c r="EQ45" i="17" s="1"/>
  <c r="AV45" i="17"/>
  <c r="DT45" i="17" s="1"/>
  <c r="AP45" i="17"/>
  <c r="DQ45" i="17" s="1"/>
  <c r="CD37" i="17"/>
  <c r="IH37" i="17" s="1"/>
  <c r="CH37" i="17"/>
  <c r="BH37" i="17"/>
  <c r="BO37" i="17"/>
  <c r="HZ37" i="17" s="1"/>
  <c r="AQ37" i="17"/>
  <c r="BY37" i="17"/>
  <c r="AL37" i="17"/>
  <c r="HJ37" i="17" s="1"/>
  <c r="CK37" i="17"/>
  <c r="GI37" i="17" s="1"/>
  <c r="BR37" i="17"/>
  <c r="FJ37" i="17" s="1"/>
  <c r="CC37" i="17"/>
  <c r="GE37" i="17" s="1"/>
  <c r="BE37" i="17"/>
  <c r="EN37" i="17" s="1"/>
  <c r="BC37" i="17"/>
  <c r="EM37" i="17" s="1"/>
  <c r="AX37" i="17"/>
  <c r="DU37" i="17" s="1"/>
  <c r="CJ33" i="17"/>
  <c r="BW33" i="17"/>
  <c r="ID33" i="17" s="1"/>
  <c r="BH33" i="17"/>
  <c r="CH33" i="17"/>
  <c r="IJ33" i="17" s="1"/>
  <c r="BB33" i="17"/>
  <c r="AF33" i="17"/>
  <c r="AS33" i="17"/>
  <c r="HN33" i="17" s="1"/>
  <c r="AD33" i="17"/>
  <c r="BX33" i="17"/>
  <c r="FM33" i="17" s="1"/>
  <c r="CI33" i="17"/>
  <c r="GH33" i="17" s="1"/>
  <c r="BP33" i="17"/>
  <c r="FI33" i="17" s="1"/>
  <c r="BK33" i="17"/>
  <c r="EQ33" i="17" s="1"/>
  <c r="AV33" i="17"/>
  <c r="DT33" i="17" s="1"/>
  <c r="AP33" i="17"/>
  <c r="DQ33" i="17" s="1"/>
  <c r="CD29" i="17"/>
  <c r="IH29" i="17" s="1"/>
  <c r="CH29" i="17"/>
  <c r="IJ29" i="17" s="1"/>
  <c r="BD29" i="17"/>
  <c r="HT29" i="17" s="1"/>
  <c r="BO29" i="17"/>
  <c r="AQ29" i="17"/>
  <c r="BY29" i="17"/>
  <c r="IE29" i="17" s="1"/>
  <c r="AL29" i="17"/>
  <c r="HJ29" i="17" s="1"/>
  <c r="CE29" i="17"/>
  <c r="GF29" i="17" s="1"/>
  <c r="CM29" i="17"/>
  <c r="GJ29" i="17" s="1"/>
  <c r="BZ29" i="17"/>
  <c r="FN29" i="17" s="1"/>
  <c r="BE29" i="17"/>
  <c r="EN29" i="17" s="1"/>
  <c r="BC29" i="17"/>
  <c r="EM29" i="17" s="1"/>
  <c r="AX29" i="17"/>
  <c r="DU29" i="17" s="1"/>
  <c r="CJ21" i="17"/>
  <c r="IK21" i="17" s="1"/>
  <c r="BW21" i="17"/>
  <c r="ID21" i="17" s="1"/>
  <c r="BL21" i="17"/>
  <c r="AU21" i="17"/>
  <c r="BB21" i="17"/>
  <c r="AF21" i="17"/>
  <c r="AS21" i="17"/>
  <c r="HN21" i="17" s="1"/>
  <c r="AD21" i="17"/>
  <c r="BV21" i="17"/>
  <c r="FL21" i="17" s="1"/>
  <c r="CG21" i="17"/>
  <c r="GG21" i="17" s="1"/>
  <c r="BP21" i="17"/>
  <c r="FI21" i="17" s="1"/>
  <c r="BK21" i="17"/>
  <c r="EQ21" i="17" s="1"/>
  <c r="AV21" i="17"/>
  <c r="DT21" i="17" s="1"/>
  <c r="AP21" i="17"/>
  <c r="DQ21" i="17" s="1"/>
  <c r="CD17" i="17"/>
  <c r="IH17" i="17" s="1"/>
  <c r="BU17" i="17"/>
  <c r="IC17" i="17" s="1"/>
  <c r="AY17" i="17"/>
  <c r="HQ17" i="17" s="1"/>
  <c r="BO17" i="17"/>
  <c r="AQ17" i="17"/>
  <c r="BQ17" i="17"/>
  <c r="IA17" i="17" s="1"/>
  <c r="AL17" i="17"/>
  <c r="HJ17" i="17" s="1"/>
  <c r="CE17" i="17"/>
  <c r="GF17" i="17" s="1"/>
  <c r="CM17" i="17"/>
  <c r="GJ17" i="17" s="1"/>
  <c r="BZ17" i="17"/>
  <c r="FN17" i="17" s="1"/>
  <c r="BE17" i="17"/>
  <c r="EN17" i="17" s="1"/>
  <c r="BC17" i="17"/>
  <c r="EM17" i="17" s="1"/>
  <c r="AX17" i="17"/>
  <c r="DU17" i="17" s="1"/>
  <c r="CJ13" i="17"/>
  <c r="IK13" i="17" s="1"/>
  <c r="BW13" i="17"/>
  <c r="ID13" i="17" s="1"/>
  <c r="BL13" i="17"/>
  <c r="HX13" i="17" s="1"/>
  <c r="AU13" i="17"/>
  <c r="HO13" i="17" s="1"/>
  <c r="BB13" i="17"/>
  <c r="AF13" i="17"/>
  <c r="HG13" i="17" s="1"/>
  <c r="AS13" i="17"/>
  <c r="HN13" i="17" s="1"/>
  <c r="AD13" i="17"/>
  <c r="HF13" i="17" s="1"/>
  <c r="BV13" i="17"/>
  <c r="FL13" i="17" s="1"/>
  <c r="CG13" i="17"/>
  <c r="GG13" i="17" s="1"/>
  <c r="BP13" i="17"/>
  <c r="FI13" i="17" s="1"/>
  <c r="BK13" i="17"/>
  <c r="EQ13" i="17" s="1"/>
  <c r="AV13" i="17"/>
  <c r="DT13" i="17" s="1"/>
  <c r="AP13" i="17"/>
  <c r="DQ13" i="17" s="1"/>
  <c r="CD9" i="17"/>
  <c r="IH9" i="17" s="1"/>
  <c r="BU9" i="17"/>
  <c r="IC9" i="17" s="1"/>
  <c r="AY9" i="17"/>
  <c r="HQ9" i="17" s="1"/>
  <c r="BJ9" i="17"/>
  <c r="AJ9" i="17"/>
  <c r="HI9" i="17" s="1"/>
  <c r="BQ9" i="17"/>
  <c r="AL9" i="17"/>
  <c r="HJ9" i="17" s="1"/>
  <c r="CE9" i="17"/>
  <c r="GF9" i="17" s="1"/>
  <c r="CM9" i="17"/>
  <c r="GJ9" i="17" s="1"/>
  <c r="BZ9" i="17"/>
  <c r="FN9" i="17" s="1"/>
  <c r="BE9" i="17"/>
  <c r="EN9" i="17" s="1"/>
  <c r="BC9" i="17"/>
  <c r="EM9" i="17" s="1"/>
  <c r="AX9" i="17"/>
  <c r="DU9" i="17" s="1"/>
  <c r="CH28" i="17"/>
  <c r="IJ28" i="17" s="1"/>
  <c r="BU28" i="17"/>
  <c r="BO28" i="17"/>
  <c r="AW28" i="17"/>
  <c r="BD28" i="17"/>
  <c r="HT28" i="17" s="1"/>
  <c r="AH28" i="17"/>
  <c r="HH28" i="17" s="1"/>
  <c r="AU28" i="17"/>
  <c r="AB28" i="17"/>
  <c r="CG28" i="17"/>
  <c r="GG28" i="17" s="1"/>
  <c r="BP28" i="17"/>
  <c r="FI28" i="17" s="1"/>
  <c r="BR28" i="17"/>
  <c r="FJ28" i="17" s="1"/>
  <c r="BC28" i="17"/>
  <c r="EM28" i="17" s="1"/>
  <c r="AT28" i="17"/>
  <c r="DS28" i="17" s="1"/>
  <c r="AR28" i="17"/>
  <c r="DR28" i="17" s="1"/>
  <c r="CF36" i="17"/>
  <c r="BW36" i="17"/>
  <c r="ID36" i="17" s="1"/>
  <c r="BB36" i="17"/>
  <c r="BL36" i="17"/>
  <c r="AL36" i="17"/>
  <c r="BS36" i="17"/>
  <c r="AJ36" i="17"/>
  <c r="CI36" i="17"/>
  <c r="GH36" i="17" s="1"/>
  <c r="BT36" i="17"/>
  <c r="FK36" i="17" s="1"/>
  <c r="BX36" i="17"/>
  <c r="FM36" i="17" s="1"/>
  <c r="BK36" i="17"/>
  <c r="EQ36" i="17" s="1"/>
  <c r="BE36" i="17"/>
  <c r="EN36" i="17" s="1"/>
  <c r="AZ36" i="17"/>
  <c r="DV36" i="17" s="1"/>
  <c r="CH44" i="17"/>
  <c r="IJ44" i="17" s="1"/>
  <c r="BU44" i="17"/>
  <c r="BJ44" i="17"/>
  <c r="AS44" i="17"/>
  <c r="BD44" i="17"/>
  <c r="AH44" i="17"/>
  <c r="HH44" i="17" s="1"/>
  <c r="AU44" i="17"/>
  <c r="AB44" i="17"/>
  <c r="HE44" i="17" s="1"/>
  <c r="CC44" i="17"/>
  <c r="GE44" i="17" s="1"/>
  <c r="CK44" i="17"/>
  <c r="GI44" i="17" s="1"/>
  <c r="BR44" i="17"/>
  <c r="FJ44" i="17" s="1"/>
  <c r="BC44" i="17"/>
  <c r="EM44" i="17" s="1"/>
  <c r="AT44" i="17"/>
  <c r="DS44" i="17" s="1"/>
  <c r="AR44" i="17"/>
  <c r="DR44" i="17" s="1"/>
  <c r="CF52" i="17"/>
  <c r="II52" i="17" s="1"/>
  <c r="BW52" i="17"/>
  <c r="ID52" i="17" s="1"/>
  <c r="BB52" i="17"/>
  <c r="BL52" i="17"/>
  <c r="AL52" i="17"/>
  <c r="HJ52" i="17" s="1"/>
  <c r="BS52" i="17"/>
  <c r="AJ52" i="17"/>
  <c r="HI52" i="17" s="1"/>
  <c r="CI52" i="17"/>
  <c r="GH52" i="17" s="1"/>
  <c r="BT52" i="17"/>
  <c r="FK52" i="17" s="1"/>
  <c r="BX52" i="17"/>
  <c r="FM52" i="17" s="1"/>
  <c r="BK52" i="17"/>
  <c r="EQ52" i="17" s="1"/>
  <c r="BE52" i="17"/>
  <c r="EN52" i="17" s="1"/>
  <c r="AZ52" i="17"/>
  <c r="DV52" i="17" s="1"/>
  <c r="CH60" i="17"/>
  <c r="IJ60" i="17" s="1"/>
  <c r="BU60" i="17"/>
  <c r="BJ60" i="17"/>
  <c r="AS60" i="17"/>
  <c r="HN60" i="17" s="1"/>
  <c r="BD60" i="17"/>
  <c r="AH60" i="17"/>
  <c r="HH60" i="17" s="1"/>
  <c r="AU60" i="17"/>
  <c r="AB60" i="17"/>
  <c r="BZ60" i="17"/>
  <c r="FN60" i="17" s="1"/>
  <c r="CK60" i="17"/>
  <c r="GI60" i="17" s="1"/>
  <c r="BR60" i="17"/>
  <c r="FJ60" i="17" s="1"/>
  <c r="BC60" i="17"/>
  <c r="EM60" i="17" s="1"/>
  <c r="AT60" i="17"/>
  <c r="DS60" i="17" s="1"/>
  <c r="AR60" i="17"/>
  <c r="DR60" i="17" s="1"/>
  <c r="CD68" i="17"/>
  <c r="IH68" i="17" s="1"/>
  <c r="BW68" i="17"/>
  <c r="ID68" i="17" s="1"/>
  <c r="BB68" i="17"/>
  <c r="BL68" i="17"/>
  <c r="HX68" i="17" s="1"/>
  <c r="AL68" i="17"/>
  <c r="HJ68" i="17" s="1"/>
  <c r="BS68" i="17"/>
  <c r="IB68" i="17" s="1"/>
  <c r="AJ68" i="17"/>
  <c r="HI68" i="17" s="1"/>
  <c r="CG68" i="17"/>
  <c r="GG68" i="17" s="1"/>
  <c r="BV68" i="17"/>
  <c r="FL68" i="17" s="1"/>
  <c r="CI68" i="17"/>
  <c r="GH68" i="17" s="1"/>
  <c r="BK68" i="17"/>
  <c r="EQ68" i="17" s="1"/>
  <c r="BE68" i="17"/>
  <c r="EN68" i="17" s="1"/>
  <c r="AZ68" i="17"/>
  <c r="DV68" i="17" s="1"/>
  <c r="CH76" i="17"/>
  <c r="IJ76" i="17" s="1"/>
  <c r="BU76" i="17"/>
  <c r="IC76" i="17" s="1"/>
  <c r="BJ76" i="17"/>
  <c r="CJ76" i="17"/>
  <c r="IK76" i="17" s="1"/>
  <c r="AY76" i="17"/>
  <c r="AH76" i="17"/>
  <c r="HH76" i="17" s="1"/>
  <c r="AU76" i="17"/>
  <c r="HO76" i="17" s="1"/>
  <c r="AB76" i="17"/>
  <c r="HE76" i="17" s="1"/>
  <c r="BZ76" i="17"/>
  <c r="FN76" i="17" s="1"/>
  <c r="BP76" i="17"/>
  <c r="FI76" i="17" s="1"/>
  <c r="BR76" i="17"/>
  <c r="FJ76" i="17" s="1"/>
  <c r="BC76" i="17"/>
  <c r="EM76" i="17" s="1"/>
  <c r="AT76" i="17"/>
  <c r="DS76" i="17" s="1"/>
  <c r="AR76" i="17"/>
  <c r="DR76" i="17" s="1"/>
  <c r="CD24" i="17"/>
  <c r="BQ24" i="17"/>
  <c r="BJ24" i="17"/>
  <c r="AS24" i="17"/>
  <c r="AY24" i="17"/>
  <c r="AD24" i="17"/>
  <c r="HF24" i="17" s="1"/>
  <c r="AJ24" i="17"/>
  <c r="CM24" i="17"/>
  <c r="GJ24" i="17" s="1"/>
  <c r="BZ24" i="17"/>
  <c r="FN24" i="17" s="1"/>
  <c r="CE24" i="17"/>
  <c r="GF24" i="17" s="1"/>
  <c r="BK24" i="17"/>
  <c r="EQ24" i="17" s="1"/>
  <c r="BE24" i="17"/>
  <c r="EN24" i="17" s="1"/>
  <c r="AZ24" i="17"/>
  <c r="DV24" i="17" s="1"/>
  <c r="CL20" i="17"/>
  <c r="IL20" i="17" s="1"/>
  <c r="BY20" i="17"/>
  <c r="IE20" i="17" s="1"/>
  <c r="BW20" i="17"/>
  <c r="ID20" i="17" s="1"/>
  <c r="BB20" i="17"/>
  <c r="BD20" i="17"/>
  <c r="AH20" i="17"/>
  <c r="AU20" i="17"/>
  <c r="AB20" i="17"/>
  <c r="CC20" i="17"/>
  <c r="GE20" i="17" s="1"/>
  <c r="CK20" i="17"/>
  <c r="GI20" i="17" s="1"/>
  <c r="BR20" i="17"/>
  <c r="FJ20" i="17" s="1"/>
  <c r="BC20" i="17"/>
  <c r="EM20" i="17" s="1"/>
  <c r="AT20" i="17"/>
  <c r="DS20" i="17" s="1"/>
  <c r="AR20" i="17"/>
  <c r="DR20" i="17" s="1"/>
  <c r="CD16" i="17"/>
  <c r="BQ16" i="17"/>
  <c r="BJ16" i="17"/>
  <c r="HW16" i="17" s="1"/>
  <c r="AS16" i="17"/>
  <c r="AY16" i="17"/>
  <c r="HQ16" i="17" s="1"/>
  <c r="AD16" i="17"/>
  <c r="HF16" i="17" s="1"/>
  <c r="AJ16" i="17"/>
  <c r="HI16" i="17" s="1"/>
  <c r="CI16" i="17"/>
  <c r="GH16" i="17" s="1"/>
  <c r="BT16" i="17"/>
  <c r="FK16" i="17" s="1"/>
  <c r="BX16" i="17"/>
  <c r="FM16" i="17" s="1"/>
  <c r="BK16" i="17"/>
  <c r="EQ16" i="17" s="1"/>
  <c r="BE16" i="17"/>
  <c r="EN16" i="17" s="1"/>
  <c r="AZ16" i="17"/>
  <c r="DV16" i="17" s="1"/>
  <c r="CL12" i="17"/>
  <c r="IL12" i="17" s="1"/>
  <c r="BY12" i="17"/>
  <c r="IE12" i="17" s="1"/>
  <c r="BW12" i="17"/>
  <c r="ID12" i="17" s="1"/>
  <c r="BB12" i="17"/>
  <c r="BD12" i="17"/>
  <c r="HT12" i="17" s="1"/>
  <c r="AH12" i="17"/>
  <c r="HH12" i="17" s="1"/>
  <c r="AU12" i="17"/>
  <c r="HO12" i="17" s="1"/>
  <c r="AB12" i="17"/>
  <c r="CC12" i="17"/>
  <c r="GE12" i="17" s="1"/>
  <c r="CK12" i="17"/>
  <c r="GI12" i="17" s="1"/>
  <c r="BR12" i="17"/>
  <c r="FJ12" i="17" s="1"/>
  <c r="BC12" i="17"/>
  <c r="EM12" i="17" s="1"/>
  <c r="AT12" i="17"/>
  <c r="DS12" i="17" s="1"/>
  <c r="AR12" i="17"/>
  <c r="DR12" i="17" s="1"/>
  <c r="CD8" i="17"/>
  <c r="IH8" i="17" s="1"/>
  <c r="BQ8" i="17"/>
  <c r="BJ8" i="17"/>
  <c r="HW8" i="17" s="1"/>
  <c r="AS8" i="17"/>
  <c r="AY8" i="17"/>
  <c r="HQ8" i="17" s="1"/>
  <c r="AD8" i="17"/>
  <c r="HF8" i="17" s="1"/>
  <c r="AJ8" i="17"/>
  <c r="HI8" i="17" s="1"/>
  <c r="CM8" i="17"/>
  <c r="GJ8" i="17" s="1"/>
  <c r="BZ8" i="17"/>
  <c r="FN8" i="17" s="1"/>
  <c r="CE8" i="17"/>
  <c r="GF8" i="17" s="1"/>
  <c r="BK8" i="17"/>
  <c r="EQ8" i="17" s="1"/>
  <c r="BE8" i="17"/>
  <c r="EN8" i="17" s="1"/>
  <c r="AZ8" i="17"/>
  <c r="DV8" i="17" s="1"/>
  <c r="CJ79" i="17"/>
  <c r="IK79" i="17" s="1"/>
  <c r="BW79" i="17"/>
  <c r="ID79" i="17" s="1"/>
  <c r="BQ79" i="17"/>
  <c r="AY79" i="17"/>
  <c r="HQ79" i="17" s="1"/>
  <c r="AJ79" i="17"/>
  <c r="HI79" i="17" s="1"/>
  <c r="BO79" i="17"/>
  <c r="AS79" i="17"/>
  <c r="HN79" i="17" s="1"/>
  <c r="AD79" i="17"/>
  <c r="HF79" i="17" s="1"/>
  <c r="CE79" i="17"/>
  <c r="GF79" i="17" s="1"/>
  <c r="CG79" i="17"/>
  <c r="GG79" i="17" s="1"/>
  <c r="BT79" i="17"/>
  <c r="FK79" i="17" s="1"/>
  <c r="BK79" i="17"/>
  <c r="EQ79" i="17" s="1"/>
  <c r="AV79" i="17"/>
  <c r="DT79" i="17" s="1"/>
  <c r="AP79" i="17"/>
  <c r="DQ79" i="17" s="1"/>
  <c r="CH75" i="17"/>
  <c r="IJ75" i="17" s="1"/>
  <c r="CD75" i="17"/>
  <c r="IH75" i="17" s="1"/>
  <c r="BH75" i="17"/>
  <c r="HV75" i="17" s="1"/>
  <c r="BU75" i="17"/>
  <c r="AF75" i="17"/>
  <c r="HG75" i="17" s="1"/>
  <c r="BB75" i="17"/>
  <c r="HS75" i="17" s="1"/>
  <c r="AL75" i="17"/>
  <c r="HJ75" i="17" s="1"/>
  <c r="CE75" i="17"/>
  <c r="GF75" i="17" s="1"/>
  <c r="CM75" i="17"/>
  <c r="GJ75" i="17" s="1"/>
  <c r="BZ75" i="17"/>
  <c r="FN75" i="17" s="1"/>
  <c r="BE75" i="17"/>
  <c r="EN75" i="17" s="1"/>
  <c r="BC75" i="17"/>
  <c r="EM75" i="17" s="1"/>
  <c r="AX75" i="17"/>
  <c r="DU75" i="17" s="1"/>
  <c r="CJ71" i="17"/>
  <c r="IK71" i="17" s="1"/>
  <c r="BW71" i="17"/>
  <c r="BQ71" i="17"/>
  <c r="IA71" i="17" s="1"/>
  <c r="AY71" i="17"/>
  <c r="HQ71" i="17" s="1"/>
  <c r="AJ71" i="17"/>
  <c r="HI71" i="17" s="1"/>
  <c r="BO71" i="17"/>
  <c r="AS71" i="17"/>
  <c r="HN71" i="17" s="1"/>
  <c r="AD71" i="17"/>
  <c r="HF71" i="17" s="1"/>
  <c r="BR71" i="17"/>
  <c r="FJ71" i="17" s="1"/>
  <c r="CC71" i="17"/>
  <c r="GE71" i="17" s="1"/>
  <c r="BT71" i="17"/>
  <c r="FK71" i="17" s="1"/>
  <c r="BK71" i="17"/>
  <c r="EQ71" i="17" s="1"/>
  <c r="AV71" i="17"/>
  <c r="DT71" i="17" s="1"/>
  <c r="AP71" i="17"/>
  <c r="DQ71" i="17" s="1"/>
  <c r="CH67" i="17"/>
  <c r="IJ67" i="17" s="1"/>
  <c r="CD67" i="17"/>
  <c r="IH67" i="17" s="1"/>
  <c r="BH67" i="17"/>
  <c r="BU67" i="17"/>
  <c r="AJ67" i="17"/>
  <c r="BJ67" i="17"/>
  <c r="HW67" i="17" s="1"/>
  <c r="AL67" i="17"/>
  <c r="HJ67" i="17" s="1"/>
  <c r="CE67" i="17"/>
  <c r="GF67" i="17" s="1"/>
  <c r="CM67" i="17"/>
  <c r="GJ67" i="17" s="1"/>
  <c r="BZ67" i="17"/>
  <c r="FN67" i="17" s="1"/>
  <c r="BE67" i="17"/>
  <c r="EN67" i="17" s="1"/>
  <c r="BC67" i="17"/>
  <c r="EM67" i="17" s="1"/>
  <c r="AX67" i="17"/>
  <c r="DU67" i="17" s="1"/>
  <c r="CJ63" i="17"/>
  <c r="IK63" i="17" s="1"/>
  <c r="BW63" i="17"/>
  <c r="ID63" i="17" s="1"/>
  <c r="BQ63" i="17"/>
  <c r="AY63" i="17"/>
  <c r="AQ63" i="17"/>
  <c r="BU63" i="17"/>
  <c r="IC63" i="17" s="1"/>
  <c r="AW63" i="17"/>
  <c r="AD63" i="17"/>
  <c r="BV63" i="17"/>
  <c r="FL63" i="17" s="1"/>
  <c r="CG63" i="17"/>
  <c r="GG63" i="17" s="1"/>
  <c r="BT63" i="17"/>
  <c r="FK63" i="17" s="1"/>
  <c r="BK63" i="17"/>
  <c r="EQ63" i="17" s="1"/>
  <c r="AV63" i="17"/>
  <c r="DT63" i="17" s="1"/>
  <c r="BQ68" i="17"/>
  <c r="CJ68" i="17"/>
  <c r="IK68" i="17" s="1"/>
  <c r="CM68" i="17"/>
  <c r="GJ68" i="17" s="1"/>
  <c r="CK68" i="17"/>
  <c r="GI68" i="17" s="1"/>
  <c r="BI68" i="17"/>
  <c r="EP68" i="17" s="1"/>
  <c r="CL76" i="17"/>
  <c r="IL76" i="17" s="1"/>
  <c r="BO76" i="17"/>
  <c r="HZ76" i="17" s="1"/>
  <c r="BD76" i="17"/>
  <c r="BH76" i="17"/>
  <c r="HV76" i="17" s="1"/>
  <c r="CC76" i="17"/>
  <c r="GE76" i="17" s="1"/>
  <c r="CE76" i="17"/>
  <c r="GF76" i="17" s="1"/>
  <c r="AX76" i="17"/>
  <c r="DU76" i="17" s="1"/>
  <c r="CH24" i="17"/>
  <c r="IJ24" i="17" s="1"/>
  <c r="BO24" i="17"/>
  <c r="HZ24" i="17" s="1"/>
  <c r="BD24" i="17"/>
  <c r="AQ24" i="17"/>
  <c r="CC24" i="17"/>
  <c r="GE24" i="17" s="1"/>
  <c r="BM24" i="17"/>
  <c r="ER24" i="17" s="1"/>
  <c r="AP24" i="17"/>
  <c r="DQ24" i="17" s="1"/>
  <c r="CF20" i="17"/>
  <c r="II20" i="17" s="1"/>
  <c r="BF20" i="17"/>
  <c r="AL20" i="17"/>
  <c r="AF20" i="17"/>
  <c r="BP20" i="17"/>
  <c r="FI20" i="17" s="1"/>
  <c r="BG20" i="17"/>
  <c r="EO20" i="17" s="1"/>
  <c r="AV20" i="17"/>
  <c r="DT20" i="17" s="1"/>
  <c r="BU16" i="17"/>
  <c r="IC16" i="17" s="1"/>
  <c r="AW16" i="17"/>
  <c r="HP16" i="17" s="1"/>
  <c r="AH16" i="17"/>
  <c r="HH16" i="17" s="1"/>
  <c r="CM16" i="17"/>
  <c r="GJ16" i="17" s="1"/>
  <c r="CE16" i="17"/>
  <c r="GF16" i="17" s="1"/>
  <c r="BI16" i="17"/>
  <c r="EP16" i="17" s="1"/>
  <c r="CJ12" i="17"/>
  <c r="IK12" i="17" s="1"/>
  <c r="CB12" i="17"/>
  <c r="IG12" i="17" s="1"/>
  <c r="BL12" i="17"/>
  <c r="HX12" i="17" s="1"/>
  <c r="BH12" i="17"/>
  <c r="HV12" i="17" s="1"/>
  <c r="CG12" i="17"/>
  <c r="GG12" i="17" s="1"/>
  <c r="BV12" i="17"/>
  <c r="FL12" i="17" s="1"/>
  <c r="AX12" i="17"/>
  <c r="DU12" i="17" s="1"/>
  <c r="CH8" i="17"/>
  <c r="IJ8" i="17" s="1"/>
  <c r="BO8" i="17"/>
  <c r="BD8" i="17"/>
  <c r="AQ8" i="17"/>
  <c r="CC8" i="17"/>
  <c r="GE8" i="17" s="1"/>
  <c r="BM8" i="17"/>
  <c r="ER8" i="17" s="1"/>
  <c r="AP8" i="17"/>
  <c r="DQ8" i="17" s="1"/>
  <c r="CB79" i="17"/>
  <c r="IG79" i="17" s="1"/>
  <c r="BD79" i="17"/>
  <c r="BU79" i="17"/>
  <c r="IC79" i="17" s="1"/>
  <c r="AH79" i="17"/>
  <c r="HH79" i="17" s="1"/>
  <c r="CM79" i="17"/>
  <c r="GJ79" i="17" s="1"/>
  <c r="BM79" i="17"/>
  <c r="ER79" i="17" s="1"/>
  <c r="AT79" i="17"/>
  <c r="DS79" i="17" s="1"/>
  <c r="BS75" i="17"/>
  <c r="IB75" i="17" s="1"/>
  <c r="AU75" i="17"/>
  <c r="BJ75" i="17"/>
  <c r="CK75" i="17"/>
  <c r="GI75" i="17" s="1"/>
  <c r="CC75" i="17"/>
  <c r="GE75" i="17" s="1"/>
  <c r="BG75" i="17"/>
  <c r="EO75" i="17" s="1"/>
  <c r="CL71" i="17"/>
  <c r="IL71" i="17" s="1"/>
  <c r="BY71" i="17"/>
  <c r="IE71" i="17" s="1"/>
  <c r="AQ71" i="17"/>
  <c r="HM71" i="17" s="1"/>
  <c r="AW71" i="17"/>
  <c r="BV71" i="17"/>
  <c r="FL71" i="17" s="1"/>
  <c r="BP71" i="17"/>
  <c r="FI71" i="17" s="1"/>
  <c r="AZ71" i="17"/>
  <c r="DV71" i="17" s="1"/>
  <c r="CF67" i="17"/>
  <c r="BL67" i="17"/>
  <c r="HX67" i="17" s="1"/>
  <c r="AQ67" i="17"/>
  <c r="AO67" i="17"/>
  <c r="HL67" i="17" s="1"/>
  <c r="BR67" i="17"/>
  <c r="FJ67" i="17" s="1"/>
  <c r="BI67" i="17"/>
  <c r="EP67" i="17" s="1"/>
  <c r="AR67" i="17"/>
  <c r="DR67" i="17" s="1"/>
  <c r="CB63" i="17"/>
  <c r="IG63" i="17" s="1"/>
  <c r="BD63" i="17"/>
  <c r="HT63" i="17" s="1"/>
  <c r="AB63" i="17"/>
  <c r="AH63" i="17"/>
  <c r="CI63" i="17"/>
  <c r="GH63" i="17" s="1"/>
  <c r="BM63" i="17"/>
  <c r="ER63" i="17" s="1"/>
  <c r="AT63" i="17"/>
  <c r="DS63" i="17" s="1"/>
  <c r="BS59" i="17"/>
  <c r="AU59" i="17"/>
  <c r="HO59" i="17" s="1"/>
  <c r="BO59" i="17"/>
  <c r="BZ59" i="17"/>
  <c r="FN59" i="17" s="1"/>
  <c r="CG59" i="17"/>
  <c r="GG59" i="17" s="1"/>
  <c r="BG59" i="17"/>
  <c r="EO59" i="17" s="1"/>
  <c r="CL55" i="17"/>
  <c r="IL55" i="17" s="1"/>
  <c r="BY55" i="17"/>
  <c r="IE55" i="17" s="1"/>
  <c r="AS55" i="17"/>
  <c r="HN55" i="17" s="1"/>
  <c r="BB55" i="17"/>
  <c r="CE55" i="17"/>
  <c r="GF55" i="17" s="1"/>
  <c r="BV55" i="17"/>
  <c r="FL55" i="17" s="1"/>
  <c r="AZ55" i="17"/>
  <c r="DV55" i="17" s="1"/>
  <c r="CF51" i="17"/>
  <c r="II51" i="17" s="1"/>
  <c r="BH51" i="17"/>
  <c r="HV51" i="17" s="1"/>
  <c r="AJ51" i="17"/>
  <c r="AO51" i="17"/>
  <c r="BR51" i="17"/>
  <c r="FJ51" i="17" s="1"/>
  <c r="BI51" i="17"/>
  <c r="EP51" i="17" s="1"/>
  <c r="AR51" i="17"/>
  <c r="DR51" i="17" s="1"/>
  <c r="CB47" i="17"/>
  <c r="BD47" i="17"/>
  <c r="AB47" i="17"/>
  <c r="AH47" i="17"/>
  <c r="CI47" i="17"/>
  <c r="GH47" i="17" s="1"/>
  <c r="BM47" i="17"/>
  <c r="ER47" i="17" s="1"/>
  <c r="AT47" i="17"/>
  <c r="DS47" i="17" s="1"/>
  <c r="BS43" i="17"/>
  <c r="IB43" i="17" s="1"/>
  <c r="CD43" i="17"/>
  <c r="IH43" i="17" s="1"/>
  <c r="BO43" i="17"/>
  <c r="CK43" i="17"/>
  <c r="GI43" i="17" s="1"/>
  <c r="CC43" i="17"/>
  <c r="GE43" i="17" s="1"/>
  <c r="BG43" i="17"/>
  <c r="EO43" i="17" s="1"/>
  <c r="CL39" i="17"/>
  <c r="IL39" i="17" s="1"/>
  <c r="BY39" i="17"/>
  <c r="IE39" i="17" s="1"/>
  <c r="AS39" i="17"/>
  <c r="BB39" i="17"/>
  <c r="HS39" i="17" s="1"/>
  <c r="BX39" i="17"/>
  <c r="FM39" i="17" s="1"/>
  <c r="BP39" i="17"/>
  <c r="FI39" i="17" s="1"/>
  <c r="AZ39" i="17"/>
  <c r="DV39" i="17" s="1"/>
  <c r="CF35" i="17"/>
  <c r="BH35" i="17"/>
  <c r="HV35" i="17" s="1"/>
  <c r="AJ35" i="17"/>
  <c r="HI35" i="17" s="1"/>
  <c r="AO35" i="17"/>
  <c r="HL35" i="17" s="1"/>
  <c r="BR35" i="17"/>
  <c r="FJ35" i="17" s="1"/>
  <c r="BI35" i="17"/>
  <c r="EP35" i="17" s="1"/>
  <c r="AR35" i="17"/>
  <c r="DR35" i="17" s="1"/>
  <c r="CB31" i="17"/>
  <c r="IG31" i="17" s="1"/>
  <c r="BD31" i="17"/>
  <c r="HT31" i="17" s="1"/>
  <c r="AB31" i="17"/>
  <c r="AH31" i="17"/>
  <c r="HH31" i="17" s="1"/>
  <c r="CM31" i="17"/>
  <c r="GJ31" i="17" s="1"/>
  <c r="BM31" i="17"/>
  <c r="ER31" i="17" s="1"/>
  <c r="AT31" i="17"/>
  <c r="DS31" i="17" s="1"/>
  <c r="BS27" i="17"/>
  <c r="CD27" i="17"/>
  <c r="IH27" i="17" s="1"/>
  <c r="BO27" i="17"/>
  <c r="CK27" i="17"/>
  <c r="GI27" i="17" s="1"/>
  <c r="CC27" i="17"/>
  <c r="GE27" i="17" s="1"/>
  <c r="BG27" i="17"/>
  <c r="EO27" i="17" s="1"/>
  <c r="CL23" i="17"/>
  <c r="BY23" i="17"/>
  <c r="AS23" i="17"/>
  <c r="BB23" i="17"/>
  <c r="BX23" i="17"/>
  <c r="FM23" i="17" s="1"/>
  <c r="BP23" i="17"/>
  <c r="FI23" i="17" s="1"/>
  <c r="AZ23" i="17"/>
  <c r="DV23" i="17" s="1"/>
  <c r="CJ19" i="17"/>
  <c r="IK19" i="17" s="1"/>
  <c r="BH19" i="17"/>
  <c r="HV19" i="17" s="1"/>
  <c r="AJ19" i="17"/>
  <c r="HI19" i="17" s="1"/>
  <c r="AO19" i="17"/>
  <c r="HL19" i="17" s="1"/>
  <c r="BR19" i="17"/>
  <c r="FJ19" i="17" s="1"/>
  <c r="BI19" i="17"/>
  <c r="EP19" i="17" s="1"/>
  <c r="AR19" i="17"/>
  <c r="DR19" i="17" s="1"/>
  <c r="BW15" i="17"/>
  <c r="ID15" i="17" s="1"/>
  <c r="BD15" i="17"/>
  <c r="HT15" i="17" s="1"/>
  <c r="AS15" i="17"/>
  <c r="HN15" i="17" s="1"/>
  <c r="AB15" i="17"/>
  <c r="BJ15" i="17"/>
  <c r="HW15" i="17" s="1"/>
  <c r="AL15" i="17"/>
  <c r="HJ15" i="17" s="1"/>
  <c r="CE15" i="17"/>
  <c r="GF15" i="17" s="1"/>
  <c r="CM15" i="17"/>
  <c r="GJ15" i="17" s="1"/>
  <c r="BZ15" i="17"/>
  <c r="FN15" i="17" s="1"/>
  <c r="BE15" i="17"/>
  <c r="EN15" i="17" s="1"/>
  <c r="BC15" i="17"/>
  <c r="EM15" i="17" s="1"/>
  <c r="AX15" i="17"/>
  <c r="DU15" i="17" s="1"/>
  <c r="CF11" i="17"/>
  <c r="II11" i="17" s="1"/>
  <c r="BW11" i="17"/>
  <c r="ID11" i="17" s="1"/>
  <c r="BL11" i="17"/>
  <c r="HX11" i="17" s="1"/>
  <c r="AU11" i="17"/>
  <c r="HO11" i="17" s="1"/>
  <c r="AS11" i="17"/>
  <c r="HN11" i="17" s="1"/>
  <c r="AB11" i="17"/>
  <c r="HE11" i="17" s="1"/>
  <c r="AW11" i="17"/>
  <c r="HP11" i="17" s="1"/>
  <c r="AD11" i="17"/>
  <c r="BV11" i="17"/>
  <c r="FL11" i="17" s="1"/>
  <c r="CG11" i="17"/>
  <c r="GG11" i="17" s="1"/>
  <c r="BT11" i="17"/>
  <c r="FK11" i="17" s="1"/>
  <c r="BK11" i="17"/>
  <c r="EQ11" i="17" s="1"/>
  <c r="AV11" i="17"/>
  <c r="DT11" i="17" s="1"/>
  <c r="AP11" i="17"/>
  <c r="DQ11" i="17" s="1"/>
  <c r="CB7" i="17"/>
  <c r="IG7" i="17" s="1"/>
  <c r="CD7" i="17"/>
  <c r="IH7" i="17" s="1"/>
  <c r="BH7" i="17"/>
  <c r="HV7" i="17" s="1"/>
  <c r="BF7" i="17"/>
  <c r="HU7" i="17" s="1"/>
  <c r="AF7" i="17"/>
  <c r="HG7" i="17" s="1"/>
  <c r="BJ7" i="17"/>
  <c r="HW7" i="17" s="1"/>
  <c r="AL7" i="17"/>
  <c r="HJ7" i="17" s="1"/>
  <c r="CK7" i="17"/>
  <c r="GI7" i="17" s="1"/>
  <c r="BR7" i="17"/>
  <c r="FJ7" i="17" s="1"/>
  <c r="CC7" i="17"/>
  <c r="GE7" i="17" s="1"/>
  <c r="BE7" i="17"/>
  <c r="EN7" i="17" s="1"/>
  <c r="BC7" i="17"/>
  <c r="EM7" i="17" s="1"/>
  <c r="AX7" i="17"/>
  <c r="DU7" i="17" s="1"/>
  <c r="CH32" i="17"/>
  <c r="BU32" i="17"/>
  <c r="BW32" i="17"/>
  <c r="ID32" i="17" s="1"/>
  <c r="BB32" i="17"/>
  <c r="BL32" i="17"/>
  <c r="HX32" i="17" s="1"/>
  <c r="AL32" i="17"/>
  <c r="HJ32" i="17" s="1"/>
  <c r="AU32" i="17"/>
  <c r="HO32" i="17" s="1"/>
  <c r="AB32" i="17"/>
  <c r="CC32" i="17"/>
  <c r="GE32" i="17" s="1"/>
  <c r="CK32" i="17"/>
  <c r="GI32" i="17" s="1"/>
  <c r="BR32" i="17"/>
  <c r="FJ32" i="17" s="1"/>
  <c r="BC32" i="17"/>
  <c r="EM32" i="17" s="1"/>
  <c r="AT32" i="17"/>
  <c r="DS32" i="17" s="1"/>
  <c r="AR32" i="17"/>
  <c r="DR32" i="17" s="1"/>
  <c r="CD56" i="17"/>
  <c r="CB56" i="17"/>
  <c r="IG56" i="17" s="1"/>
  <c r="BF56" i="17"/>
  <c r="HU56" i="17" s="1"/>
  <c r="BS56" i="17"/>
  <c r="AY56" i="17"/>
  <c r="HQ56" i="17" s="1"/>
  <c r="AD56" i="17"/>
  <c r="AJ56" i="17"/>
  <c r="CG56" i="17"/>
  <c r="GG56" i="17" s="1"/>
  <c r="BT56" i="17"/>
  <c r="FK56" i="17" s="1"/>
  <c r="CE56" i="17"/>
  <c r="GF56" i="17" s="1"/>
  <c r="BK56" i="17"/>
  <c r="EQ56" i="17" s="1"/>
  <c r="BE56" i="17"/>
  <c r="EN56" i="17" s="1"/>
  <c r="AZ56" i="17"/>
  <c r="DV56" i="17" s="1"/>
  <c r="CH72" i="17"/>
  <c r="IJ72" i="17" s="1"/>
  <c r="BU72" i="17"/>
  <c r="IC72" i="17" s="1"/>
  <c r="BO72" i="17"/>
  <c r="AW72" i="17"/>
  <c r="HP72" i="17" s="1"/>
  <c r="BD72" i="17"/>
  <c r="HT72" i="17" s="1"/>
  <c r="AL72" i="17"/>
  <c r="HJ72" i="17" s="1"/>
  <c r="AU72" i="17"/>
  <c r="HO72" i="17" s="1"/>
  <c r="AB72" i="17"/>
  <c r="CC72" i="17"/>
  <c r="GE72" i="17" s="1"/>
  <c r="CK72" i="17"/>
  <c r="GI72" i="17" s="1"/>
  <c r="BR72" i="17"/>
  <c r="FJ72" i="17" s="1"/>
  <c r="BC72" i="17"/>
  <c r="EM72" i="17" s="1"/>
  <c r="AT72" i="17"/>
  <c r="DS72" i="17" s="1"/>
  <c r="AR72" i="17"/>
  <c r="DR72" i="17" s="1"/>
  <c r="BY18" i="17"/>
  <c r="IE18" i="17" s="1"/>
  <c r="CF18" i="17"/>
  <c r="II18" i="17" s="1"/>
  <c r="BF18" i="17"/>
  <c r="BH18" i="17"/>
  <c r="AH18" i="17"/>
  <c r="BL18" i="17"/>
  <c r="HX18" i="17" s="1"/>
  <c r="AJ18" i="17"/>
  <c r="HI18" i="17" s="1"/>
  <c r="CM18" i="17"/>
  <c r="GJ18" i="17" s="1"/>
  <c r="BZ18" i="17"/>
  <c r="FN18" i="17" s="1"/>
  <c r="CE18" i="17"/>
  <c r="GF18" i="17" s="1"/>
  <c r="BK18" i="17"/>
  <c r="EQ18" i="17" s="1"/>
  <c r="BE18" i="17"/>
  <c r="EN18" i="17" s="1"/>
  <c r="AZ18" i="17"/>
  <c r="DV18" i="17" s="1"/>
  <c r="CH10" i="17"/>
  <c r="IJ10" i="17" s="1"/>
  <c r="BQ10" i="17"/>
  <c r="BJ10" i="17"/>
  <c r="AS10" i="17"/>
  <c r="AO10" i="17"/>
  <c r="BD68" i="17"/>
  <c r="BH68" i="17"/>
  <c r="HV68" i="17" s="1"/>
  <c r="CC68" i="17"/>
  <c r="GE68" i="17" s="1"/>
  <c r="CE68" i="17"/>
  <c r="GF68" i="17" s="1"/>
  <c r="AX68" i="17"/>
  <c r="DU68" i="17" s="1"/>
  <c r="CF76" i="17"/>
  <c r="BF76" i="17"/>
  <c r="HU76" i="17" s="1"/>
  <c r="AS76" i="17"/>
  <c r="HN76" i="17" s="1"/>
  <c r="AQ76" i="17"/>
  <c r="HM76" i="17" s="1"/>
  <c r="BX76" i="17"/>
  <c r="FM76" i="17" s="1"/>
  <c r="BM76" i="17"/>
  <c r="ER76" i="17" s="1"/>
  <c r="AP76" i="17"/>
  <c r="DQ76" i="17" s="1"/>
  <c r="CF24" i="17"/>
  <c r="II24" i="17" s="1"/>
  <c r="BF24" i="17"/>
  <c r="AO24" i="17"/>
  <c r="AF24" i="17"/>
  <c r="BT24" i="17"/>
  <c r="FK24" i="17" s="1"/>
  <c r="BG24" i="17"/>
  <c r="EO24" i="17" s="1"/>
  <c r="AV24" i="17"/>
  <c r="DT24" i="17" s="1"/>
  <c r="BU20" i="17"/>
  <c r="IC20" i="17" s="1"/>
  <c r="AW20" i="17"/>
  <c r="AD20" i="17"/>
  <c r="CM20" i="17"/>
  <c r="GJ20" i="17" s="1"/>
  <c r="CE20" i="17"/>
  <c r="GF20" i="17" s="1"/>
  <c r="BI20" i="17"/>
  <c r="EP20" i="17" s="1"/>
  <c r="CJ16" i="17"/>
  <c r="CB16" i="17"/>
  <c r="BS16" i="17"/>
  <c r="BH16" i="17"/>
  <c r="HV16" i="17" s="1"/>
  <c r="CG16" i="17"/>
  <c r="GG16" i="17" s="1"/>
  <c r="BV16" i="17"/>
  <c r="FL16" i="17" s="1"/>
  <c r="AX16" i="17"/>
  <c r="DU16" i="17" s="1"/>
  <c r="CH12" i="17"/>
  <c r="IJ12" i="17" s="1"/>
  <c r="BO12" i="17"/>
  <c r="HZ12" i="17" s="1"/>
  <c r="AY12" i="17"/>
  <c r="AQ12" i="17"/>
  <c r="BZ12" i="17"/>
  <c r="FN12" i="17" s="1"/>
  <c r="BM12" i="17"/>
  <c r="ER12" i="17" s="1"/>
  <c r="AP12" i="17"/>
  <c r="DQ12" i="17" s="1"/>
  <c r="CF8" i="17"/>
  <c r="BF8" i="17"/>
  <c r="HU8" i="17" s="1"/>
  <c r="AO8" i="17"/>
  <c r="AF8" i="17"/>
  <c r="HG8" i="17" s="1"/>
  <c r="BT8" i="17"/>
  <c r="FK8" i="17" s="1"/>
  <c r="BG8" i="17"/>
  <c r="EO8" i="17" s="1"/>
  <c r="AV8" i="17"/>
  <c r="DT8" i="17" s="1"/>
  <c r="BS79" i="17"/>
  <c r="IB79" i="17" s="1"/>
  <c r="AU79" i="17"/>
  <c r="BJ79" i="17"/>
  <c r="BZ79" i="17"/>
  <c r="FN79" i="17" s="1"/>
  <c r="CC79" i="17"/>
  <c r="GE79" i="17" s="1"/>
  <c r="BG79" i="17"/>
  <c r="EO79" i="17" s="1"/>
  <c r="CL75" i="17"/>
  <c r="IL75" i="17" s="1"/>
  <c r="BY75" i="17"/>
  <c r="IE75" i="17" s="1"/>
  <c r="BF75" i="17"/>
  <c r="AW75" i="17"/>
  <c r="BX75" i="17"/>
  <c r="FM75" i="17" s="1"/>
  <c r="BP75" i="17"/>
  <c r="FI75" i="17" s="1"/>
  <c r="AZ75" i="17"/>
  <c r="DV75" i="17" s="1"/>
  <c r="CF71" i="17"/>
  <c r="II71" i="17" s="1"/>
  <c r="BL71" i="17"/>
  <c r="HX71" i="17" s="1"/>
  <c r="AF71" i="17"/>
  <c r="HG71" i="17" s="1"/>
  <c r="AO71" i="17"/>
  <c r="HL71" i="17" s="1"/>
  <c r="CM71" i="17"/>
  <c r="GJ71" i="17" s="1"/>
  <c r="BI71" i="17"/>
  <c r="EP71" i="17" s="1"/>
  <c r="AR71" i="17"/>
  <c r="DR71" i="17" s="1"/>
  <c r="CB67" i="17"/>
  <c r="IG67" i="17" s="1"/>
  <c r="BD67" i="17"/>
  <c r="AF67" i="17"/>
  <c r="HG67" i="17" s="1"/>
  <c r="AH67" i="17"/>
  <c r="HH67" i="17" s="1"/>
  <c r="CI67" i="17"/>
  <c r="GH67" i="17" s="1"/>
  <c r="BM67" i="17"/>
  <c r="ER67" i="17" s="1"/>
  <c r="AT67" i="17"/>
  <c r="DS67" i="17" s="1"/>
  <c r="BS63" i="17"/>
  <c r="AU63" i="17"/>
  <c r="BO63" i="17"/>
  <c r="BZ63" i="17"/>
  <c r="FN63" i="17" s="1"/>
  <c r="CC63" i="17"/>
  <c r="GE63" i="17" s="1"/>
  <c r="BG63" i="17"/>
  <c r="EO63" i="17" s="1"/>
  <c r="CL59" i="17"/>
  <c r="BY59" i="17"/>
  <c r="IE59" i="17" s="1"/>
  <c r="BF59" i="17"/>
  <c r="BB59" i="17"/>
  <c r="CI59" i="17"/>
  <c r="GH59" i="17" s="1"/>
  <c r="BP59" i="17"/>
  <c r="FI59" i="17" s="1"/>
  <c r="AZ59" i="17"/>
  <c r="DV59" i="17" s="1"/>
  <c r="CF55" i="17"/>
  <c r="BL55" i="17"/>
  <c r="HX55" i="17" s="1"/>
  <c r="AJ55" i="17"/>
  <c r="HI55" i="17" s="1"/>
  <c r="AO55" i="17"/>
  <c r="HL55" i="17" s="1"/>
  <c r="CM55" i="17"/>
  <c r="GJ55" i="17" s="1"/>
  <c r="BI55" i="17"/>
  <c r="EP55" i="17" s="1"/>
  <c r="AR55" i="17"/>
  <c r="DR55" i="17" s="1"/>
  <c r="CB51" i="17"/>
  <c r="IG51" i="17" s="1"/>
  <c r="AY51" i="17"/>
  <c r="HQ51" i="17" s="1"/>
  <c r="AB51" i="17"/>
  <c r="AH51" i="17"/>
  <c r="CI51" i="17"/>
  <c r="GH51" i="17" s="1"/>
  <c r="BM51" i="17"/>
  <c r="ER51" i="17" s="1"/>
  <c r="AT51" i="17"/>
  <c r="DS51" i="17" s="1"/>
  <c r="BS47" i="17"/>
  <c r="IB47" i="17" s="1"/>
  <c r="AU47" i="17"/>
  <c r="HO47" i="17" s="1"/>
  <c r="BO47" i="17"/>
  <c r="CK47" i="17"/>
  <c r="GI47" i="17" s="1"/>
  <c r="CC47" i="17"/>
  <c r="GE47" i="17" s="1"/>
  <c r="BG47" i="17"/>
  <c r="EO47" i="17" s="1"/>
  <c r="CL43" i="17"/>
  <c r="IL43" i="17" s="1"/>
  <c r="BQ43" i="17"/>
  <c r="IA43" i="17" s="1"/>
  <c r="BF43" i="17"/>
  <c r="BB43" i="17"/>
  <c r="HS43" i="17" s="1"/>
  <c r="BX43" i="17"/>
  <c r="FM43" i="17" s="1"/>
  <c r="BP43" i="17"/>
  <c r="FI43" i="17" s="1"/>
  <c r="AZ43" i="17"/>
  <c r="DV43" i="17" s="1"/>
  <c r="CF39" i="17"/>
  <c r="II39" i="17" s="1"/>
  <c r="BL39" i="17"/>
  <c r="HX39" i="17" s="1"/>
  <c r="AJ39" i="17"/>
  <c r="AO39" i="17"/>
  <c r="BR39" i="17"/>
  <c r="FJ39" i="17" s="1"/>
  <c r="BI39" i="17"/>
  <c r="EP39" i="17" s="1"/>
  <c r="AR39" i="17"/>
  <c r="DR39" i="17" s="1"/>
  <c r="CB35" i="17"/>
  <c r="AY35" i="17"/>
  <c r="HQ35" i="17" s="1"/>
  <c r="AB35" i="17"/>
  <c r="AH35" i="17"/>
  <c r="CI35" i="17"/>
  <c r="GH35" i="17" s="1"/>
  <c r="BM35" i="17"/>
  <c r="ER35" i="17" s="1"/>
  <c r="AT35" i="17"/>
  <c r="DS35" i="17" s="1"/>
  <c r="BS31" i="17"/>
  <c r="IB31" i="17" s="1"/>
  <c r="AU31" i="17"/>
  <c r="HO31" i="17" s="1"/>
  <c r="BO31" i="17"/>
  <c r="HZ31" i="17" s="1"/>
  <c r="BZ31" i="17"/>
  <c r="FN31" i="17" s="1"/>
  <c r="CG31" i="17"/>
  <c r="GG31" i="17" s="1"/>
  <c r="BG31" i="17"/>
  <c r="EO31" i="17" s="1"/>
  <c r="CL27" i="17"/>
  <c r="IL27" i="17" s="1"/>
  <c r="BQ27" i="17"/>
  <c r="IA27" i="17" s="1"/>
  <c r="BF27" i="17"/>
  <c r="BB27" i="17"/>
  <c r="BX27" i="17"/>
  <c r="FM27" i="17" s="1"/>
  <c r="BP27" i="17"/>
  <c r="FI27" i="17" s="1"/>
  <c r="AZ27" i="17"/>
  <c r="DV27" i="17" s="1"/>
  <c r="CH23" i="17"/>
  <c r="IJ23" i="17" s="1"/>
  <c r="BL23" i="17"/>
  <c r="HX23" i="17" s="1"/>
  <c r="AJ23" i="17"/>
  <c r="AO23" i="17"/>
  <c r="BR23" i="17"/>
  <c r="FJ23" i="17" s="1"/>
  <c r="BI23" i="17"/>
  <c r="EP23" i="17" s="1"/>
  <c r="AR23" i="17"/>
  <c r="DR23" i="17" s="1"/>
  <c r="CB19" i="17"/>
  <c r="AY19" i="17"/>
  <c r="HQ19" i="17" s="1"/>
  <c r="AB19" i="17"/>
  <c r="AH19" i="17"/>
  <c r="CI19" i="17"/>
  <c r="GH19" i="17" s="1"/>
  <c r="BM19" i="17"/>
  <c r="ER19" i="17" s="1"/>
  <c r="AT19" i="17"/>
  <c r="DS19" i="17" s="1"/>
  <c r="CD15" i="17"/>
  <c r="AY15" i="17"/>
  <c r="HQ15" i="17" s="1"/>
  <c r="AQ15" i="17"/>
  <c r="HM15" i="17" s="1"/>
  <c r="CJ15" i="17"/>
  <c r="IK15" i="17" s="1"/>
  <c r="BB15" i="17"/>
  <c r="AH15" i="17"/>
  <c r="HH15" i="17" s="1"/>
  <c r="BX15" i="17"/>
  <c r="FM15" i="17" s="1"/>
  <c r="CI15" i="17"/>
  <c r="GH15" i="17" s="1"/>
  <c r="BP15" i="17"/>
  <c r="FI15" i="17" s="1"/>
  <c r="BM15" i="17"/>
  <c r="ER15" i="17" s="1"/>
  <c r="AZ15" i="17"/>
  <c r="DV15" i="17" s="1"/>
  <c r="AT15" i="17"/>
  <c r="DS15" i="17" s="1"/>
  <c r="CJ11" i="17"/>
  <c r="IK11" i="17" s="1"/>
  <c r="BS11" i="17"/>
  <c r="IB11" i="17" s="1"/>
  <c r="BH11" i="17"/>
  <c r="HV11" i="17" s="1"/>
  <c r="CD11" i="17"/>
  <c r="IH11" i="17" s="1"/>
  <c r="AQ11" i="17"/>
  <c r="HM11" i="17" s="1"/>
  <c r="BO11" i="17"/>
  <c r="HZ11" i="17" s="1"/>
  <c r="AO11" i="17"/>
  <c r="HL11" i="17" s="1"/>
  <c r="CK11" i="17"/>
  <c r="GI11" i="17" s="1"/>
  <c r="BR11" i="17"/>
  <c r="FJ11" i="17" s="1"/>
  <c r="CC11" i="17"/>
  <c r="GE11" i="17" s="1"/>
  <c r="BI11" i="17"/>
  <c r="EP11" i="17" s="1"/>
  <c r="BG11" i="17"/>
  <c r="EO11" i="17" s="1"/>
  <c r="AR11" i="17"/>
  <c r="DR11" i="17" s="1"/>
  <c r="CL7" i="17"/>
  <c r="IL7" i="17" s="1"/>
  <c r="BW7" i="17"/>
  <c r="ID7" i="17" s="1"/>
  <c r="BY7" i="17"/>
  <c r="IE7" i="17" s="1"/>
  <c r="BD7" i="17"/>
  <c r="AS7" i="17"/>
  <c r="HN7" i="17" s="1"/>
  <c r="AB7" i="17"/>
  <c r="BB7" i="17"/>
  <c r="AH7" i="17"/>
  <c r="HH7" i="17" s="1"/>
  <c r="CE7" i="17"/>
  <c r="GF7" i="17" s="1"/>
  <c r="CM7" i="17"/>
  <c r="GJ7" i="17" s="1"/>
  <c r="BP7" i="17"/>
  <c r="FI7" i="17" s="1"/>
  <c r="BM7" i="17"/>
  <c r="ER7" i="17" s="1"/>
  <c r="AZ7" i="17"/>
  <c r="DV7" i="17" s="1"/>
  <c r="AT7" i="17"/>
  <c r="DS7" i="17" s="1"/>
  <c r="CD32" i="17"/>
  <c r="IH32" i="17" s="1"/>
  <c r="BQ32" i="17"/>
  <c r="IA32" i="17" s="1"/>
  <c r="BO32" i="17"/>
  <c r="HZ32" i="17" s="1"/>
  <c r="AW32" i="17"/>
  <c r="HP32" i="17" s="1"/>
  <c r="BD32" i="17"/>
  <c r="AH32" i="17"/>
  <c r="AQ32" i="17"/>
  <c r="CM32" i="17"/>
  <c r="GJ32" i="17" s="1"/>
  <c r="BZ32" i="17"/>
  <c r="FN32" i="17" s="1"/>
  <c r="CE32" i="17"/>
  <c r="GF32" i="17" s="1"/>
  <c r="BM32" i="17"/>
  <c r="ER32" i="17" s="1"/>
  <c r="BI32" i="17"/>
  <c r="EP32" i="17" s="1"/>
  <c r="AP32" i="17"/>
  <c r="DQ32" i="17" s="1"/>
  <c r="CL56" i="17"/>
  <c r="IL56" i="17" s="1"/>
  <c r="BY56" i="17"/>
  <c r="IE56" i="17" s="1"/>
  <c r="BW56" i="17"/>
  <c r="ID56" i="17" s="1"/>
  <c r="BB56" i="17"/>
  <c r="BQ56" i="17"/>
  <c r="AO56" i="17"/>
  <c r="BH56" i="17"/>
  <c r="AF56" i="17"/>
  <c r="CC56" i="17"/>
  <c r="GE56" i="17" s="1"/>
  <c r="BP56" i="17"/>
  <c r="FI56" i="17" s="1"/>
  <c r="BV56" i="17"/>
  <c r="FL56" i="17" s="1"/>
  <c r="BG56" i="17"/>
  <c r="EO56" i="17" s="1"/>
  <c r="AX56" i="17"/>
  <c r="DU56" i="17" s="1"/>
  <c r="AV56" i="17"/>
  <c r="DT56" i="17" s="1"/>
  <c r="CF72" i="17"/>
  <c r="II72" i="17" s="1"/>
  <c r="CJ72" i="17"/>
  <c r="BJ72" i="17"/>
  <c r="HW72" i="17" s="1"/>
  <c r="BS72" i="17"/>
  <c r="IB72" i="17" s="1"/>
  <c r="AY72" i="17"/>
  <c r="HQ72" i="17" s="1"/>
  <c r="AH72" i="17"/>
  <c r="HH72" i="17" s="1"/>
  <c r="AQ72" i="17"/>
  <c r="HM72" i="17" s="1"/>
  <c r="CM72" i="17"/>
  <c r="GJ72" i="17" s="1"/>
  <c r="BZ72" i="17"/>
  <c r="FN72" i="17" s="1"/>
  <c r="CE72" i="17"/>
  <c r="GF72" i="17" s="1"/>
  <c r="BM72" i="17"/>
  <c r="ER72" i="17" s="1"/>
  <c r="BI72" i="17"/>
  <c r="EP72" i="17" s="1"/>
  <c r="AP72" i="17"/>
  <c r="DQ72" i="17" s="1"/>
  <c r="CJ18" i="17"/>
  <c r="IK18" i="17" s="1"/>
  <c r="BU18" i="17"/>
  <c r="IC18" i="17" s="1"/>
  <c r="BS18" i="17"/>
  <c r="IB18" i="17" s="1"/>
  <c r="BB18" i="17"/>
  <c r="AU18" i="17"/>
  <c r="HO18" i="17" s="1"/>
  <c r="AD18" i="17"/>
  <c r="BD18" i="17"/>
  <c r="AF18" i="17"/>
  <c r="CI18" i="17"/>
  <c r="GH18" i="17" s="1"/>
  <c r="BT18" i="17"/>
  <c r="FK18" i="17" s="1"/>
  <c r="BV18" i="17"/>
  <c r="FL18" i="17" s="1"/>
  <c r="BG18" i="17"/>
  <c r="EO18" i="17" s="1"/>
  <c r="AX18" i="17"/>
  <c r="DU18" i="17" s="1"/>
  <c r="AV18" i="17"/>
  <c r="DT18" i="17" s="1"/>
  <c r="CD10" i="17"/>
  <c r="IH10" i="17" s="1"/>
  <c r="CF10" i="17"/>
  <c r="II10" i="17" s="1"/>
  <c r="BF10" i="17"/>
  <c r="HU10" i="17" s="1"/>
  <c r="CL10" i="17"/>
  <c r="IL10" i="17" s="1"/>
  <c r="AL10" i="17"/>
  <c r="HJ10" i="17" s="1"/>
  <c r="BW10" i="17"/>
  <c r="AQ10" i="17"/>
  <c r="HM10" i="17" s="1"/>
  <c r="CM10" i="17"/>
  <c r="GJ10" i="17" s="1"/>
  <c r="BZ10" i="17"/>
  <c r="FN10" i="17" s="1"/>
  <c r="CE10" i="17"/>
  <c r="GF10" i="17" s="1"/>
  <c r="BM10" i="17"/>
  <c r="ER10" i="17" s="1"/>
  <c r="BI10" i="17"/>
  <c r="EP10" i="17" s="1"/>
  <c r="AP10" i="17"/>
  <c r="DQ10" i="17" s="1"/>
  <c r="CL73" i="17"/>
  <c r="IL73" i="17" s="1"/>
  <c r="BW73" i="17"/>
  <c r="ID73" i="17" s="1"/>
  <c r="BL73" i="17"/>
  <c r="HX73" i="17" s="1"/>
  <c r="AU73" i="17"/>
  <c r="HO73" i="17" s="1"/>
  <c r="BJ73" i="17"/>
  <c r="AJ73" i="17"/>
  <c r="HI73" i="17" s="1"/>
  <c r="BF73" i="17"/>
  <c r="HU73" i="17" s="1"/>
  <c r="AH73" i="17"/>
  <c r="HH73" i="17" s="1"/>
  <c r="CE73" i="17"/>
  <c r="GF73" i="17" s="1"/>
  <c r="CM73" i="17"/>
  <c r="GJ73" i="17" s="1"/>
  <c r="BT73" i="17"/>
  <c r="FK73" i="17" s="1"/>
  <c r="BM73" i="17"/>
  <c r="ER73" i="17" s="1"/>
  <c r="AZ73" i="17"/>
  <c r="DV73" i="17" s="1"/>
  <c r="AT73" i="17"/>
  <c r="DS73" i="17" s="1"/>
  <c r="CF61" i="17"/>
  <c r="II61" i="17" s="1"/>
  <c r="CH61" i="17"/>
  <c r="IJ61" i="17" s="1"/>
  <c r="BH61" i="17"/>
  <c r="HV61" i="17" s="1"/>
  <c r="BO61" i="17"/>
  <c r="AQ61" i="17"/>
  <c r="HM61" i="17" s="1"/>
  <c r="CD61" i="17"/>
  <c r="AO61" i="17"/>
  <c r="CK61" i="17"/>
  <c r="GI61" i="17" s="1"/>
  <c r="CM61" i="17"/>
  <c r="GJ61" i="17" s="1"/>
  <c r="BZ61" i="17"/>
  <c r="FN61" i="17" s="1"/>
  <c r="BI61" i="17"/>
  <c r="EP61" i="17" s="1"/>
  <c r="BG61" i="17"/>
  <c r="EO61" i="17" s="1"/>
  <c r="AR61" i="17"/>
  <c r="DR61" i="17" s="1"/>
  <c r="CL53" i="17"/>
  <c r="CB53" i="17"/>
  <c r="IG53" i="17" s="1"/>
  <c r="BU53" i="17"/>
  <c r="IC53" i="17" s="1"/>
  <c r="BD53" i="17"/>
  <c r="BJ53" i="17"/>
  <c r="AJ53" i="17"/>
  <c r="HI53" i="17" s="1"/>
  <c r="BF53" i="17"/>
  <c r="HU53" i="17" s="1"/>
  <c r="AH53" i="17"/>
  <c r="HH53" i="17" s="1"/>
  <c r="CE53" i="17"/>
  <c r="GF53" i="17" s="1"/>
  <c r="CI53" i="17"/>
  <c r="GH53" i="17" s="1"/>
  <c r="BT53" i="17"/>
  <c r="FK53" i="17" s="1"/>
  <c r="BM53" i="17"/>
  <c r="ER53" i="17" s="1"/>
  <c r="AZ53" i="17"/>
  <c r="DV53" i="17" s="1"/>
  <c r="AT53" i="17"/>
  <c r="DS53" i="17" s="1"/>
  <c r="CF41" i="17"/>
  <c r="II41" i="17" s="1"/>
  <c r="BS41" i="17"/>
  <c r="IB41" i="17" s="1"/>
  <c r="BH41" i="17"/>
  <c r="HV41" i="17" s="1"/>
  <c r="BY41" i="17"/>
  <c r="IE41" i="17" s="1"/>
  <c r="AW41" i="17"/>
  <c r="HP41" i="17" s="1"/>
  <c r="AB41" i="17"/>
  <c r="AO41" i="17"/>
  <c r="HL41" i="17" s="1"/>
  <c r="BZ41" i="17"/>
  <c r="FN41" i="17" s="1"/>
  <c r="BV41" i="17"/>
  <c r="FL41" i="17" s="1"/>
  <c r="CG41" i="17"/>
  <c r="GG41" i="17" s="1"/>
  <c r="BI41" i="17"/>
  <c r="EP41" i="17" s="1"/>
  <c r="BG41" i="17"/>
  <c r="EO41" i="17" s="1"/>
  <c r="AR41" i="17"/>
  <c r="DR41" i="17" s="1"/>
  <c r="CL25" i="17"/>
  <c r="IL25" i="17" s="1"/>
  <c r="CB25" i="17"/>
  <c r="BL25" i="17"/>
  <c r="HX25" i="17" s="1"/>
  <c r="AU25" i="17"/>
  <c r="BB25" i="17"/>
  <c r="AF25" i="17"/>
  <c r="HG25" i="17" s="1"/>
  <c r="BF25" i="17"/>
  <c r="HU25" i="17" s="1"/>
  <c r="AH25" i="17"/>
  <c r="HH25" i="17" s="1"/>
  <c r="CE25" i="17"/>
  <c r="GF25" i="17" s="1"/>
  <c r="CM25" i="17"/>
  <c r="GJ25" i="17" s="1"/>
  <c r="BT25" i="17"/>
  <c r="FK25" i="17" s="1"/>
  <c r="BM25" i="17"/>
  <c r="ER25" i="17" s="1"/>
  <c r="AZ25" i="17"/>
  <c r="DV25" i="17" s="1"/>
  <c r="AT25" i="17"/>
  <c r="DS25" i="17" s="1"/>
  <c r="CF5" i="17"/>
  <c r="BS5" i="17"/>
  <c r="IB5" i="17" s="1"/>
  <c r="BH5" i="17"/>
  <c r="HV5" i="17" s="1"/>
  <c r="BQ5" i="17"/>
  <c r="IA5" i="17" s="1"/>
  <c r="AW5" i="17"/>
  <c r="AB5" i="17"/>
  <c r="HE5" i="17" s="1"/>
  <c r="AO5" i="17"/>
  <c r="CK5" i="17"/>
  <c r="GI5" i="17" s="1"/>
  <c r="BR5" i="17"/>
  <c r="FJ5" i="17" s="1"/>
  <c r="CC5" i="17"/>
  <c r="GE5" i="17" s="1"/>
  <c r="BI5" i="17"/>
  <c r="EP5" i="17" s="1"/>
  <c r="BG5" i="17"/>
  <c r="EO5" i="17" s="1"/>
  <c r="AR5" i="17"/>
  <c r="DR5" i="17" s="1"/>
  <c r="BL15" i="17"/>
  <c r="BS15" i="17"/>
  <c r="CF15" i="17"/>
  <c r="II15" i="17" s="1"/>
  <c r="AX19" i="17"/>
  <c r="DU19" i="17" s="1"/>
  <c r="BC19" i="17"/>
  <c r="EM19" i="17" s="1"/>
  <c r="BZ19" i="17"/>
  <c r="FN19" i="17" s="1"/>
  <c r="CE19" i="17"/>
  <c r="GF19" i="17" s="1"/>
  <c r="BJ19" i="17"/>
  <c r="BF19" i="17"/>
  <c r="BY19" i="17"/>
  <c r="AP23" i="17"/>
  <c r="DQ23" i="17" s="1"/>
  <c r="BK23" i="17"/>
  <c r="EQ23" i="17" s="1"/>
  <c r="CG23" i="17"/>
  <c r="GG23" i="17" s="1"/>
  <c r="AD23" i="17"/>
  <c r="BU23" i="17"/>
  <c r="IC23" i="17" s="1"/>
  <c r="AY23" i="17"/>
  <c r="BS23" i="17"/>
  <c r="IB23" i="17" s="1"/>
  <c r="AX27" i="17"/>
  <c r="DU27" i="17" s="1"/>
  <c r="BE27" i="17"/>
  <c r="EN27" i="17" s="1"/>
  <c r="CM27" i="17"/>
  <c r="GJ27" i="17" s="1"/>
  <c r="AL27" i="17"/>
  <c r="HJ27" i="17" s="1"/>
  <c r="AJ27" i="17"/>
  <c r="HI27" i="17" s="1"/>
  <c r="BD27" i="17"/>
  <c r="CH27" i="17"/>
  <c r="IJ27" i="17" s="1"/>
  <c r="AV31" i="17"/>
  <c r="DT31" i="17" s="1"/>
  <c r="BT31" i="17"/>
  <c r="FK31" i="17" s="1"/>
  <c r="BX31" i="17"/>
  <c r="FM31" i="17" s="1"/>
  <c r="AW31" i="17"/>
  <c r="HP31" i="17" s="1"/>
  <c r="AQ31" i="17"/>
  <c r="BQ31" i="17"/>
  <c r="IA31" i="17" s="1"/>
  <c r="CJ31" i="17"/>
  <c r="IK31" i="17" s="1"/>
  <c r="BC35" i="17"/>
  <c r="EM35" i="17" s="1"/>
  <c r="BZ35" i="17"/>
  <c r="FN35" i="17" s="1"/>
  <c r="CE35" i="17"/>
  <c r="GF35" i="17" s="1"/>
  <c r="BJ35" i="17"/>
  <c r="HW35" i="17" s="1"/>
  <c r="BF35" i="17"/>
  <c r="BY35" i="17"/>
  <c r="AP39" i="17"/>
  <c r="DQ39" i="17" s="1"/>
  <c r="BK39" i="17"/>
  <c r="EQ39" i="17" s="1"/>
  <c r="CG39" i="17"/>
  <c r="GG39" i="17" s="1"/>
  <c r="AD39" i="17"/>
  <c r="BU39" i="17"/>
  <c r="IC39" i="17" s="1"/>
  <c r="AY39" i="17"/>
  <c r="BW39" i="17"/>
  <c r="ID39" i="17" s="1"/>
  <c r="AX43" i="17"/>
  <c r="DU43" i="17" s="1"/>
  <c r="BE43" i="17"/>
  <c r="EN43" i="17" s="1"/>
  <c r="CM43" i="17"/>
  <c r="GJ43" i="17" s="1"/>
  <c r="AL43" i="17"/>
  <c r="HJ43" i="17" s="1"/>
  <c r="AJ43" i="17"/>
  <c r="HI43" i="17" s="1"/>
  <c r="BD43" i="17"/>
  <c r="HT43" i="17" s="1"/>
  <c r="CH43" i="17"/>
  <c r="IJ43" i="17" s="1"/>
  <c r="AV47" i="17"/>
  <c r="DT47" i="17" s="1"/>
  <c r="BT47" i="17"/>
  <c r="FK47" i="17" s="1"/>
  <c r="BV47" i="17"/>
  <c r="FL47" i="17" s="1"/>
  <c r="AW47" i="17"/>
  <c r="AQ47" i="17"/>
  <c r="HM47" i="17" s="1"/>
  <c r="BQ47" i="17"/>
  <c r="CJ47" i="17"/>
  <c r="IK47" i="17" s="1"/>
  <c r="BC51" i="17"/>
  <c r="EM51" i="17" s="1"/>
  <c r="BZ51" i="17"/>
  <c r="FN51" i="17" s="1"/>
  <c r="CE51" i="17"/>
  <c r="GF51" i="17" s="1"/>
  <c r="BJ51" i="17"/>
  <c r="BF51" i="17"/>
  <c r="BY51" i="17"/>
  <c r="AP55" i="17"/>
  <c r="DQ55" i="17" s="1"/>
  <c r="BK55" i="17"/>
  <c r="EQ55" i="17" s="1"/>
  <c r="BZ55" i="17"/>
  <c r="FN55" i="17" s="1"/>
  <c r="AD55" i="17"/>
  <c r="BU55" i="17"/>
  <c r="AY55" i="17"/>
  <c r="BW55" i="17"/>
  <c r="AX59" i="17"/>
  <c r="DU59" i="17" s="1"/>
  <c r="BE59" i="17"/>
  <c r="EN59" i="17" s="1"/>
  <c r="BV59" i="17"/>
  <c r="FL59" i="17" s="1"/>
  <c r="AL59" i="17"/>
  <c r="HJ59" i="17" s="1"/>
  <c r="AJ59" i="17"/>
  <c r="HI59" i="17" s="1"/>
  <c r="BH59" i="17"/>
  <c r="HV59" i="17" s="1"/>
  <c r="CH59" i="17"/>
  <c r="IJ59" i="17" s="1"/>
  <c r="AO68" i="17"/>
  <c r="HL68" i="17" s="1"/>
  <c r="AQ68" i="17"/>
  <c r="HM68" i="17" s="1"/>
  <c r="BX68" i="17"/>
  <c r="FM68" i="17" s="1"/>
  <c r="BM68" i="17"/>
  <c r="ER68" i="17" s="1"/>
  <c r="AP68" i="17"/>
  <c r="DQ68" i="17" s="1"/>
  <c r="BY76" i="17"/>
  <c r="AW76" i="17"/>
  <c r="AL76" i="17"/>
  <c r="HJ76" i="17" s="1"/>
  <c r="AF76" i="17"/>
  <c r="HG76" i="17" s="1"/>
  <c r="BT76" i="17"/>
  <c r="FK76" i="17" s="1"/>
  <c r="BG76" i="17"/>
  <c r="EO76" i="17" s="1"/>
  <c r="AV76" i="17"/>
  <c r="DT76" i="17" s="1"/>
  <c r="BU24" i="17"/>
  <c r="IC24" i="17" s="1"/>
  <c r="AW24" i="17"/>
  <c r="AH24" i="17"/>
  <c r="BX24" i="17"/>
  <c r="FM24" i="17" s="1"/>
  <c r="CK24" i="17"/>
  <c r="GI24" i="17" s="1"/>
  <c r="BI24" i="17"/>
  <c r="EP24" i="17" s="1"/>
  <c r="CJ20" i="17"/>
  <c r="IK20" i="17" s="1"/>
  <c r="CB20" i="17"/>
  <c r="BL20" i="17"/>
  <c r="BH20" i="17"/>
  <c r="CG20" i="17"/>
  <c r="GG20" i="17" s="1"/>
  <c r="BV20" i="17"/>
  <c r="FL20" i="17" s="1"/>
  <c r="AX20" i="17"/>
  <c r="DU20" i="17" s="1"/>
  <c r="CH16" i="17"/>
  <c r="BO16" i="17"/>
  <c r="HZ16" i="17" s="1"/>
  <c r="BD16" i="17"/>
  <c r="AQ16" i="17"/>
  <c r="BZ16" i="17"/>
  <c r="FN16" i="17" s="1"/>
  <c r="BM16" i="17"/>
  <c r="ER16" i="17" s="1"/>
  <c r="AP16" i="17"/>
  <c r="DQ16" i="17" s="1"/>
  <c r="CF12" i="17"/>
  <c r="II12" i="17" s="1"/>
  <c r="BF12" i="17"/>
  <c r="HU12" i="17" s="1"/>
  <c r="AL12" i="17"/>
  <c r="HJ12" i="17" s="1"/>
  <c r="AF12" i="17"/>
  <c r="HG12" i="17" s="1"/>
  <c r="BP12" i="17"/>
  <c r="FI12" i="17" s="1"/>
  <c r="BG12" i="17"/>
  <c r="EO12" i="17" s="1"/>
  <c r="AV12" i="17"/>
  <c r="DT12" i="17" s="1"/>
  <c r="BU8" i="17"/>
  <c r="IC8" i="17" s="1"/>
  <c r="AW8" i="17"/>
  <c r="HP8" i="17" s="1"/>
  <c r="AH8" i="17"/>
  <c r="HH8" i="17" s="1"/>
  <c r="BX8" i="17"/>
  <c r="FM8" i="17" s="1"/>
  <c r="CK8" i="17"/>
  <c r="GI8" i="17" s="1"/>
  <c r="BI8" i="17"/>
  <c r="EP8" i="17" s="1"/>
  <c r="CL79" i="17"/>
  <c r="BY79" i="17"/>
  <c r="AQ79" i="17"/>
  <c r="HM79" i="17" s="1"/>
  <c r="AW79" i="17"/>
  <c r="CI79" i="17"/>
  <c r="GH79" i="17" s="1"/>
  <c r="BX79" i="17"/>
  <c r="FM79" i="17" s="1"/>
  <c r="AZ79" i="17"/>
  <c r="DV79" i="17" s="1"/>
  <c r="CF75" i="17"/>
  <c r="BL75" i="17"/>
  <c r="HX75" i="17" s="1"/>
  <c r="AJ75" i="17"/>
  <c r="HI75" i="17" s="1"/>
  <c r="AO75" i="17"/>
  <c r="HL75" i="17" s="1"/>
  <c r="BR75" i="17"/>
  <c r="FJ75" i="17" s="1"/>
  <c r="BI75" i="17"/>
  <c r="EP75" i="17" s="1"/>
  <c r="AR75" i="17"/>
  <c r="DR75" i="17" s="1"/>
  <c r="CB71" i="17"/>
  <c r="BD71" i="17"/>
  <c r="HT71" i="17" s="1"/>
  <c r="BU71" i="17"/>
  <c r="IC71" i="17" s="1"/>
  <c r="AH71" i="17"/>
  <c r="HH71" i="17" s="1"/>
  <c r="CG71" i="17"/>
  <c r="GG71" i="17" s="1"/>
  <c r="BM71" i="17"/>
  <c r="ER71" i="17" s="1"/>
  <c r="AT71" i="17"/>
  <c r="DS71" i="17" s="1"/>
  <c r="BS67" i="17"/>
  <c r="AU67" i="17"/>
  <c r="HO67" i="17" s="1"/>
  <c r="BO67" i="17"/>
  <c r="HZ67" i="17" s="1"/>
  <c r="CK67" i="17"/>
  <c r="GI67" i="17" s="1"/>
  <c r="CC67" i="17"/>
  <c r="GE67" i="17" s="1"/>
  <c r="BG67" i="17"/>
  <c r="EO67" i="17" s="1"/>
  <c r="CL63" i="17"/>
  <c r="BY63" i="17"/>
  <c r="AS63" i="17"/>
  <c r="BB63" i="17"/>
  <c r="CE63" i="17"/>
  <c r="GF63" i="17" s="1"/>
  <c r="BX63" i="17"/>
  <c r="FM63" i="17" s="1"/>
  <c r="AZ63" i="17"/>
  <c r="DV63" i="17" s="1"/>
  <c r="CF59" i="17"/>
  <c r="BL59" i="17"/>
  <c r="HX59" i="17" s="1"/>
  <c r="AQ59" i="17"/>
  <c r="HM59" i="17" s="1"/>
  <c r="AO59" i="17"/>
  <c r="BX59" i="17"/>
  <c r="FM59" i="17" s="1"/>
  <c r="BI59" i="17"/>
  <c r="EP59" i="17" s="1"/>
  <c r="AR59" i="17"/>
  <c r="DR59" i="17" s="1"/>
  <c r="CB55" i="17"/>
  <c r="IG55" i="17" s="1"/>
  <c r="BD55" i="17"/>
  <c r="AB55" i="17"/>
  <c r="AH55" i="17"/>
  <c r="HH55" i="17" s="1"/>
  <c r="CC55" i="17"/>
  <c r="GE55" i="17" s="1"/>
  <c r="BM55" i="17"/>
  <c r="ER55" i="17" s="1"/>
  <c r="AT55" i="17"/>
  <c r="DS55" i="17" s="1"/>
  <c r="BS51" i="17"/>
  <c r="IB51" i="17" s="1"/>
  <c r="BU51" i="17"/>
  <c r="BO51" i="17"/>
  <c r="HZ51" i="17" s="1"/>
  <c r="CK51" i="17"/>
  <c r="GI51" i="17" s="1"/>
  <c r="CC51" i="17"/>
  <c r="GE51" i="17" s="1"/>
  <c r="BG51" i="17"/>
  <c r="EO51" i="17" s="1"/>
  <c r="CL47" i="17"/>
  <c r="IL47" i="17" s="1"/>
  <c r="BY47" i="17"/>
  <c r="IE47" i="17" s="1"/>
  <c r="AS47" i="17"/>
  <c r="BB47" i="17"/>
  <c r="BX47" i="17"/>
  <c r="FM47" i="17" s="1"/>
  <c r="BP47" i="17"/>
  <c r="FI47" i="17" s="1"/>
  <c r="AZ47" i="17"/>
  <c r="DV47" i="17" s="1"/>
  <c r="CF43" i="17"/>
  <c r="BH43" i="17"/>
  <c r="HV43" i="17" s="1"/>
  <c r="AQ43" i="17"/>
  <c r="AO43" i="17"/>
  <c r="HL43" i="17" s="1"/>
  <c r="BR43" i="17"/>
  <c r="FJ43" i="17" s="1"/>
  <c r="BI43" i="17"/>
  <c r="EP43" i="17" s="1"/>
  <c r="AR43" i="17"/>
  <c r="DR43" i="17" s="1"/>
  <c r="CB39" i="17"/>
  <c r="IG39" i="17" s="1"/>
  <c r="BD39" i="17"/>
  <c r="HT39" i="17" s="1"/>
  <c r="AB39" i="17"/>
  <c r="AH39" i="17"/>
  <c r="CI39" i="17"/>
  <c r="GH39" i="17" s="1"/>
  <c r="BM39" i="17"/>
  <c r="ER39" i="17" s="1"/>
  <c r="AT39" i="17"/>
  <c r="DS39" i="17" s="1"/>
  <c r="BS35" i="17"/>
  <c r="BU35" i="17"/>
  <c r="IC35" i="17" s="1"/>
  <c r="BO35" i="17"/>
  <c r="CK35" i="17"/>
  <c r="GI35" i="17" s="1"/>
  <c r="CC35" i="17"/>
  <c r="GE35" i="17" s="1"/>
  <c r="BG35" i="17"/>
  <c r="EO35" i="17" s="1"/>
  <c r="CL31" i="17"/>
  <c r="BY31" i="17"/>
  <c r="AS31" i="17"/>
  <c r="BB31" i="17"/>
  <c r="CE31" i="17"/>
  <c r="GF31" i="17" s="1"/>
  <c r="BP31" i="17"/>
  <c r="FI31" i="17" s="1"/>
  <c r="AZ31" i="17"/>
  <c r="DV31" i="17" s="1"/>
  <c r="CF27" i="17"/>
  <c r="II27" i="17" s="1"/>
  <c r="BH27" i="17"/>
  <c r="AQ27" i="17"/>
  <c r="AO27" i="17"/>
  <c r="BR27" i="17"/>
  <c r="FJ27" i="17" s="1"/>
  <c r="BI27" i="17"/>
  <c r="EP27" i="17" s="1"/>
  <c r="AR27" i="17"/>
  <c r="DR27" i="17" s="1"/>
  <c r="BW23" i="17"/>
  <c r="ID23" i="17" s="1"/>
  <c r="BD23" i="17"/>
  <c r="AB23" i="17"/>
  <c r="AH23" i="17"/>
  <c r="CI23" i="17"/>
  <c r="GH23" i="17" s="1"/>
  <c r="BM23" i="17"/>
  <c r="ER23" i="17" s="1"/>
  <c r="AT23" i="17"/>
  <c r="DS23" i="17" s="1"/>
  <c r="BS19" i="17"/>
  <c r="IB19" i="17" s="1"/>
  <c r="BU19" i="17"/>
  <c r="BO19" i="17"/>
  <c r="CK19" i="17"/>
  <c r="GI19" i="17" s="1"/>
  <c r="CC19" i="17"/>
  <c r="GE19" i="17" s="1"/>
  <c r="BG19" i="17"/>
  <c r="EO19" i="17" s="1"/>
  <c r="CL15" i="17"/>
  <c r="IL15" i="17" s="1"/>
  <c r="BQ15" i="17"/>
  <c r="IA15" i="17" s="1"/>
  <c r="AU15" i="17"/>
  <c r="HO15" i="17" s="1"/>
  <c r="AJ15" i="17"/>
  <c r="BU15" i="17"/>
  <c r="IC15" i="17" s="1"/>
  <c r="AW15" i="17"/>
  <c r="AD15" i="17"/>
  <c r="BV15" i="17"/>
  <c r="FL15" i="17" s="1"/>
  <c r="CG15" i="17"/>
  <c r="GG15" i="17" s="1"/>
  <c r="BT15" i="17"/>
  <c r="FK15" i="17" s="1"/>
  <c r="BK15" i="17"/>
  <c r="EQ15" i="17" s="1"/>
  <c r="AV15" i="17"/>
  <c r="DT15" i="17" s="1"/>
  <c r="AP15" i="17"/>
  <c r="DQ15" i="17" s="1"/>
  <c r="CH11" i="17"/>
  <c r="IJ11" i="17" s="1"/>
  <c r="BY11" i="17"/>
  <c r="IE11" i="17" s="1"/>
  <c r="BD11" i="17"/>
  <c r="BU11" i="17"/>
  <c r="AJ11" i="17"/>
  <c r="HI11" i="17" s="1"/>
  <c r="BJ11" i="17"/>
  <c r="HW11" i="17" s="1"/>
  <c r="AL11" i="17"/>
  <c r="HJ11" i="17" s="1"/>
  <c r="CE11" i="17"/>
  <c r="GF11" i="17" s="1"/>
  <c r="CM11" i="17"/>
  <c r="GJ11" i="17" s="1"/>
  <c r="BZ11" i="17"/>
  <c r="FN11" i="17" s="1"/>
  <c r="BE11" i="17"/>
  <c r="EN11" i="17" s="1"/>
  <c r="BC11" i="17"/>
  <c r="EM11" i="17" s="1"/>
  <c r="AX11" i="17"/>
  <c r="DU11" i="17" s="1"/>
  <c r="CF7" i="17"/>
  <c r="II7" i="17" s="1"/>
  <c r="BS7" i="17"/>
  <c r="IB7" i="17" s="1"/>
  <c r="BQ7" i="17"/>
  <c r="AY7" i="17"/>
  <c r="AQ7" i="17"/>
  <c r="BU7" i="17"/>
  <c r="IC7" i="17" s="1"/>
  <c r="AW7" i="17"/>
  <c r="AD7" i="17"/>
  <c r="HF7" i="17" s="1"/>
  <c r="BX7" i="17"/>
  <c r="FM7" i="17" s="1"/>
  <c r="CI7" i="17"/>
  <c r="GH7" i="17" s="1"/>
  <c r="BT7" i="17"/>
  <c r="FK7" i="17" s="1"/>
  <c r="BK7" i="17"/>
  <c r="EQ7" i="17" s="1"/>
  <c r="AV7" i="17"/>
  <c r="DT7" i="17" s="1"/>
  <c r="AP7" i="17"/>
  <c r="DQ7" i="17" s="1"/>
  <c r="CF32" i="17"/>
  <c r="II32" i="17" s="1"/>
  <c r="CJ32" i="17"/>
  <c r="IK32" i="17" s="1"/>
  <c r="BJ32" i="17"/>
  <c r="AS32" i="17"/>
  <c r="AY32" i="17"/>
  <c r="HQ32" i="17" s="1"/>
  <c r="AD32" i="17"/>
  <c r="AJ32" i="17"/>
  <c r="CI32" i="17"/>
  <c r="GH32" i="17" s="1"/>
  <c r="BT32" i="17"/>
  <c r="FK32" i="17" s="1"/>
  <c r="BX32" i="17"/>
  <c r="FM32" i="17" s="1"/>
  <c r="BK32" i="17"/>
  <c r="EQ32" i="17" s="1"/>
  <c r="BE32" i="17"/>
  <c r="EN32" i="17" s="1"/>
  <c r="AZ32" i="17"/>
  <c r="DV32" i="17" s="1"/>
  <c r="CH56" i="17"/>
  <c r="IJ56" i="17" s="1"/>
  <c r="BU56" i="17"/>
  <c r="BO56" i="17"/>
  <c r="AW56" i="17"/>
  <c r="BL56" i="17"/>
  <c r="HX56" i="17" s="1"/>
  <c r="AL56" i="17"/>
  <c r="HJ56" i="17" s="1"/>
  <c r="AU56" i="17"/>
  <c r="AB56" i="17"/>
  <c r="HE56" i="17" s="1"/>
  <c r="BZ56" i="17"/>
  <c r="FN56" i="17" s="1"/>
  <c r="CK56" i="17"/>
  <c r="GI56" i="17" s="1"/>
  <c r="BR56" i="17"/>
  <c r="FJ56" i="17" s="1"/>
  <c r="BC56" i="17"/>
  <c r="EM56" i="17" s="1"/>
  <c r="AT56" i="17"/>
  <c r="DS56" i="17" s="1"/>
  <c r="AR56" i="17"/>
  <c r="DR56" i="17" s="1"/>
  <c r="CD72" i="17"/>
  <c r="CB72" i="17"/>
  <c r="BF72" i="17"/>
  <c r="HU72" i="17" s="1"/>
  <c r="BQ72" i="17"/>
  <c r="AS72" i="17"/>
  <c r="HN72" i="17" s="1"/>
  <c r="AD72" i="17"/>
  <c r="AJ72" i="17"/>
  <c r="HI72" i="17" s="1"/>
  <c r="CI72" i="17"/>
  <c r="GH72" i="17" s="1"/>
  <c r="BT72" i="17"/>
  <c r="FK72" i="17" s="1"/>
  <c r="BV72" i="17"/>
  <c r="FL72" i="17" s="1"/>
  <c r="BK72" i="17"/>
  <c r="EQ72" i="17" s="1"/>
  <c r="BE72" i="17"/>
  <c r="EN72" i="17" s="1"/>
  <c r="AZ72" i="17"/>
  <c r="DV72" i="17" s="1"/>
  <c r="CH18" i="17"/>
  <c r="IJ18" i="17" s="1"/>
  <c r="BQ18" i="17"/>
  <c r="BO18" i="17"/>
  <c r="HZ18" i="17" s="1"/>
  <c r="AW18" i="17"/>
  <c r="AO18" i="17"/>
  <c r="CB18" i="17"/>
  <c r="IG18" i="17" s="1"/>
  <c r="AY18" i="17"/>
  <c r="AB18" i="17"/>
  <c r="CG18" i="17"/>
  <c r="GG18" i="17" s="1"/>
  <c r="BP18" i="17"/>
  <c r="FI18" i="17" s="1"/>
  <c r="BR18" i="17"/>
  <c r="FJ18" i="17" s="1"/>
  <c r="BC18" i="17"/>
  <c r="EM18" i="17" s="1"/>
  <c r="AT18" i="17"/>
  <c r="DS18" i="17" s="1"/>
  <c r="AR18" i="17"/>
  <c r="DR18" i="17" s="1"/>
  <c r="BY10" i="17"/>
  <c r="IE10" i="17" s="1"/>
  <c r="BS10" i="17"/>
  <c r="BB10" i="17"/>
  <c r="BH10" i="17"/>
  <c r="HV10" i="17" s="1"/>
  <c r="AH10" i="17"/>
  <c r="HH10" i="17" s="1"/>
  <c r="AH68" i="17"/>
  <c r="HH68" i="17" s="1"/>
  <c r="AF68" i="17"/>
  <c r="HG68" i="17" s="1"/>
  <c r="BT68" i="17"/>
  <c r="FK68" i="17" s="1"/>
  <c r="BG68" i="17"/>
  <c r="EO68" i="17" s="1"/>
  <c r="AV68" i="17"/>
  <c r="DT68" i="17" s="1"/>
  <c r="CB76" i="17"/>
  <c r="IG76" i="17" s="1"/>
  <c r="BQ76" i="17"/>
  <c r="IA76" i="17" s="1"/>
  <c r="AD76" i="17"/>
  <c r="HF76" i="17" s="1"/>
  <c r="CM76" i="17"/>
  <c r="GJ76" i="17" s="1"/>
  <c r="CK76" i="17"/>
  <c r="GI76" i="17" s="1"/>
  <c r="BI76" i="17"/>
  <c r="EP76" i="17" s="1"/>
  <c r="CJ24" i="17"/>
  <c r="IK24" i="17" s="1"/>
  <c r="CB24" i="17"/>
  <c r="BS24" i="17"/>
  <c r="BH24" i="17"/>
  <c r="CI24" i="17"/>
  <c r="GH24" i="17" s="1"/>
  <c r="BV24" i="17"/>
  <c r="FL24" i="17" s="1"/>
  <c r="AX24" i="17"/>
  <c r="DU24" i="17" s="1"/>
  <c r="CH20" i="17"/>
  <c r="IJ20" i="17" s="1"/>
  <c r="BO20" i="17"/>
  <c r="HZ20" i="17" s="1"/>
  <c r="AY20" i="17"/>
  <c r="AQ20" i="17"/>
  <c r="BZ20" i="17"/>
  <c r="FN20" i="17" s="1"/>
  <c r="BM20" i="17"/>
  <c r="ER20" i="17" s="1"/>
  <c r="AP20" i="17"/>
  <c r="DQ20" i="17" s="1"/>
  <c r="CF16" i="17"/>
  <c r="II16" i="17" s="1"/>
  <c r="BF16" i="17"/>
  <c r="HU16" i="17" s="1"/>
  <c r="AO16" i="17"/>
  <c r="AF16" i="17"/>
  <c r="HG16" i="17" s="1"/>
  <c r="BP16" i="17"/>
  <c r="FI16" i="17" s="1"/>
  <c r="BG16" i="17"/>
  <c r="EO16" i="17" s="1"/>
  <c r="AV16" i="17"/>
  <c r="DT16" i="17" s="1"/>
  <c r="BU12" i="17"/>
  <c r="AW12" i="17"/>
  <c r="AD12" i="17"/>
  <c r="CM12" i="17"/>
  <c r="GJ12" i="17" s="1"/>
  <c r="CE12" i="17"/>
  <c r="GF12" i="17" s="1"/>
  <c r="BI12" i="17"/>
  <c r="EP12" i="17" s="1"/>
  <c r="CJ8" i="17"/>
  <c r="IK8" i="17" s="1"/>
  <c r="CB8" i="17"/>
  <c r="IG8" i="17" s="1"/>
  <c r="BS8" i="17"/>
  <c r="BH8" i="17"/>
  <c r="HV8" i="17" s="1"/>
  <c r="CI8" i="17"/>
  <c r="GH8" i="17" s="1"/>
  <c r="BV8" i="17"/>
  <c r="FL8" i="17" s="1"/>
  <c r="AX8" i="17"/>
  <c r="DU8" i="17" s="1"/>
  <c r="CF79" i="17"/>
  <c r="BL79" i="17"/>
  <c r="AF79" i="17"/>
  <c r="HG79" i="17" s="1"/>
  <c r="AO79" i="17"/>
  <c r="HL79" i="17" s="1"/>
  <c r="BV79" i="17"/>
  <c r="FL79" i="17" s="1"/>
  <c r="BI79" i="17"/>
  <c r="EP79" i="17" s="1"/>
  <c r="AR79" i="17"/>
  <c r="DR79" i="17" s="1"/>
  <c r="CB75" i="17"/>
  <c r="BD75" i="17"/>
  <c r="HT75" i="17" s="1"/>
  <c r="AB75" i="17"/>
  <c r="HE75" i="17" s="1"/>
  <c r="AH75" i="17"/>
  <c r="HH75" i="17" s="1"/>
  <c r="CI75" i="17"/>
  <c r="GH75" i="17" s="1"/>
  <c r="BM75" i="17"/>
  <c r="ER75" i="17" s="1"/>
  <c r="AT75" i="17"/>
  <c r="DS75" i="17" s="1"/>
  <c r="BS71" i="17"/>
  <c r="AU71" i="17"/>
  <c r="HO71" i="17" s="1"/>
  <c r="BJ71" i="17"/>
  <c r="HW71" i="17" s="1"/>
  <c r="CK71" i="17"/>
  <c r="GI71" i="17" s="1"/>
  <c r="BZ71" i="17"/>
  <c r="FN71" i="17" s="1"/>
  <c r="BG71" i="17"/>
  <c r="EO71" i="17" s="1"/>
  <c r="CL67" i="17"/>
  <c r="BY67" i="17"/>
  <c r="BF67" i="17"/>
  <c r="BB67" i="17"/>
  <c r="BX67" i="17"/>
  <c r="FM67" i="17" s="1"/>
  <c r="BP67" i="17"/>
  <c r="FI67" i="17" s="1"/>
  <c r="AZ67" i="17"/>
  <c r="DV67" i="17" s="1"/>
  <c r="CF63" i="17"/>
  <c r="II63" i="17" s="1"/>
  <c r="BL63" i="17"/>
  <c r="AJ63" i="17"/>
  <c r="HI63" i="17" s="1"/>
  <c r="AO63" i="17"/>
  <c r="BR63" i="17"/>
  <c r="FJ63" i="17" s="1"/>
  <c r="BI63" i="17"/>
  <c r="EP63" i="17" s="1"/>
  <c r="AR63" i="17"/>
  <c r="DR63" i="17" s="1"/>
  <c r="CB59" i="17"/>
  <c r="BD59" i="17"/>
  <c r="AF59" i="17"/>
  <c r="HG59" i="17" s="1"/>
  <c r="AH59" i="17"/>
  <c r="HH59" i="17" s="1"/>
  <c r="BR59" i="17"/>
  <c r="FJ59" i="17" s="1"/>
  <c r="BM59" i="17"/>
  <c r="ER59" i="17" s="1"/>
  <c r="AT59" i="17"/>
  <c r="DS59" i="17" s="1"/>
  <c r="BS55" i="17"/>
  <c r="IB55" i="17" s="1"/>
  <c r="AU55" i="17"/>
  <c r="HO55" i="17" s="1"/>
  <c r="BO55" i="17"/>
  <c r="HZ55" i="17" s="1"/>
  <c r="CK55" i="17"/>
  <c r="GI55" i="17" s="1"/>
  <c r="BP55" i="17"/>
  <c r="FI55" i="17" s="1"/>
  <c r="BG55" i="17"/>
  <c r="EO55" i="17" s="1"/>
  <c r="CL51" i="17"/>
  <c r="IL51" i="17" s="1"/>
  <c r="BQ51" i="17"/>
  <c r="IA51" i="17" s="1"/>
  <c r="AS51" i="17"/>
  <c r="BB51" i="17"/>
  <c r="BX51" i="17"/>
  <c r="FM51" i="17" s="1"/>
  <c r="BP51" i="17"/>
  <c r="FI51" i="17" s="1"/>
  <c r="AZ51" i="17"/>
  <c r="DV51" i="17" s="1"/>
  <c r="CF47" i="17"/>
  <c r="II47" i="17" s="1"/>
  <c r="BL47" i="17"/>
  <c r="AJ47" i="17"/>
  <c r="HI47" i="17" s="1"/>
  <c r="AO47" i="17"/>
  <c r="BR47" i="17"/>
  <c r="FJ47" i="17" s="1"/>
  <c r="BI47" i="17"/>
  <c r="EP47" i="17" s="1"/>
  <c r="AR47" i="17"/>
  <c r="DR47" i="17" s="1"/>
  <c r="CB43" i="17"/>
  <c r="AY43" i="17"/>
  <c r="AF43" i="17"/>
  <c r="AH43" i="17"/>
  <c r="CI43" i="17"/>
  <c r="GH43" i="17" s="1"/>
  <c r="BM43" i="17"/>
  <c r="ER43" i="17" s="1"/>
  <c r="AT43" i="17"/>
  <c r="DS43" i="17" s="1"/>
  <c r="BS39" i="17"/>
  <c r="IB39" i="17" s="1"/>
  <c r="AU39" i="17"/>
  <c r="HO39" i="17" s="1"/>
  <c r="BO39" i="17"/>
  <c r="CK39" i="17"/>
  <c r="GI39" i="17" s="1"/>
  <c r="CC39" i="17"/>
  <c r="GE39" i="17" s="1"/>
  <c r="BG39" i="17"/>
  <c r="EO39" i="17" s="1"/>
  <c r="CL35" i="17"/>
  <c r="IL35" i="17" s="1"/>
  <c r="BQ35" i="17"/>
  <c r="IA35" i="17" s="1"/>
  <c r="AS35" i="17"/>
  <c r="BB35" i="17"/>
  <c r="BX35" i="17"/>
  <c r="FM35" i="17" s="1"/>
  <c r="BP35" i="17"/>
  <c r="FI35" i="17" s="1"/>
  <c r="AZ35" i="17"/>
  <c r="DV35" i="17" s="1"/>
  <c r="CF31" i="17"/>
  <c r="BL31" i="17"/>
  <c r="AJ31" i="17"/>
  <c r="HI31" i="17" s="1"/>
  <c r="AO31" i="17"/>
  <c r="BV31" i="17"/>
  <c r="FL31" i="17" s="1"/>
  <c r="BI31" i="17"/>
  <c r="EP31" i="17" s="1"/>
  <c r="AR31" i="17"/>
  <c r="DR31" i="17" s="1"/>
  <c r="CB27" i="17"/>
  <c r="AY27" i="17"/>
  <c r="AF27" i="17"/>
  <c r="AH27" i="17"/>
  <c r="CI27" i="17"/>
  <c r="GH27" i="17" s="1"/>
  <c r="BM27" i="17"/>
  <c r="ER27" i="17" s="1"/>
  <c r="AT27" i="17"/>
  <c r="DS27" i="17" s="1"/>
  <c r="CJ23" i="17"/>
  <c r="IK23" i="17" s="1"/>
  <c r="AU23" i="17"/>
  <c r="BO23" i="17"/>
  <c r="CK23" i="17"/>
  <c r="GI23" i="17" s="1"/>
  <c r="CC23" i="17"/>
  <c r="GE23" i="17" s="1"/>
  <c r="BG23" i="17"/>
  <c r="EO23" i="17" s="1"/>
  <c r="CL19" i="17"/>
  <c r="IL19" i="17" s="1"/>
  <c r="BQ19" i="17"/>
  <c r="AS19" i="17"/>
  <c r="BB19" i="17"/>
  <c r="HS19" i="17" s="1"/>
  <c r="BX19" i="17"/>
  <c r="FM19" i="17" s="1"/>
  <c r="BP19" i="17"/>
  <c r="FI19" i="17" s="1"/>
  <c r="AZ19" i="17"/>
  <c r="DV19" i="17" s="1"/>
  <c r="CH15" i="17"/>
  <c r="IJ15" i="17" s="1"/>
  <c r="BH15" i="17"/>
  <c r="BF15" i="17"/>
  <c r="HU15" i="17" s="1"/>
  <c r="AF15" i="17"/>
  <c r="HG15" i="17" s="1"/>
  <c r="BO15" i="17"/>
  <c r="AO15" i="17"/>
  <c r="CK15" i="17"/>
  <c r="GI15" i="17" s="1"/>
  <c r="BR15" i="17"/>
  <c r="FJ15" i="17" s="1"/>
  <c r="CC15" i="17"/>
  <c r="GE15" i="17" s="1"/>
  <c r="BI15" i="17"/>
  <c r="EP15" i="17" s="1"/>
  <c r="BG15" i="17"/>
  <c r="EO15" i="17" s="1"/>
  <c r="AR15" i="17"/>
  <c r="DR15" i="17" s="1"/>
  <c r="CL11" i="17"/>
  <c r="IL11" i="17" s="1"/>
  <c r="CB11" i="17"/>
  <c r="BQ11" i="17"/>
  <c r="AY11" i="17"/>
  <c r="HQ11" i="17" s="1"/>
  <c r="BF11" i="17"/>
  <c r="HU11" i="17" s="1"/>
  <c r="AF11" i="17"/>
  <c r="BB11" i="17"/>
  <c r="AH11" i="17"/>
  <c r="HH11" i="17" s="1"/>
  <c r="BX11" i="17"/>
  <c r="FM11" i="17" s="1"/>
  <c r="CI11" i="17"/>
  <c r="GH11" i="17" s="1"/>
  <c r="BP11" i="17"/>
  <c r="FI11" i="17" s="1"/>
  <c r="BM11" i="17"/>
  <c r="ER11" i="17" s="1"/>
  <c r="AZ11" i="17"/>
  <c r="DV11" i="17" s="1"/>
  <c r="AT11" i="17"/>
  <c r="DS11" i="17" s="1"/>
  <c r="CH7" i="17"/>
  <c r="IJ7" i="17" s="1"/>
  <c r="CJ7" i="17"/>
  <c r="BL7" i="17"/>
  <c r="AU7" i="17"/>
  <c r="HO7" i="17" s="1"/>
  <c r="AJ7" i="17"/>
  <c r="HI7" i="17" s="1"/>
  <c r="BO7" i="17"/>
  <c r="AO7" i="17"/>
  <c r="HL7" i="17" s="1"/>
  <c r="BZ7" i="17"/>
  <c r="FN7" i="17" s="1"/>
  <c r="BV7" i="17"/>
  <c r="FL7" i="17" s="1"/>
  <c r="CG7" i="17"/>
  <c r="GG7" i="17" s="1"/>
  <c r="BI7" i="17"/>
  <c r="EP7" i="17" s="1"/>
  <c r="BG7" i="17"/>
  <c r="EO7" i="17" s="1"/>
  <c r="AR7" i="17"/>
  <c r="DR7" i="17" s="1"/>
  <c r="CL32" i="17"/>
  <c r="IL32" i="17" s="1"/>
  <c r="BY32" i="17"/>
  <c r="IE32" i="17" s="1"/>
  <c r="CB32" i="17"/>
  <c r="BF32" i="17"/>
  <c r="BS32" i="17"/>
  <c r="IB32" i="17" s="1"/>
  <c r="AO32" i="17"/>
  <c r="HL32" i="17" s="1"/>
  <c r="BH32" i="17"/>
  <c r="HV32" i="17" s="1"/>
  <c r="AF32" i="17"/>
  <c r="CG32" i="17"/>
  <c r="GG32" i="17" s="1"/>
  <c r="BP32" i="17"/>
  <c r="FI32" i="17" s="1"/>
  <c r="BV32" i="17"/>
  <c r="FL32" i="17" s="1"/>
  <c r="BG32" i="17"/>
  <c r="EO32" i="17" s="1"/>
  <c r="AX32" i="17"/>
  <c r="DU32" i="17" s="1"/>
  <c r="AV32" i="17"/>
  <c r="DT32" i="17" s="1"/>
  <c r="CF56" i="17"/>
  <c r="II56" i="17" s="1"/>
  <c r="CJ56" i="17"/>
  <c r="BJ56" i="17"/>
  <c r="AS56" i="17"/>
  <c r="HN56" i="17" s="1"/>
  <c r="BD56" i="17"/>
  <c r="AH56" i="17"/>
  <c r="HH56" i="17" s="1"/>
  <c r="AQ56" i="17"/>
  <c r="HM56" i="17" s="1"/>
  <c r="CM56" i="17"/>
  <c r="GJ56" i="17" s="1"/>
  <c r="BX56" i="17"/>
  <c r="FM56" i="17" s="1"/>
  <c r="CI56" i="17"/>
  <c r="GH56" i="17" s="1"/>
  <c r="BM56" i="17"/>
  <c r="ER56" i="17" s="1"/>
  <c r="BI56" i="17"/>
  <c r="EP56" i="17" s="1"/>
  <c r="AP56" i="17"/>
  <c r="DQ56" i="17" s="1"/>
  <c r="CL72" i="17"/>
  <c r="IL72" i="17" s="1"/>
  <c r="BY72" i="17"/>
  <c r="IE72" i="17" s="1"/>
  <c r="BW72" i="17"/>
  <c r="ID72" i="17" s="1"/>
  <c r="BB72" i="17"/>
  <c r="BL72" i="17"/>
  <c r="AO72" i="17"/>
  <c r="HL72" i="17" s="1"/>
  <c r="BH72" i="17"/>
  <c r="HV72" i="17" s="1"/>
  <c r="AF72" i="17"/>
  <c r="CG72" i="17"/>
  <c r="GG72" i="17" s="1"/>
  <c r="BP72" i="17"/>
  <c r="FI72" i="17" s="1"/>
  <c r="BX72" i="17"/>
  <c r="FM72" i="17" s="1"/>
  <c r="BG72" i="17"/>
  <c r="EO72" i="17" s="1"/>
  <c r="AX72" i="17"/>
  <c r="DU72" i="17" s="1"/>
  <c r="AV72" i="17"/>
  <c r="DT72" i="17" s="1"/>
  <c r="CD18" i="17"/>
  <c r="IH18" i="17" s="1"/>
  <c r="CL18" i="17"/>
  <c r="BJ18" i="17"/>
  <c r="AS18" i="17"/>
  <c r="AL18" i="17"/>
  <c r="HJ18" i="17" s="1"/>
  <c r="BW18" i="17"/>
  <c r="ID18" i="17" s="1"/>
  <c r="AQ18" i="17"/>
  <c r="HM18" i="17" s="1"/>
  <c r="BX18" i="17"/>
  <c r="FM18" i="17" s="1"/>
  <c r="CC18" i="17"/>
  <c r="GE18" i="17" s="1"/>
  <c r="CK18" i="17"/>
  <c r="GI18" i="17" s="1"/>
  <c r="BM18" i="17"/>
  <c r="ER18" i="17" s="1"/>
  <c r="BI18" i="17"/>
  <c r="EP18" i="17" s="1"/>
  <c r="AP18" i="17"/>
  <c r="DQ18" i="17" s="1"/>
  <c r="CJ10" i="17"/>
  <c r="IK10" i="17" s="1"/>
  <c r="BU10" i="17"/>
  <c r="IC10" i="17" s="1"/>
  <c r="BO10" i="17"/>
  <c r="HZ10" i="17" s="1"/>
  <c r="AW10" i="17"/>
  <c r="HP10" i="17" s="1"/>
  <c r="AU10" i="17"/>
  <c r="HO10" i="17" s="1"/>
  <c r="AD10" i="17"/>
  <c r="BD10" i="17"/>
  <c r="HT10" i="17" s="1"/>
  <c r="AF10" i="17"/>
  <c r="HG10" i="17" s="1"/>
  <c r="CG10" i="17"/>
  <c r="GG10" i="17" s="1"/>
  <c r="BP10" i="17"/>
  <c r="FI10" i="17" s="1"/>
  <c r="BV10" i="17"/>
  <c r="FL10" i="17" s="1"/>
  <c r="BG10" i="17"/>
  <c r="EO10" i="17" s="1"/>
  <c r="AX10" i="17"/>
  <c r="DU10" i="17" s="1"/>
  <c r="AV10" i="17"/>
  <c r="DT10" i="17" s="1"/>
  <c r="CF73" i="17"/>
  <c r="II73" i="17" s="1"/>
  <c r="BU73" i="17"/>
  <c r="IC73" i="17" s="1"/>
  <c r="BD73" i="17"/>
  <c r="HT73" i="17" s="1"/>
  <c r="BY73" i="17"/>
  <c r="IE73" i="17" s="1"/>
  <c r="AW73" i="17"/>
  <c r="HP73" i="17" s="1"/>
  <c r="AB73" i="17"/>
  <c r="HE73" i="17" s="1"/>
  <c r="AO73" i="17"/>
  <c r="BZ73" i="17"/>
  <c r="FN73" i="17" s="1"/>
  <c r="BV73" i="17"/>
  <c r="FL73" i="17" s="1"/>
  <c r="CG73" i="17"/>
  <c r="GG73" i="17" s="1"/>
  <c r="BI73" i="17"/>
  <c r="EP73" i="17" s="1"/>
  <c r="BG73" i="17"/>
  <c r="EO73" i="17" s="1"/>
  <c r="AR73" i="17"/>
  <c r="DR73" i="17" s="1"/>
  <c r="CL61" i="17"/>
  <c r="BW61" i="17"/>
  <c r="ID61" i="17" s="1"/>
  <c r="BQ61" i="17"/>
  <c r="AY61" i="17"/>
  <c r="HQ61" i="17" s="1"/>
  <c r="BB61" i="17"/>
  <c r="AF61" i="17"/>
  <c r="HG61" i="17" s="1"/>
  <c r="BF61" i="17"/>
  <c r="HU61" i="17" s="1"/>
  <c r="AH61" i="17"/>
  <c r="HH61" i="17" s="1"/>
  <c r="BV61" i="17"/>
  <c r="FL61" i="17" s="1"/>
  <c r="CG61" i="17"/>
  <c r="GG61" i="17" s="1"/>
  <c r="BX61" i="17"/>
  <c r="FM61" i="17" s="1"/>
  <c r="BM61" i="17"/>
  <c r="ER61" i="17" s="1"/>
  <c r="AZ61" i="17"/>
  <c r="DV61" i="17" s="1"/>
  <c r="AT61" i="17"/>
  <c r="DS61" i="17" s="1"/>
  <c r="CF53" i="17"/>
  <c r="BS53" i="17"/>
  <c r="BL53" i="17"/>
  <c r="AU53" i="17"/>
  <c r="HO53" i="17" s="1"/>
  <c r="AW53" i="17"/>
  <c r="AB53" i="17"/>
  <c r="HE53" i="17" s="1"/>
  <c r="AO53" i="17"/>
  <c r="BZ53" i="17"/>
  <c r="FN53" i="17" s="1"/>
  <c r="BR53" i="17"/>
  <c r="FJ53" i="17" s="1"/>
  <c r="CC53" i="17"/>
  <c r="GE53" i="17" s="1"/>
  <c r="BI53" i="17"/>
  <c r="EP53" i="17" s="1"/>
  <c r="BG53" i="17"/>
  <c r="EO53" i="17" s="1"/>
  <c r="AR53" i="17"/>
  <c r="DR53" i="17" s="1"/>
  <c r="CL41" i="17"/>
  <c r="IL41" i="17" s="1"/>
  <c r="CB41" i="17"/>
  <c r="BQ41" i="17"/>
  <c r="AY41" i="17"/>
  <c r="HQ41" i="17" s="1"/>
  <c r="BJ41" i="17"/>
  <c r="AJ41" i="17"/>
  <c r="HI41" i="17" s="1"/>
  <c r="BF41" i="17"/>
  <c r="AH41" i="17"/>
  <c r="CE41" i="17"/>
  <c r="GF41" i="17" s="1"/>
  <c r="CM41" i="17"/>
  <c r="GJ41" i="17" s="1"/>
  <c r="BT41" i="17"/>
  <c r="FK41" i="17" s="1"/>
  <c r="BM41" i="17"/>
  <c r="ER41" i="17" s="1"/>
  <c r="AZ41" i="17"/>
  <c r="DV41" i="17" s="1"/>
  <c r="AT41" i="17"/>
  <c r="DS41" i="17" s="1"/>
  <c r="CF25" i="17"/>
  <c r="II25" i="17" s="1"/>
  <c r="BS25" i="17"/>
  <c r="BD25" i="17"/>
  <c r="BO25" i="17"/>
  <c r="AQ25" i="17"/>
  <c r="CH25" i="17"/>
  <c r="AO25" i="17"/>
  <c r="HL25" i="17" s="1"/>
  <c r="BZ25" i="17"/>
  <c r="FN25" i="17" s="1"/>
  <c r="BV25" i="17"/>
  <c r="FL25" i="17" s="1"/>
  <c r="CG25" i="17"/>
  <c r="GG25" i="17" s="1"/>
  <c r="BI25" i="17"/>
  <c r="EP25" i="17" s="1"/>
  <c r="BG25" i="17"/>
  <c r="EO25" i="17" s="1"/>
  <c r="AR25" i="17"/>
  <c r="DR25" i="17" s="1"/>
  <c r="CL5" i="17"/>
  <c r="CB5" i="17"/>
  <c r="BU5" i="17"/>
  <c r="AY5" i="17"/>
  <c r="HQ5" i="17" s="1"/>
  <c r="BJ5" i="17"/>
  <c r="AJ5" i="17"/>
  <c r="HI5" i="17" s="1"/>
  <c r="BF5" i="17"/>
  <c r="HU5" i="17" s="1"/>
  <c r="AH5" i="17"/>
  <c r="HH5" i="17" s="1"/>
  <c r="BX5" i="17"/>
  <c r="FM5" i="17" s="1"/>
  <c r="CI5" i="17"/>
  <c r="GH5" i="17" s="1"/>
  <c r="BT5" i="17"/>
  <c r="FK5" i="17" s="1"/>
  <c r="BM5" i="17"/>
  <c r="ER5" i="17" s="1"/>
  <c r="AZ5" i="17"/>
  <c r="DV5" i="17" s="1"/>
  <c r="AT5" i="17"/>
  <c r="DS5" i="17" s="1"/>
  <c r="BY15" i="17"/>
  <c r="CB15" i="17"/>
  <c r="IG15" i="17" s="1"/>
  <c r="AP19" i="17"/>
  <c r="DQ19" i="17" s="1"/>
  <c r="AV19" i="17"/>
  <c r="DT19" i="17" s="1"/>
  <c r="BE19" i="17"/>
  <c r="EN19" i="17" s="1"/>
  <c r="CM19" i="17"/>
  <c r="GJ19" i="17" s="1"/>
  <c r="AL19" i="17"/>
  <c r="HJ19" i="17" s="1"/>
  <c r="AF19" i="17"/>
  <c r="HG19" i="17" s="1"/>
  <c r="BD19" i="17"/>
  <c r="CH19" i="17"/>
  <c r="AV23" i="17"/>
  <c r="DT23" i="17" s="1"/>
  <c r="BT23" i="17"/>
  <c r="FK23" i="17" s="1"/>
  <c r="BV23" i="17"/>
  <c r="FL23" i="17" s="1"/>
  <c r="AW23" i="17"/>
  <c r="HP23" i="17" s="1"/>
  <c r="AQ23" i="17"/>
  <c r="BQ23" i="17"/>
  <c r="IA23" i="17" s="1"/>
  <c r="CF23" i="17"/>
  <c r="II23" i="17" s="1"/>
  <c r="BC27" i="17"/>
  <c r="EM27" i="17" s="1"/>
  <c r="BZ27" i="17"/>
  <c r="FN27" i="17" s="1"/>
  <c r="CE27" i="17"/>
  <c r="GF27" i="17" s="1"/>
  <c r="BJ27" i="17"/>
  <c r="HW27" i="17" s="1"/>
  <c r="BU27" i="17"/>
  <c r="IC27" i="17" s="1"/>
  <c r="BY27" i="17"/>
  <c r="AP31" i="17"/>
  <c r="DQ31" i="17" s="1"/>
  <c r="BK31" i="17"/>
  <c r="EQ31" i="17" s="1"/>
  <c r="CI31" i="17"/>
  <c r="GH31" i="17" s="1"/>
  <c r="AD31" i="17"/>
  <c r="BU31" i="17"/>
  <c r="AY31" i="17"/>
  <c r="HQ31" i="17" s="1"/>
  <c r="BW31" i="17"/>
  <c r="AX35" i="17"/>
  <c r="DU35" i="17" s="1"/>
  <c r="BE35" i="17"/>
  <c r="EN35" i="17" s="1"/>
  <c r="CM35" i="17"/>
  <c r="GJ35" i="17" s="1"/>
  <c r="AL35" i="17"/>
  <c r="HJ35" i="17" s="1"/>
  <c r="AF35" i="17"/>
  <c r="BD35" i="17"/>
  <c r="CH35" i="17"/>
  <c r="AV39" i="17"/>
  <c r="DT39" i="17" s="1"/>
  <c r="BT39" i="17"/>
  <c r="FK39" i="17" s="1"/>
  <c r="BV39" i="17"/>
  <c r="FL39" i="17" s="1"/>
  <c r="AW39" i="17"/>
  <c r="AQ39" i="17"/>
  <c r="BQ39" i="17"/>
  <c r="IA39" i="17" s="1"/>
  <c r="CJ39" i="17"/>
  <c r="BC43" i="17"/>
  <c r="EM43" i="17" s="1"/>
  <c r="BZ43" i="17"/>
  <c r="FN43" i="17" s="1"/>
  <c r="CE43" i="17"/>
  <c r="GF43" i="17" s="1"/>
  <c r="BJ43" i="17"/>
  <c r="BU43" i="17"/>
  <c r="BY43" i="17"/>
  <c r="AP47" i="17"/>
  <c r="DQ47" i="17" s="1"/>
  <c r="BK47" i="17"/>
  <c r="EQ47" i="17" s="1"/>
  <c r="CG47" i="17"/>
  <c r="GG47" i="17" s="1"/>
  <c r="AD47" i="17"/>
  <c r="BU47" i="17"/>
  <c r="AY47" i="17"/>
  <c r="HQ47" i="17" s="1"/>
  <c r="BW47" i="17"/>
  <c r="AX51" i="17"/>
  <c r="DU51" i="17" s="1"/>
  <c r="BE51" i="17"/>
  <c r="EN51" i="17" s="1"/>
  <c r="CM51" i="17"/>
  <c r="GJ51" i="17" s="1"/>
  <c r="AL51" i="17"/>
  <c r="HJ51" i="17" s="1"/>
  <c r="AF51" i="17"/>
  <c r="HG51" i="17" s="1"/>
  <c r="BD51" i="17"/>
  <c r="HT51" i="17" s="1"/>
  <c r="CH51" i="17"/>
  <c r="AV55" i="17"/>
  <c r="DT55" i="17" s="1"/>
  <c r="BT55" i="17"/>
  <c r="FK55" i="17" s="1"/>
  <c r="BR55" i="17"/>
  <c r="FJ55" i="17" s="1"/>
  <c r="AW55" i="17"/>
  <c r="HP55" i="17" s="1"/>
  <c r="AQ55" i="17"/>
  <c r="BQ55" i="17"/>
  <c r="IA55" i="17" s="1"/>
  <c r="CJ55" i="17"/>
  <c r="BC59" i="17"/>
  <c r="EM59" i="17" s="1"/>
  <c r="CC59" i="17"/>
  <c r="GE59" i="17" s="1"/>
  <c r="CK59" i="17"/>
  <c r="GI59" i="17" s="1"/>
  <c r="BJ59" i="17"/>
  <c r="HW59" i="17" s="1"/>
  <c r="BU59" i="17"/>
  <c r="IC59" i="17" s="1"/>
  <c r="CD59" i="17"/>
  <c r="AP63" i="17"/>
  <c r="DQ63" i="17" s="1"/>
  <c r="AE4" i="17"/>
  <c r="CV4" i="17" s="1"/>
  <c r="AK74" i="17"/>
  <c r="CY74" i="17" s="1"/>
  <c r="AG74" i="17"/>
  <c r="CW74" i="17" s="1"/>
  <c r="AE66" i="17"/>
  <c r="CV66" i="17" s="1"/>
  <c r="AK58" i="17"/>
  <c r="CY58" i="17" s="1"/>
  <c r="AG58" i="17"/>
  <c r="CW58" i="17" s="1"/>
  <c r="AE50" i="17"/>
  <c r="CV50" i="17" s="1"/>
  <c r="AK42" i="17"/>
  <c r="CY42" i="17" s="1"/>
  <c r="AG42" i="17"/>
  <c r="CW42" i="17" s="1"/>
  <c r="AE34" i="17"/>
  <c r="CV34" i="17" s="1"/>
  <c r="AK78" i="17"/>
  <c r="CY78" i="17" s="1"/>
  <c r="AG78" i="17"/>
  <c r="CW78" i="17" s="1"/>
  <c r="AE70" i="17"/>
  <c r="CV70" i="17" s="1"/>
  <c r="AK62" i="17"/>
  <c r="CY62" i="17" s="1"/>
  <c r="AG62" i="17"/>
  <c r="CW62" i="17" s="1"/>
  <c r="AE54" i="17"/>
  <c r="CV54" i="17" s="1"/>
  <c r="AK46" i="17"/>
  <c r="CY46" i="17" s="1"/>
  <c r="AG46" i="17"/>
  <c r="CW46" i="17" s="1"/>
  <c r="AE38" i="17"/>
  <c r="CV38" i="17" s="1"/>
  <c r="AK30" i="17"/>
  <c r="CY30" i="17" s="1"/>
  <c r="AM30" i="17"/>
  <c r="CZ30" i="17" s="1"/>
  <c r="AM74" i="17"/>
  <c r="CZ74" i="17" s="1"/>
  <c r="AI66" i="17"/>
  <c r="CX66" i="17" s="1"/>
  <c r="AC66" i="17"/>
  <c r="CU66" i="17" s="1"/>
  <c r="AM58" i="17"/>
  <c r="CZ58" i="17" s="1"/>
  <c r="AI50" i="17"/>
  <c r="CX50" i="17" s="1"/>
  <c r="AC50" i="17"/>
  <c r="CU50" i="17" s="1"/>
  <c r="AM42" i="17"/>
  <c r="CZ42" i="17" s="1"/>
  <c r="AI34" i="17"/>
  <c r="CX34" i="17" s="1"/>
  <c r="AG34" i="17"/>
  <c r="CW34" i="17" s="1"/>
  <c r="AM78" i="17"/>
  <c r="CZ78" i="17" s="1"/>
  <c r="AI70" i="17"/>
  <c r="CX70" i="17" s="1"/>
  <c r="AC70" i="17"/>
  <c r="CU70" i="17" s="1"/>
  <c r="AM62" i="17"/>
  <c r="CZ62" i="17" s="1"/>
  <c r="AI54" i="17"/>
  <c r="CX54" i="17" s="1"/>
  <c r="AC54" i="17"/>
  <c r="CU54" i="17" s="1"/>
  <c r="AM46" i="17"/>
  <c r="CZ46" i="17" s="1"/>
  <c r="AI38" i="17"/>
  <c r="CX38" i="17" s="1"/>
  <c r="AC38" i="17"/>
  <c r="CU38" i="17" s="1"/>
  <c r="AC30" i="17"/>
  <c r="CU30" i="17" s="1"/>
  <c r="AK48" i="17"/>
  <c r="CY48" i="17" s="1"/>
  <c r="AG48" i="17"/>
  <c r="CW48" i="17" s="1"/>
  <c r="AI4" i="17"/>
  <c r="CX4" i="17" s="1"/>
  <c r="AK79" i="17"/>
  <c r="CY79" i="17" s="1"/>
  <c r="AM47" i="17"/>
  <c r="CZ47" i="17" s="1"/>
  <c r="AI47" i="17"/>
  <c r="CX47" i="17" s="1"/>
  <c r="AG7" i="17"/>
  <c r="CW7" i="17" s="1"/>
  <c r="AK32" i="17"/>
  <c r="CY32" i="17" s="1"/>
  <c r="AG32" i="17"/>
  <c r="CW32" i="17" s="1"/>
  <c r="AI40" i="17"/>
  <c r="CX40" i="17" s="1"/>
  <c r="AK56" i="17"/>
  <c r="CY56" i="17" s="1"/>
  <c r="AG56" i="17"/>
  <c r="CW56" i="17" s="1"/>
  <c r="AI64" i="17"/>
  <c r="CX64" i="17" s="1"/>
  <c r="AK72" i="17"/>
  <c r="CY72" i="17" s="1"/>
  <c r="AG72" i="17"/>
  <c r="CW72" i="17" s="1"/>
  <c r="AI24" i="17"/>
  <c r="CX24" i="17" s="1"/>
  <c r="AK20" i="17"/>
  <c r="CY20" i="17" s="1"/>
  <c r="AG20" i="17"/>
  <c r="CW20" i="17" s="1"/>
  <c r="AI16" i="17"/>
  <c r="CX16" i="17" s="1"/>
  <c r="AK12" i="17"/>
  <c r="CY12" i="17" s="1"/>
  <c r="AG12" i="17"/>
  <c r="CW12" i="17" s="1"/>
  <c r="AE8" i="17"/>
  <c r="CV8" i="17" s="1"/>
  <c r="AM75" i="17"/>
  <c r="CZ75" i="17" s="1"/>
  <c r="AK75" i="17"/>
  <c r="CY75" i="17" s="1"/>
  <c r="AK71" i="17"/>
  <c r="CY71" i="17" s="1"/>
  <c r="AM67" i="17"/>
  <c r="CZ67" i="17" s="1"/>
  <c r="AK67" i="17"/>
  <c r="CY67" i="17" s="1"/>
  <c r="AC63" i="17"/>
  <c r="CU63" i="17" s="1"/>
  <c r="AM59" i="17"/>
  <c r="CZ59" i="17" s="1"/>
  <c r="AK59" i="17"/>
  <c r="CY59" i="17" s="1"/>
  <c r="AC55" i="17"/>
  <c r="CU55" i="17" s="1"/>
  <c r="AM51" i="17"/>
  <c r="CZ51" i="17" s="1"/>
  <c r="AK51" i="17"/>
  <c r="CY51" i="17" s="1"/>
  <c r="AC43" i="17"/>
  <c r="CU43" i="17" s="1"/>
  <c r="AM39" i="17"/>
  <c r="CZ39" i="17" s="1"/>
  <c r="AI39" i="17"/>
  <c r="CX39" i="17" s="1"/>
  <c r="AC35" i="17"/>
  <c r="CU35" i="17" s="1"/>
  <c r="AM31" i="17"/>
  <c r="CZ31" i="17" s="1"/>
  <c r="AM48" i="17"/>
  <c r="CZ48" i="17" s="1"/>
  <c r="AC48" i="17"/>
  <c r="CU48" i="17" s="1"/>
  <c r="AG4" i="17"/>
  <c r="CW4" i="17" s="1"/>
  <c r="AI79" i="17"/>
  <c r="CX79" i="17" s="1"/>
  <c r="AG47" i="17"/>
  <c r="CW47" i="17" s="1"/>
  <c r="AE47" i="17"/>
  <c r="CV47" i="17" s="1"/>
  <c r="AK7" i="17"/>
  <c r="CY7" i="17" s="1"/>
  <c r="AM32" i="17"/>
  <c r="CZ32" i="17" s="1"/>
  <c r="AC32" i="17"/>
  <c r="CU32" i="17" s="1"/>
  <c r="AE40" i="17"/>
  <c r="CV40" i="17" s="1"/>
  <c r="AM56" i="17"/>
  <c r="CZ56" i="17" s="1"/>
  <c r="AC56" i="17"/>
  <c r="CU56" i="17" s="1"/>
  <c r="AE64" i="17"/>
  <c r="CV64" i="17" s="1"/>
  <c r="AM72" i="17"/>
  <c r="CZ72" i="17" s="1"/>
  <c r="AC72" i="17"/>
  <c r="CU72" i="17" s="1"/>
  <c r="AE24" i="17"/>
  <c r="CV24" i="17" s="1"/>
  <c r="AM20" i="17"/>
  <c r="CZ20" i="17" s="1"/>
  <c r="AC20" i="17"/>
  <c r="CU20" i="17" s="1"/>
  <c r="AE16" i="17"/>
  <c r="CV16" i="17" s="1"/>
  <c r="AM12" i="17"/>
  <c r="CZ12" i="17" s="1"/>
  <c r="AC12" i="17"/>
  <c r="CU12" i="17" s="1"/>
  <c r="AG8" i="17"/>
  <c r="CW8" i="17" s="1"/>
  <c r="AG75" i="17"/>
  <c r="CW75" i="17" s="1"/>
  <c r="AE75" i="17"/>
  <c r="CV75" i="17" s="1"/>
  <c r="AI71" i="17"/>
  <c r="CX71" i="17" s="1"/>
  <c r="AG67" i="17"/>
  <c r="CW67" i="17" s="1"/>
  <c r="AE67" i="17"/>
  <c r="CV67" i="17" s="1"/>
  <c r="AK63" i="17"/>
  <c r="CY63" i="17" s="1"/>
  <c r="AG59" i="17"/>
  <c r="CW59" i="17" s="1"/>
  <c r="AE59" i="17"/>
  <c r="CV59" i="17" s="1"/>
  <c r="AK55" i="17"/>
  <c r="CY55" i="17" s="1"/>
  <c r="AG51" i="17"/>
  <c r="CW51" i="17" s="1"/>
  <c r="AE51" i="17"/>
  <c r="CV51" i="17" s="1"/>
  <c r="AI43" i="17"/>
  <c r="CX43" i="17" s="1"/>
  <c r="AG39" i="17"/>
  <c r="CW39" i="17" s="1"/>
  <c r="AE39" i="17"/>
  <c r="CV39" i="17" s="1"/>
  <c r="AI35" i="17"/>
  <c r="CX35" i="17" s="1"/>
  <c r="AG31" i="17"/>
  <c r="CW31" i="17" s="1"/>
  <c r="AC31" i="17"/>
  <c r="CU31" i="17" s="1"/>
  <c r="AK27" i="17"/>
  <c r="CY27" i="17" s="1"/>
  <c r="AG23" i="17"/>
  <c r="CW23" i="17" s="1"/>
  <c r="AI27" i="17"/>
  <c r="CX27" i="17" s="1"/>
  <c r="AI23" i="17"/>
  <c r="CX23" i="17" s="1"/>
  <c r="AG19" i="17"/>
  <c r="CW19" i="17" s="1"/>
  <c r="AC19" i="17"/>
  <c r="CU19" i="17" s="1"/>
  <c r="AI15" i="17"/>
  <c r="CX15" i="17" s="1"/>
  <c r="AG11" i="17"/>
  <c r="CW11" i="17" s="1"/>
  <c r="AC11" i="17"/>
  <c r="CU11" i="17" s="1"/>
  <c r="AE28" i="17"/>
  <c r="CV28" i="17" s="1"/>
  <c r="AM36" i="17"/>
  <c r="CZ36" i="17" s="1"/>
  <c r="AC36" i="17"/>
  <c r="CU36" i="17" s="1"/>
  <c r="AE44" i="17"/>
  <c r="CV44" i="17" s="1"/>
  <c r="AM52" i="17"/>
  <c r="CZ52" i="17" s="1"/>
  <c r="AC52" i="17"/>
  <c r="CU52" i="17" s="1"/>
  <c r="AE60" i="17"/>
  <c r="CV60" i="17" s="1"/>
  <c r="AM68" i="17"/>
  <c r="CZ68" i="17" s="1"/>
  <c r="AC68" i="17"/>
  <c r="CU68" i="17" s="1"/>
  <c r="AE76" i="17"/>
  <c r="CV76" i="17" s="1"/>
  <c r="AI26" i="17"/>
  <c r="CX26" i="17" s="1"/>
  <c r="AG26" i="17"/>
  <c r="CW26" i="17" s="1"/>
  <c r="AC22" i="17"/>
  <c r="CU22" i="17" s="1"/>
  <c r="AI18" i="17"/>
  <c r="CX18" i="17" s="1"/>
  <c r="AG18" i="17"/>
  <c r="CW18" i="17" s="1"/>
  <c r="AC14" i="17"/>
  <c r="CU14" i="17" s="1"/>
  <c r="AI10" i="17"/>
  <c r="CX10" i="17" s="1"/>
  <c r="AG10" i="17"/>
  <c r="CW10" i="17" s="1"/>
  <c r="AC6" i="17"/>
  <c r="CU6" i="17" s="1"/>
  <c r="AK77" i="17"/>
  <c r="CY77" i="17" s="1"/>
  <c r="AI77" i="17"/>
  <c r="CX77" i="17" s="1"/>
  <c r="AE73" i="17"/>
  <c r="CV73" i="17" s="1"/>
  <c r="AK69" i="17"/>
  <c r="CY69" i="17" s="1"/>
  <c r="AI69" i="17"/>
  <c r="CX69" i="17" s="1"/>
  <c r="AC65" i="17"/>
  <c r="CU65" i="17" s="1"/>
  <c r="AK61" i="17"/>
  <c r="CY61" i="17" s="1"/>
  <c r="AI61" i="17"/>
  <c r="CX61" i="17" s="1"/>
  <c r="AC57" i="17"/>
  <c r="CU57" i="17" s="1"/>
  <c r="AK53" i="17"/>
  <c r="CY53" i="17" s="1"/>
  <c r="AI53" i="17"/>
  <c r="CX53" i="17" s="1"/>
  <c r="AC49" i="17"/>
  <c r="CU49" i="17" s="1"/>
  <c r="AK45" i="17"/>
  <c r="CY45" i="17" s="1"/>
  <c r="AI45" i="17"/>
  <c r="CX45" i="17" s="1"/>
  <c r="AC41" i="17"/>
  <c r="CU41" i="17" s="1"/>
  <c r="AK37" i="17"/>
  <c r="CY37" i="17" s="1"/>
  <c r="AM27" i="17"/>
  <c r="CZ27" i="17" s="1"/>
  <c r="AK23" i="17"/>
  <c r="CY23" i="17" s="1"/>
  <c r="AM19" i="17"/>
  <c r="CZ19" i="17" s="1"/>
  <c r="AE19" i="17"/>
  <c r="CV19" i="17" s="1"/>
  <c r="AK15" i="17"/>
  <c r="CY15" i="17" s="1"/>
  <c r="AM11" i="17"/>
  <c r="CZ11" i="17" s="1"/>
  <c r="AE74" i="17"/>
  <c r="CV74" i="17" s="1"/>
  <c r="AK66" i="17"/>
  <c r="CY66" i="17" s="1"/>
  <c r="AG66" i="17"/>
  <c r="CW66" i="17" s="1"/>
  <c r="AE58" i="17"/>
  <c r="CV58" i="17" s="1"/>
  <c r="AK50" i="17"/>
  <c r="CY50" i="17" s="1"/>
  <c r="AG50" i="17"/>
  <c r="CW50" i="17" s="1"/>
  <c r="AE42" i="17"/>
  <c r="CV42" i="17" s="1"/>
  <c r="AK34" i="17"/>
  <c r="CY34" i="17" s="1"/>
  <c r="AC34" i="17"/>
  <c r="CU34" i="17" s="1"/>
  <c r="AE78" i="17"/>
  <c r="CV78" i="17" s="1"/>
  <c r="AK70" i="17"/>
  <c r="CY70" i="17" s="1"/>
  <c r="AG70" i="17"/>
  <c r="CW70" i="17" s="1"/>
  <c r="AE62" i="17"/>
  <c r="CV62" i="17" s="1"/>
  <c r="AK54" i="17"/>
  <c r="CY54" i="17" s="1"/>
  <c r="AG54" i="17"/>
  <c r="CW54" i="17" s="1"/>
  <c r="AE46" i="17"/>
  <c r="CV46" i="17" s="1"/>
  <c r="AK38" i="17"/>
  <c r="CY38" i="17" s="1"/>
  <c r="AG38" i="17"/>
  <c r="CW38" i="17" s="1"/>
  <c r="AE30" i="17"/>
  <c r="CV30" i="17" s="1"/>
  <c r="AI74" i="17"/>
  <c r="CX74" i="17" s="1"/>
  <c r="AC74" i="17"/>
  <c r="CU74" i="17" s="1"/>
  <c r="AM66" i="17"/>
  <c r="CZ66" i="17" s="1"/>
  <c r="AI58" i="17"/>
  <c r="CX58" i="17" s="1"/>
  <c r="AC58" i="17"/>
  <c r="CU58" i="17" s="1"/>
  <c r="AM50" i="17"/>
  <c r="CZ50" i="17" s="1"/>
  <c r="AI42" i="17"/>
  <c r="CX42" i="17" s="1"/>
  <c r="AC42" i="17"/>
  <c r="CU42" i="17" s="1"/>
  <c r="AM34" i="17"/>
  <c r="CZ34" i="17" s="1"/>
  <c r="AI78" i="17"/>
  <c r="CX78" i="17" s="1"/>
  <c r="AC78" i="17"/>
  <c r="CU78" i="17" s="1"/>
  <c r="AM70" i="17"/>
  <c r="CZ70" i="17" s="1"/>
  <c r="AI62" i="17"/>
  <c r="CX62" i="17" s="1"/>
  <c r="AC62" i="17"/>
  <c r="CU62" i="17" s="1"/>
  <c r="AM54" i="17"/>
  <c r="CZ54" i="17" s="1"/>
  <c r="AI46" i="17"/>
  <c r="CX46" i="17" s="1"/>
  <c r="AC46" i="17"/>
  <c r="CU46" i="17" s="1"/>
  <c r="AM38" i="17"/>
  <c r="CZ38" i="17" s="1"/>
  <c r="AI30" i="17"/>
  <c r="CX30" i="17" s="1"/>
  <c r="AG30" i="17"/>
  <c r="CW30" i="17" s="1"/>
  <c r="AI48" i="17"/>
  <c r="CX48" i="17" s="1"/>
  <c r="AM79" i="17"/>
  <c r="CZ79" i="17" s="1"/>
  <c r="AC79" i="17"/>
  <c r="CU79" i="17" s="1"/>
  <c r="AC47" i="17"/>
  <c r="CU47" i="17" s="1"/>
  <c r="AM7" i="17"/>
  <c r="CZ7" i="17" s="1"/>
  <c r="AE7" i="17"/>
  <c r="CV7" i="17" s="1"/>
  <c r="AI32" i="17"/>
  <c r="CX32" i="17" s="1"/>
  <c r="AK40" i="17"/>
  <c r="CY40" i="17" s="1"/>
  <c r="AG40" i="17"/>
  <c r="CW40" i="17" s="1"/>
  <c r="AI56" i="17"/>
  <c r="CX56" i="17" s="1"/>
  <c r="AK64" i="17"/>
  <c r="CY64" i="17" s="1"/>
  <c r="AG64" i="17"/>
  <c r="CW64" i="17" s="1"/>
  <c r="AI72" i="17"/>
  <c r="CX72" i="17" s="1"/>
  <c r="AK24" i="17"/>
  <c r="CY24" i="17" s="1"/>
  <c r="AG24" i="17"/>
  <c r="CW24" i="17" s="1"/>
  <c r="AI20" i="17"/>
  <c r="CX20" i="17" s="1"/>
  <c r="AK16" i="17"/>
  <c r="CY16" i="17" s="1"/>
  <c r="AG16" i="17"/>
  <c r="CW16" i="17" s="1"/>
  <c r="AI12" i="17"/>
  <c r="CX12" i="17" s="1"/>
  <c r="AK8" i="17"/>
  <c r="CY8" i="17" s="1"/>
  <c r="AC8" i="17"/>
  <c r="CU8" i="17" s="1"/>
  <c r="AI75" i="17"/>
  <c r="CX75" i="17" s="1"/>
  <c r="AM71" i="17"/>
  <c r="CZ71" i="17" s="1"/>
  <c r="AC71" i="17"/>
  <c r="CU71" i="17" s="1"/>
  <c r="AC67" i="17"/>
  <c r="CU67" i="17" s="1"/>
  <c r="AM63" i="17"/>
  <c r="CZ63" i="17" s="1"/>
  <c r="AI63" i="17"/>
  <c r="CX63" i="17" s="1"/>
  <c r="AC59" i="17"/>
  <c r="CU59" i="17" s="1"/>
  <c r="AM55" i="17"/>
  <c r="CZ55" i="17" s="1"/>
  <c r="AI55" i="17"/>
  <c r="CX55" i="17" s="1"/>
  <c r="AC51" i="17"/>
  <c r="CU51" i="17" s="1"/>
  <c r="AM43" i="17"/>
  <c r="CZ43" i="17" s="1"/>
  <c r="AK43" i="17"/>
  <c r="CY43" i="17" s="1"/>
  <c r="AC39" i="17"/>
  <c r="CU39" i="17" s="1"/>
  <c r="AM35" i="17"/>
  <c r="CZ35" i="17" s="1"/>
  <c r="AK35" i="17"/>
  <c r="CY35" i="17" s="1"/>
  <c r="AK31" i="17"/>
  <c r="CY31" i="17" s="1"/>
  <c r="AE48" i="17"/>
  <c r="CV48" i="17" s="1"/>
  <c r="AK4" i="17"/>
  <c r="CY4" i="17" s="1"/>
  <c r="AG79" i="17"/>
  <c r="CW79" i="17" s="1"/>
  <c r="AE79" i="17"/>
  <c r="CV79" i="17" s="1"/>
  <c r="AK47" i="17"/>
  <c r="CY47" i="17" s="1"/>
  <c r="AI7" i="17"/>
  <c r="CX7" i="17" s="1"/>
  <c r="AC7" i="17"/>
  <c r="CU7" i="17" s="1"/>
  <c r="AE32" i="17"/>
  <c r="CV32" i="17" s="1"/>
  <c r="AM40" i="17"/>
  <c r="CZ40" i="17" s="1"/>
  <c r="AC40" i="17"/>
  <c r="CU40" i="17" s="1"/>
  <c r="AE56" i="17"/>
  <c r="CV56" i="17" s="1"/>
  <c r="AM64" i="17"/>
  <c r="CZ64" i="17" s="1"/>
  <c r="AC64" i="17"/>
  <c r="CU64" i="17" s="1"/>
  <c r="AE72" i="17"/>
  <c r="CV72" i="17" s="1"/>
  <c r="AM24" i="17"/>
  <c r="CZ24" i="17" s="1"/>
  <c r="AC24" i="17"/>
  <c r="CU24" i="17" s="1"/>
  <c r="AE20" i="17"/>
  <c r="CV20" i="17" s="1"/>
  <c r="AM16" i="17"/>
  <c r="CZ16" i="17" s="1"/>
  <c r="AC16" i="17"/>
  <c r="CU16" i="17" s="1"/>
  <c r="AE12" i="17"/>
  <c r="CV12" i="17" s="1"/>
  <c r="AM8" i="17"/>
  <c r="CZ8" i="17" s="1"/>
  <c r="AI8" i="17"/>
  <c r="CX8" i="17" s="1"/>
  <c r="AC75" i="17"/>
  <c r="CU75" i="17" s="1"/>
  <c r="AG71" i="17"/>
  <c r="CW71" i="17" s="1"/>
  <c r="AE71" i="17"/>
  <c r="CV71" i="17" s="1"/>
  <c r="AI67" i="17"/>
  <c r="CX67" i="17" s="1"/>
  <c r="AG63" i="17"/>
  <c r="CW63" i="17" s="1"/>
  <c r="AE63" i="17"/>
  <c r="CV63" i="17" s="1"/>
  <c r="AI59" i="17"/>
  <c r="CX59" i="17" s="1"/>
  <c r="AG55" i="17"/>
  <c r="CW55" i="17" s="1"/>
  <c r="AE55" i="17"/>
  <c r="CV55" i="17" s="1"/>
  <c r="AI51" i="17"/>
  <c r="CX51" i="17" s="1"/>
  <c r="AG43" i="17"/>
  <c r="CW43" i="17" s="1"/>
  <c r="AE43" i="17"/>
  <c r="CV43" i="17" s="1"/>
  <c r="AK39" i="17"/>
  <c r="CY39" i="17" s="1"/>
  <c r="AG35" i="17"/>
  <c r="CW35" i="17" s="1"/>
  <c r="AE35" i="17"/>
  <c r="CV35" i="17" s="1"/>
  <c r="AI31" i="17"/>
  <c r="CX31" i="17" s="1"/>
  <c r="AG27" i="17"/>
  <c r="CW27" i="17" s="1"/>
  <c r="AC27" i="17"/>
  <c r="CU27" i="17" s="1"/>
  <c r="AE31" i="17"/>
  <c r="CV31" i="17" s="1"/>
  <c r="AM23" i="17"/>
  <c r="CZ23" i="17" s="1"/>
  <c r="AC23" i="17"/>
  <c r="CU23" i="17" s="1"/>
  <c r="AK19" i="17"/>
  <c r="CY19" i="17" s="1"/>
  <c r="AG15" i="17"/>
  <c r="CW15" i="17" s="1"/>
  <c r="AC15" i="17"/>
  <c r="CU15" i="17" s="1"/>
  <c r="AK11" i="17"/>
  <c r="CY11" i="17" s="1"/>
  <c r="AM28" i="17"/>
  <c r="CZ28" i="17" s="1"/>
  <c r="AC28" i="17"/>
  <c r="CU28" i="17" s="1"/>
  <c r="AE36" i="17"/>
  <c r="CV36" i="17" s="1"/>
  <c r="AM44" i="17"/>
  <c r="CZ44" i="17" s="1"/>
  <c r="AC44" i="17"/>
  <c r="CU44" i="17" s="1"/>
  <c r="AE52" i="17"/>
  <c r="CV52" i="17" s="1"/>
  <c r="AM60" i="17"/>
  <c r="CZ60" i="17" s="1"/>
  <c r="AC60" i="17"/>
  <c r="CU60" i="17" s="1"/>
  <c r="AE68" i="17"/>
  <c r="CV68" i="17" s="1"/>
  <c r="AM76" i="17"/>
  <c r="CZ76" i="17" s="1"/>
  <c r="AC76" i="17"/>
  <c r="CU76" i="17" s="1"/>
  <c r="AM26" i="17"/>
  <c r="CZ26" i="17" s="1"/>
  <c r="AI22" i="17"/>
  <c r="CX22" i="17" s="1"/>
  <c r="AG22" i="17"/>
  <c r="CW22" i="17" s="1"/>
  <c r="AM18" i="17"/>
  <c r="CZ18" i="17" s="1"/>
  <c r="AI14" i="17"/>
  <c r="CX14" i="17" s="1"/>
  <c r="AG14" i="17"/>
  <c r="CW14" i="17" s="1"/>
  <c r="AM10" i="17"/>
  <c r="CZ10" i="17" s="1"/>
  <c r="AI6" i="17"/>
  <c r="CX6" i="17" s="1"/>
  <c r="AG6" i="17"/>
  <c r="CW6" i="17" s="1"/>
  <c r="AE77" i="17"/>
  <c r="CV77" i="17" s="1"/>
  <c r="AK73" i="17"/>
  <c r="CY73" i="17" s="1"/>
  <c r="AG57" i="17"/>
  <c r="CW57" i="17" s="1"/>
  <c r="AE53" i="17"/>
  <c r="CV53" i="17" s="1"/>
  <c r="AM45" i="17"/>
  <c r="CZ45" i="17" s="1"/>
  <c r="AG41" i="17"/>
  <c r="CW41" i="17" s="1"/>
  <c r="AE37" i="17"/>
  <c r="CV37" i="17" s="1"/>
  <c r="AG33" i="17"/>
  <c r="CW33" i="17" s="1"/>
  <c r="AM29" i="17"/>
  <c r="CZ29" i="17" s="1"/>
  <c r="AI29" i="17"/>
  <c r="CX29" i="17" s="1"/>
  <c r="AG25" i="17"/>
  <c r="CW25" i="17" s="1"/>
  <c r="AM21" i="17"/>
  <c r="CZ21" i="17" s="1"/>
  <c r="AI21" i="17"/>
  <c r="CX21" i="17" s="1"/>
  <c r="AG17" i="17"/>
  <c r="CW17" i="17" s="1"/>
  <c r="AM13" i="17"/>
  <c r="CZ13" i="17" s="1"/>
  <c r="AI13" i="17"/>
  <c r="CX13" i="17" s="1"/>
  <c r="AK9" i="17"/>
  <c r="CY9" i="17" s="1"/>
  <c r="AG5" i="17"/>
  <c r="CW5" i="17" s="1"/>
  <c r="AM57" i="17"/>
  <c r="CZ57" i="17" s="1"/>
  <c r="AG53" i="17"/>
  <c r="CW53" i="17" s="1"/>
  <c r="AE49" i="17"/>
  <c r="CV49" i="17" s="1"/>
  <c r="AM41" i="17"/>
  <c r="CZ41" i="17" s="1"/>
  <c r="AG37" i="17"/>
  <c r="CW37" i="17" s="1"/>
  <c r="AK33" i="17"/>
  <c r="CY33" i="17" s="1"/>
  <c r="AC33" i="17"/>
  <c r="CU33" i="17" s="1"/>
  <c r="AE29" i="17"/>
  <c r="CV29" i="17" s="1"/>
  <c r="AK25" i="17"/>
  <c r="CY25" i="17" s="1"/>
  <c r="AC25" i="17"/>
  <c r="CU25" i="17" s="1"/>
  <c r="AE21" i="17"/>
  <c r="CV21" i="17" s="1"/>
  <c r="AK17" i="17"/>
  <c r="CY17" i="17" s="1"/>
  <c r="AC17" i="17"/>
  <c r="CU17" i="17" s="1"/>
  <c r="AE13" i="17"/>
  <c r="CV13" i="17" s="1"/>
  <c r="AI9" i="17"/>
  <c r="CX9" i="17" s="1"/>
  <c r="AC9" i="17"/>
  <c r="CU9" i="17" s="1"/>
  <c r="AK5" i="17"/>
  <c r="CY5" i="17" s="1"/>
  <c r="AG61" i="17"/>
  <c r="CW61" i="17" s="1"/>
  <c r="AE65" i="17"/>
  <c r="CV65" i="17" s="1"/>
  <c r="AM65" i="17"/>
  <c r="CZ65" i="17" s="1"/>
  <c r="AG69" i="17"/>
  <c r="CW69" i="17" s="1"/>
  <c r="AC73" i="17"/>
  <c r="CU73" i="17" s="1"/>
  <c r="AM73" i="17"/>
  <c r="CZ73" i="17" s="1"/>
  <c r="AG77" i="17"/>
  <c r="CW77" i="17" s="1"/>
  <c r="AM6" i="17"/>
  <c r="CZ6" i="17" s="1"/>
  <c r="AK6" i="17"/>
  <c r="CY6" i="17" s="1"/>
  <c r="AE10" i="17"/>
  <c r="CV10" i="17" s="1"/>
  <c r="AM14" i="17"/>
  <c r="CZ14" i="17" s="1"/>
  <c r="AK14" i="17"/>
  <c r="CY14" i="17" s="1"/>
  <c r="AE18" i="17"/>
  <c r="CV18" i="17" s="1"/>
  <c r="AM22" i="17"/>
  <c r="CZ22" i="17" s="1"/>
  <c r="AK22" i="17"/>
  <c r="CY22" i="17" s="1"/>
  <c r="AE26" i="17"/>
  <c r="CV26" i="17" s="1"/>
  <c r="AG76" i="17"/>
  <c r="CW76" i="17" s="1"/>
  <c r="AK76" i="17"/>
  <c r="CY76" i="17" s="1"/>
  <c r="AI68" i="17"/>
  <c r="CX68" i="17" s="1"/>
  <c r="AG60" i="17"/>
  <c r="CW60" i="17" s="1"/>
  <c r="AK60" i="17"/>
  <c r="CY60" i="17" s="1"/>
  <c r="AI52" i="17"/>
  <c r="CX52" i="17" s="1"/>
  <c r="AG44" i="17"/>
  <c r="CW44" i="17" s="1"/>
  <c r="AK44" i="17"/>
  <c r="CY44" i="17" s="1"/>
  <c r="AI36" i="17"/>
  <c r="CX36" i="17" s="1"/>
  <c r="AG28" i="17"/>
  <c r="CW28" i="17" s="1"/>
  <c r="AK28" i="17"/>
  <c r="CY28" i="17" s="1"/>
  <c r="AI11" i="17"/>
  <c r="CX11" i="17" s="1"/>
  <c r="AM15" i="17"/>
  <c r="CZ15" i="17" s="1"/>
  <c r="AE23" i="17"/>
  <c r="CV23" i="17" s="1"/>
  <c r="AC37" i="17"/>
  <c r="CU37" i="17" s="1"/>
  <c r="AK41" i="17"/>
  <c r="CY41" i="17" s="1"/>
  <c r="AI49" i="17"/>
  <c r="CX49" i="17" s="1"/>
  <c r="AC53" i="17"/>
  <c r="CU53" i="17" s="1"/>
  <c r="AK57" i="17"/>
  <c r="CY57" i="17" s="1"/>
  <c r="AI65" i="17"/>
  <c r="CX65" i="17" s="1"/>
  <c r="AC69" i="17"/>
  <c r="CU69" i="17" s="1"/>
  <c r="AE61" i="17"/>
  <c r="CV61" i="17" s="1"/>
  <c r="AM53" i="17"/>
  <c r="CZ53" i="17" s="1"/>
  <c r="AG49" i="17"/>
  <c r="CW49" i="17" s="1"/>
  <c r="AE45" i="17"/>
  <c r="CV45" i="17" s="1"/>
  <c r="AM37" i="17"/>
  <c r="CZ37" i="17" s="1"/>
  <c r="AM33" i="17"/>
  <c r="CZ33" i="17" s="1"/>
  <c r="AI33" i="17"/>
  <c r="CX33" i="17" s="1"/>
  <c r="AG29" i="17"/>
  <c r="CW29" i="17" s="1"/>
  <c r="AM25" i="17"/>
  <c r="CZ25" i="17" s="1"/>
  <c r="AI25" i="17"/>
  <c r="CX25" i="17" s="1"/>
  <c r="AG21" i="17"/>
  <c r="CW21" i="17" s="1"/>
  <c r="AM17" i="17"/>
  <c r="CZ17" i="17" s="1"/>
  <c r="AI17" i="17"/>
  <c r="CX17" i="17" s="1"/>
  <c r="AG13" i="17"/>
  <c r="CW13" i="17" s="1"/>
  <c r="AM9" i="17"/>
  <c r="CZ9" i="17" s="1"/>
  <c r="AE9" i="17"/>
  <c r="CV9" i="17" s="1"/>
  <c r="AI5" i="17"/>
  <c r="CX5" i="17" s="1"/>
  <c r="AC5" i="17"/>
  <c r="CU5" i="17" s="1"/>
  <c r="AE57" i="17"/>
  <c r="CV57" i="17" s="1"/>
  <c r="AM49" i="17"/>
  <c r="CZ49" i="17" s="1"/>
  <c r="AG45" i="17"/>
  <c r="CW45" i="17" s="1"/>
  <c r="AE41" i="17"/>
  <c r="CV41" i="17" s="1"/>
  <c r="AI37" i="17"/>
  <c r="CX37" i="17" s="1"/>
  <c r="AE33" i="17"/>
  <c r="CV33" i="17" s="1"/>
  <c r="AK29" i="17"/>
  <c r="CY29" i="17" s="1"/>
  <c r="AC29" i="17"/>
  <c r="CU29" i="17" s="1"/>
  <c r="AE25" i="17"/>
  <c r="CV25" i="17" s="1"/>
  <c r="AK21" i="17"/>
  <c r="CY21" i="17" s="1"/>
  <c r="AC21" i="17"/>
  <c r="CU21" i="17" s="1"/>
  <c r="AE17" i="17"/>
  <c r="CV17" i="17" s="1"/>
  <c r="AK13" i="17"/>
  <c r="CY13" i="17" s="1"/>
  <c r="AC13" i="17"/>
  <c r="CU13" i="17" s="1"/>
  <c r="AG9" i="17"/>
  <c r="CW9" i="17" s="1"/>
  <c r="AM5" i="17"/>
  <c r="CZ5" i="17" s="1"/>
  <c r="AE5" i="17"/>
  <c r="CV5" i="17" s="1"/>
  <c r="AM61" i="17"/>
  <c r="CZ61" i="17" s="1"/>
  <c r="AG65" i="17"/>
  <c r="CW65" i="17" s="1"/>
  <c r="AE69" i="17"/>
  <c r="CV69" i="17" s="1"/>
  <c r="AM69" i="17"/>
  <c r="CZ69" i="17" s="1"/>
  <c r="AG73" i="17"/>
  <c r="CW73" i="17" s="1"/>
  <c r="AC77" i="17"/>
  <c r="CU77" i="17" s="1"/>
  <c r="AM77" i="17"/>
  <c r="CZ77" i="17" s="1"/>
  <c r="AE6" i="17"/>
  <c r="CV6" i="17" s="1"/>
  <c r="AC10" i="17"/>
  <c r="CU10" i="17" s="1"/>
  <c r="AK10" i="17"/>
  <c r="CY10" i="17" s="1"/>
  <c r="AE14" i="17"/>
  <c r="CV14" i="17" s="1"/>
  <c r="AC18" i="17"/>
  <c r="CU18" i="17" s="1"/>
  <c r="AK18" i="17"/>
  <c r="CY18" i="17" s="1"/>
  <c r="AE22" i="17"/>
  <c r="CV22" i="17" s="1"/>
  <c r="AC26" i="17"/>
  <c r="CU26" i="17" s="1"/>
  <c r="AK26" i="17"/>
  <c r="CY26" i="17" s="1"/>
  <c r="AI76" i="17"/>
  <c r="CX76" i="17" s="1"/>
  <c r="AG68" i="17"/>
  <c r="CW68" i="17" s="1"/>
  <c r="AK68" i="17"/>
  <c r="CY68" i="17" s="1"/>
  <c r="AI60" i="17"/>
  <c r="CX60" i="17" s="1"/>
  <c r="AG52" i="17"/>
  <c r="CW52" i="17" s="1"/>
  <c r="AK52" i="17"/>
  <c r="CY52" i="17" s="1"/>
  <c r="AI44" i="17"/>
  <c r="CX44" i="17" s="1"/>
  <c r="AG36" i="17"/>
  <c r="CW36" i="17" s="1"/>
  <c r="AK36" i="17"/>
  <c r="CY36" i="17" s="1"/>
  <c r="AI28" i="17"/>
  <c r="CX28" i="17" s="1"/>
  <c r="AE11" i="17"/>
  <c r="CV11" i="17" s="1"/>
  <c r="AE15" i="17"/>
  <c r="CV15" i="17" s="1"/>
  <c r="AI19" i="17"/>
  <c r="CX19" i="17" s="1"/>
  <c r="AE27" i="17"/>
  <c r="CV27" i="17" s="1"/>
  <c r="AI41" i="17"/>
  <c r="CX41" i="17" s="1"/>
  <c r="AC45" i="17"/>
  <c r="CU45" i="17" s="1"/>
  <c r="AK49" i="17"/>
  <c r="CY49" i="17" s="1"/>
  <c r="AI57" i="17"/>
  <c r="CX57" i="17" s="1"/>
  <c r="AC61" i="17"/>
  <c r="CU61" i="17" s="1"/>
  <c r="AK65" i="17"/>
  <c r="CY65" i="17" s="1"/>
  <c r="AI73" i="17"/>
  <c r="CX73" i="17" s="1"/>
  <c r="HX21" i="17" l="1"/>
  <c r="HM7" i="17"/>
  <c r="HU41" i="17"/>
  <c r="IA52" i="17"/>
  <c r="HV45" i="17"/>
  <c r="HT32" i="17"/>
  <c r="HL10" i="17"/>
  <c r="IC21" i="17"/>
  <c r="HH54" i="17"/>
  <c r="HS51" i="17"/>
  <c r="HZ59" i="17"/>
  <c r="HW24" i="17"/>
  <c r="IB36" i="17"/>
  <c r="HT9" i="17"/>
  <c r="HI45" i="17"/>
  <c r="IE24" i="17"/>
  <c r="HJ45" i="17"/>
  <c r="HM44" i="17"/>
  <c r="HT41" i="17"/>
  <c r="IA53" i="17"/>
  <c r="HM28" i="17"/>
  <c r="HL21" i="17"/>
  <c r="HG22" i="17"/>
  <c r="HF50" i="17"/>
  <c r="HF25" i="17"/>
  <c r="HL47" i="17"/>
  <c r="HF59" i="17"/>
  <c r="HG37" i="17"/>
  <c r="HZ43" i="17"/>
  <c r="IA37" i="17"/>
  <c r="IH45" i="17"/>
  <c r="HT44" i="17"/>
  <c r="HZ17" i="17"/>
  <c r="IF66" i="17"/>
  <c r="JG66" i="17" s="1"/>
  <c r="HJ36" i="17"/>
  <c r="IG37" i="17"/>
  <c r="HS48" i="17"/>
  <c r="IA48" i="17"/>
  <c r="HS34" i="17"/>
  <c r="HM43" i="17"/>
  <c r="HE64" i="17"/>
  <c r="HG54" i="17"/>
  <c r="HL31" i="17"/>
  <c r="HH43" i="17"/>
  <c r="HE47" i="17"/>
  <c r="HI67" i="17"/>
  <c r="HE60" i="17"/>
  <c r="HL50" i="17"/>
  <c r="HN43" i="17"/>
  <c r="HZ28" i="17"/>
  <c r="IA28" i="17"/>
  <c r="IA63" i="17"/>
  <c r="IB52" i="17"/>
  <c r="IC64" i="17"/>
  <c r="HS46" i="17"/>
  <c r="HM32" i="17"/>
  <c r="HZ63" i="17"/>
  <c r="HM24" i="17"/>
  <c r="II36" i="17"/>
  <c r="HZ29" i="17"/>
  <c r="HN66" i="17"/>
  <c r="HI36" i="17"/>
  <c r="IG68" i="17"/>
  <c r="IM68" i="17" s="1"/>
  <c r="JH68" i="17" s="1"/>
  <c r="HE59" i="17"/>
  <c r="ID24" i="17"/>
  <c r="IB44" i="17"/>
  <c r="HG29" i="17"/>
  <c r="IJ45" i="17"/>
  <c r="IC29" i="17"/>
  <c r="HU32" i="17"/>
  <c r="HZ19" i="17"/>
  <c r="HQ24" i="17"/>
  <c r="HE22" i="17"/>
  <c r="HE37" i="17"/>
  <c r="HG65" i="17"/>
  <c r="HL38" i="17"/>
  <c r="HJ39" i="17"/>
  <c r="IG60" i="17"/>
  <c r="IB21" i="17"/>
  <c r="HT33" i="17"/>
  <c r="IB45" i="17"/>
  <c r="HG72" i="17"/>
  <c r="HG43" i="17"/>
  <c r="HV24" i="17"/>
  <c r="HE23" i="17"/>
  <c r="HF39" i="17"/>
  <c r="HM31" i="17"/>
  <c r="HU19" i="17"/>
  <c r="HL56" i="17"/>
  <c r="HF11" i="17"/>
  <c r="HH47" i="17"/>
  <c r="HS28" i="17"/>
  <c r="HH33" i="17"/>
  <c r="HM19" i="17"/>
  <c r="HP51" i="17"/>
  <c r="IG57" i="17"/>
  <c r="HE26" i="17"/>
  <c r="IK44" i="17"/>
  <c r="IG44" i="17"/>
  <c r="HP45" i="17"/>
  <c r="HX45" i="17"/>
  <c r="HH46" i="17"/>
  <c r="IA42" i="17"/>
  <c r="HT38" i="17"/>
  <c r="HH41" i="17"/>
  <c r="HW32" i="17"/>
  <c r="HE39" i="17"/>
  <c r="HP24" i="17"/>
  <c r="HH18" i="17"/>
  <c r="HU18" i="17"/>
  <c r="HF56" i="17"/>
  <c r="HH63" i="17"/>
  <c r="HE40" i="17"/>
  <c r="HJ44" i="17"/>
  <c r="IG34" i="17"/>
  <c r="HP34" i="17"/>
  <c r="HI42" i="17"/>
  <c r="IH50" i="17"/>
  <c r="HH30" i="17"/>
  <c r="IH35" i="17"/>
  <c r="HF67" i="17"/>
  <c r="HQ67" i="17"/>
  <c r="HF17" i="17"/>
  <c r="HF37" i="17"/>
  <c r="HF65" i="17"/>
  <c r="HF64" i="17"/>
  <c r="IG64" i="17"/>
  <c r="II64" i="17"/>
  <c r="HV66" i="17"/>
  <c r="HX66" i="17"/>
  <c r="HI30" i="17"/>
  <c r="HF54" i="17"/>
  <c r="IG30" i="17"/>
  <c r="HH38" i="17"/>
  <c r="HM46" i="17"/>
  <c r="HG53" i="17"/>
  <c r="HH27" i="17"/>
  <c r="HF12" i="17"/>
  <c r="IA18" i="17"/>
  <c r="IF18" i="17" s="1"/>
  <c r="JG18" i="17" s="1"/>
  <c r="HZ35" i="17"/>
  <c r="HE72" i="17"/>
  <c r="HE12" i="17"/>
  <c r="HK12" i="17" s="1"/>
  <c r="IO12" i="17" s="1"/>
  <c r="IA29" i="17"/>
  <c r="HE30" i="17"/>
  <c r="HF46" i="17"/>
  <c r="HN46" i="17"/>
  <c r="HN12" i="17"/>
  <c r="HF36" i="17"/>
  <c r="HF9" i="17"/>
  <c r="HK9" i="17" s="1"/>
  <c r="IO9" i="17" s="1"/>
  <c r="IG40" i="17"/>
  <c r="HF44" i="17"/>
  <c r="IG17" i="17"/>
  <c r="IM17" i="17" s="1"/>
  <c r="JH17" i="17" s="1"/>
  <c r="HN64" i="17"/>
  <c r="HR64" i="17" s="1"/>
  <c r="IP64" i="17" s="1"/>
  <c r="IE48" i="17"/>
  <c r="HS66" i="17"/>
  <c r="HF72" i="17"/>
  <c r="HE41" i="17"/>
  <c r="HS27" i="17"/>
  <c r="HE32" i="17"/>
  <c r="HO21" i="17"/>
  <c r="IH65" i="17"/>
  <c r="HE46" i="17"/>
  <c r="HG39" i="17"/>
  <c r="HF51" i="17"/>
  <c r="HE67" i="17"/>
  <c r="HE71" i="17"/>
  <c r="HK71" i="17" s="1"/>
  <c r="IO71" i="17" s="1"/>
  <c r="IA20" i="17"/>
  <c r="IF20" i="17" s="1"/>
  <c r="JG20" i="17" s="1"/>
  <c r="HS44" i="17"/>
  <c r="II44" i="17"/>
  <c r="HT21" i="17"/>
  <c r="HT57" i="17"/>
  <c r="HZ65" i="17"/>
  <c r="HV48" i="17"/>
  <c r="HM66" i="17"/>
  <c r="HS50" i="17"/>
  <c r="HE54" i="17"/>
  <c r="HZ53" i="17"/>
  <c r="HM45" i="17"/>
  <c r="HE6" i="17"/>
  <c r="HE62" i="17"/>
  <c r="HP26" i="17"/>
  <c r="IB42" i="17"/>
  <c r="HM35" i="17"/>
  <c r="HO49" i="17"/>
  <c r="HE35" i="17"/>
  <c r="HL23" i="17"/>
  <c r="HL54" i="17"/>
  <c r="HL26" i="17"/>
  <c r="HL48" i="17"/>
  <c r="HF31" i="17"/>
  <c r="HL39" i="17"/>
  <c r="HE20" i="17"/>
  <c r="HL36" i="17"/>
  <c r="HE17" i="17"/>
  <c r="HF19" i="17"/>
  <c r="HF35" i="17"/>
  <c r="HF28" i="17"/>
  <c r="HE21" i="17"/>
  <c r="HL33" i="17"/>
  <c r="HF22" i="17"/>
  <c r="HE55" i="17"/>
  <c r="HX20" i="17"/>
  <c r="IA47" i="17"/>
  <c r="IH16" i="17"/>
  <c r="HE29" i="17"/>
  <c r="HF30" i="17"/>
  <c r="HG46" i="17"/>
  <c r="HF29" i="17"/>
  <c r="IH33" i="17"/>
  <c r="HI49" i="17"/>
  <c r="HS6" i="17"/>
  <c r="HU64" i="17"/>
  <c r="II60" i="17"/>
  <c r="HV21" i="17"/>
  <c r="HU49" i="17"/>
  <c r="HF6" i="17"/>
  <c r="HH34" i="17"/>
  <c r="HU34" i="17"/>
  <c r="IH42" i="17"/>
  <c r="HZ62" i="17"/>
  <c r="IK42" i="17"/>
  <c r="HU30" i="17"/>
  <c r="HG35" i="17"/>
  <c r="HS18" i="17"/>
  <c r="HE7" i="17"/>
  <c r="HK7" i="17" s="1"/>
  <c r="IO7" i="17" s="1"/>
  <c r="HH51" i="17"/>
  <c r="IG47" i="17"/>
  <c r="IM47" i="17" s="1"/>
  <c r="JH47" i="17" s="1"/>
  <c r="HI21" i="17"/>
  <c r="HV49" i="17"/>
  <c r="HH26" i="17"/>
  <c r="HH48" i="17"/>
  <c r="HH42" i="17"/>
  <c r="HV23" i="17"/>
  <c r="HU47" i="17"/>
  <c r="ID51" i="17"/>
  <c r="HW26" i="17"/>
  <c r="HU65" i="17"/>
  <c r="HU6" i="17"/>
  <c r="IA62" i="17"/>
  <c r="HF41" i="17"/>
  <c r="HN18" i="17"/>
  <c r="HL66" i="17"/>
  <c r="HP30" i="17"/>
  <c r="HL30" i="17"/>
  <c r="HF26" i="17"/>
  <c r="HE15" i="17"/>
  <c r="HJ20" i="17"/>
  <c r="HE27" i="17"/>
  <c r="IH56" i="17"/>
  <c r="HW21" i="17"/>
  <c r="HO33" i="17"/>
  <c r="HW45" i="17"/>
  <c r="IH60" i="17"/>
  <c r="HP36" i="17"/>
  <c r="HV15" i="17"/>
  <c r="HI32" i="17"/>
  <c r="HF15" i="17"/>
  <c r="HK15" i="17" s="1"/>
  <c r="IO15" i="17" s="1"/>
  <c r="IG71" i="17"/>
  <c r="IM71" i="17" s="1"/>
  <c r="JH71" i="17" s="1"/>
  <c r="IB15" i="17"/>
  <c r="HH32" i="17"/>
  <c r="HH19" i="17"/>
  <c r="HZ47" i="17"/>
  <c r="HZ72" i="17"/>
  <c r="HQ63" i="17"/>
  <c r="HS20" i="17"/>
  <c r="HI24" i="17"/>
  <c r="HG21" i="17"/>
  <c r="HF45" i="17"/>
  <c r="HG45" i="17"/>
  <c r="HQ45" i="17"/>
  <c r="HT49" i="17"/>
  <c r="HF48" i="17"/>
  <c r="HG44" i="17"/>
  <c r="HH21" i="17"/>
  <c r="IA64" i="17"/>
  <c r="HF34" i="17"/>
  <c r="HF42" i="17"/>
  <c r="HP27" i="17"/>
  <c r="HU63" i="17"/>
  <c r="HS24" i="17"/>
  <c r="HF52" i="17"/>
  <c r="HK52" i="17" s="1"/>
  <c r="IO52" i="17" s="1"/>
  <c r="IA33" i="17"/>
  <c r="HU17" i="17"/>
  <c r="IA21" i="17"/>
  <c r="HU37" i="17"/>
  <c r="HO45" i="17"/>
  <c r="II57" i="17"/>
  <c r="HZ69" i="17"/>
  <c r="HG26" i="17"/>
  <c r="IA50" i="17"/>
  <c r="HM58" i="17"/>
  <c r="IA30" i="17"/>
  <c r="HG38" i="17"/>
  <c r="HS5" i="17"/>
  <c r="HG41" i="17"/>
  <c r="HF53" i="17"/>
  <c r="HK53" i="17" s="1"/>
  <c r="IO53" i="17" s="1"/>
  <c r="HE10" i="17"/>
  <c r="HI15" i="17"/>
  <c r="HV27" i="17"/>
  <c r="HH39" i="17"/>
  <c r="HI39" i="17"/>
  <c r="HF20" i="17"/>
  <c r="HV18" i="17"/>
  <c r="HI51" i="17"/>
  <c r="HE63" i="17"/>
  <c r="HM63" i="17"/>
  <c r="HO20" i="17"/>
  <c r="HG33" i="17"/>
  <c r="HE49" i="17"/>
  <c r="HT17" i="17"/>
  <c r="HI33" i="17"/>
  <c r="HG49" i="17"/>
  <c r="HI57" i="17"/>
  <c r="HK57" i="17" s="1"/>
  <c r="IO57" i="17" s="1"/>
  <c r="HT65" i="17"/>
  <c r="HG64" i="17"/>
  <c r="HW48" i="17"/>
  <c r="HG34" i="17"/>
  <c r="HE50" i="17"/>
  <c r="HK50" i="17" s="1"/>
  <c r="IO50" i="17" s="1"/>
  <c r="HF27" i="17"/>
  <c r="HU39" i="17"/>
  <c r="HY39" i="17" s="1"/>
  <c r="JF39" i="17" s="1"/>
  <c r="IH39" i="17"/>
  <c r="HF43" i="17"/>
  <c r="HE43" i="17"/>
  <c r="HK43" i="17" s="1"/>
  <c r="IO43" i="17" s="1"/>
  <c r="HV63" i="17"/>
  <c r="HX24" i="17"/>
  <c r="HI60" i="17"/>
  <c r="HQ57" i="17"/>
  <c r="HR57" i="17" s="1"/>
  <c r="IP57" i="17" s="1"/>
  <c r="IJ48" i="17"/>
  <c r="HF40" i="17"/>
  <c r="HK40" i="17" s="1"/>
  <c r="IO40" i="17" s="1"/>
  <c r="HQ60" i="17"/>
  <c r="HU60" i="17"/>
  <c r="HH17" i="17"/>
  <c r="HE33" i="17"/>
  <c r="HT37" i="17"/>
  <c r="HM22" i="17"/>
  <c r="HR22" i="17" s="1"/>
  <c r="IP22" i="17" s="1"/>
  <c r="HV42" i="17"/>
  <c r="HJ42" i="17"/>
  <c r="HU42" i="17"/>
  <c r="HE58" i="17"/>
  <c r="HK58" i="17" s="1"/>
  <c r="IO58" i="17" s="1"/>
  <c r="HF38" i="17"/>
  <c r="HN54" i="17"/>
  <c r="HM41" i="17"/>
  <c r="HR41" i="17" s="1"/>
  <c r="IP41" i="17" s="1"/>
  <c r="HS53" i="17"/>
  <c r="HS47" i="17"/>
  <c r="HT60" i="17"/>
  <c r="HO27" i="17"/>
  <c r="HT56" i="17"/>
  <c r="IG24" i="17"/>
  <c r="HG11" i="17"/>
  <c r="HN39" i="17"/>
  <c r="HZ71" i="17"/>
  <c r="HN44" i="17"/>
  <c r="HZ49" i="17"/>
  <c r="HM25" i="17"/>
  <c r="HT11" i="17"/>
  <c r="HH24" i="17"/>
  <c r="HU51" i="17"/>
  <c r="HK73" i="17"/>
  <c r="IO73" i="17" s="1"/>
  <c r="IA19" i="17"/>
  <c r="HG27" i="17"/>
  <c r="IG59" i="17"/>
  <c r="HH23" i="17"/>
  <c r="IG20" i="17"/>
  <c r="HF55" i="17"/>
  <c r="HU35" i="17"/>
  <c r="HV56" i="17"/>
  <c r="HI23" i="17"/>
  <c r="IG35" i="17"/>
  <c r="HP20" i="17"/>
  <c r="IB56" i="17"/>
  <c r="IC32" i="17"/>
  <c r="IF32" i="17" s="1"/>
  <c r="JG32" i="17" s="1"/>
  <c r="HM67" i="17"/>
  <c r="HU20" i="17"/>
  <c r="HV67" i="17"/>
  <c r="IH24" i="17"/>
  <c r="HE65" i="17"/>
  <c r="HZ64" i="17"/>
  <c r="HZ60" i="17"/>
  <c r="IG46" i="17"/>
  <c r="HG62" i="17"/>
  <c r="HG23" i="17"/>
  <c r="HN52" i="17"/>
  <c r="HR52" i="17" s="1"/>
  <c r="IP52" i="17" s="1"/>
  <c r="IB64" i="17"/>
  <c r="HT36" i="17"/>
  <c r="HZ36" i="17"/>
  <c r="IF36" i="17" s="1"/>
  <c r="JG36" i="17" s="1"/>
  <c r="HT64" i="17"/>
  <c r="HE42" i="17"/>
  <c r="HT54" i="17"/>
  <c r="HT61" i="17"/>
  <c r="HS41" i="17"/>
  <c r="HE19" i="17"/>
  <c r="HK19" i="17" s="1"/>
  <c r="IO19" i="17" s="1"/>
  <c r="HH35" i="17"/>
  <c r="HU24" i="17"/>
  <c r="HI56" i="17"/>
  <c r="HE31" i="17"/>
  <c r="HG60" i="17"/>
  <c r="HV26" i="17"/>
  <c r="HG63" i="17"/>
  <c r="HP67" i="17"/>
  <c r="HS16" i="17"/>
  <c r="IH20" i="17"/>
  <c r="IA44" i="17"/>
  <c r="HS37" i="17"/>
  <c r="HG36" i="17"/>
  <c r="HH36" i="17"/>
  <c r="HS9" i="17"/>
  <c r="HG48" i="17"/>
  <c r="HT40" i="17"/>
  <c r="HG42" i="17"/>
  <c r="IJ42" i="17"/>
  <c r="HO63" i="17"/>
  <c r="HT20" i="17"/>
  <c r="IG65" i="17"/>
  <c r="HO26" i="17"/>
  <c r="HU52" i="17"/>
  <c r="IA69" i="17"/>
  <c r="HT67" i="17"/>
  <c r="HL15" i="17"/>
  <c r="HS35" i="17"/>
  <c r="HK75" i="17"/>
  <c r="IO75" i="17" s="1"/>
  <c r="HZ44" i="17"/>
  <c r="IF34" i="17"/>
  <c r="JG34" i="17" s="1"/>
  <c r="IG62" i="17"/>
  <c r="HZ30" i="17"/>
  <c r="HZ52" i="17"/>
  <c r="IF52" i="17" s="1"/>
  <c r="JG52" i="17" s="1"/>
  <c r="HZ26" i="17"/>
  <c r="FZ59" i="17"/>
  <c r="IH59" i="17"/>
  <c r="GC55" i="17"/>
  <c r="IK55" i="17"/>
  <c r="DL55" i="17"/>
  <c r="HM55" i="17"/>
  <c r="FG47" i="17"/>
  <c r="ID47" i="17"/>
  <c r="FF47" i="17"/>
  <c r="IC47" i="17"/>
  <c r="FF43" i="17"/>
  <c r="IC43" i="17"/>
  <c r="DO39" i="17"/>
  <c r="HP39" i="17"/>
  <c r="GB35" i="17"/>
  <c r="IJ35" i="17"/>
  <c r="FH27" i="17"/>
  <c r="IE27" i="17"/>
  <c r="DL23" i="17"/>
  <c r="HM23" i="17"/>
  <c r="EH19" i="17"/>
  <c r="HT19" i="17"/>
  <c r="FH15" i="17"/>
  <c r="IE15" i="17"/>
  <c r="EK5" i="17"/>
  <c r="HW5" i="17"/>
  <c r="HY5" i="17" s="1"/>
  <c r="JF5" i="17" s="1"/>
  <c r="FF5" i="17"/>
  <c r="IC5" i="17"/>
  <c r="IF5" i="17" s="1"/>
  <c r="JG5" i="17" s="1"/>
  <c r="GD5" i="17"/>
  <c r="IL5" i="17"/>
  <c r="GB25" i="17"/>
  <c r="IJ25" i="17"/>
  <c r="FC25" i="17"/>
  <c r="HZ25" i="17"/>
  <c r="FE25" i="17"/>
  <c r="IB25" i="17"/>
  <c r="FY41" i="17"/>
  <c r="IG41" i="17"/>
  <c r="IM41" i="17" s="1"/>
  <c r="JH41" i="17" s="1"/>
  <c r="DK53" i="17"/>
  <c r="HL53" i="17"/>
  <c r="DO53" i="17"/>
  <c r="HP53" i="17"/>
  <c r="EL53" i="17"/>
  <c r="HX53" i="17"/>
  <c r="GA53" i="17"/>
  <c r="II53" i="17"/>
  <c r="EG61" i="17"/>
  <c r="HS61" i="17"/>
  <c r="FD61" i="17"/>
  <c r="IA61" i="17"/>
  <c r="GD61" i="17"/>
  <c r="IL61" i="17"/>
  <c r="EK18" i="17"/>
  <c r="HW18" i="17"/>
  <c r="EL72" i="17"/>
  <c r="HX72" i="17"/>
  <c r="GC56" i="17"/>
  <c r="IK56" i="17"/>
  <c r="EL7" i="17"/>
  <c r="HX7" i="17"/>
  <c r="EG11" i="17"/>
  <c r="HS11" i="17"/>
  <c r="FD11" i="17"/>
  <c r="IA11" i="17"/>
  <c r="FC15" i="17"/>
  <c r="HZ15" i="17"/>
  <c r="HO23" i="17"/>
  <c r="FY27" i="17"/>
  <c r="IG27" i="17"/>
  <c r="IM27" i="17" s="1"/>
  <c r="JH27" i="17" s="1"/>
  <c r="EL31" i="17"/>
  <c r="HX31" i="17"/>
  <c r="DM35" i="17"/>
  <c r="HN35" i="17"/>
  <c r="FC39" i="17"/>
  <c r="HZ39" i="17"/>
  <c r="IF39" i="17" s="1"/>
  <c r="JG39" i="17" s="1"/>
  <c r="DP43" i="17"/>
  <c r="HQ43" i="17"/>
  <c r="HL63" i="17"/>
  <c r="EL63" i="17"/>
  <c r="HX63" i="17"/>
  <c r="EI67" i="17"/>
  <c r="HU67" i="17"/>
  <c r="GD67" i="17"/>
  <c r="IL67" i="17"/>
  <c r="FE71" i="17"/>
  <c r="IB71" i="17"/>
  <c r="GA79" i="17"/>
  <c r="II79" i="17"/>
  <c r="DO12" i="17"/>
  <c r="HP12" i="17"/>
  <c r="DK16" i="17"/>
  <c r="HL16" i="17"/>
  <c r="DL20" i="17"/>
  <c r="HM20" i="17"/>
  <c r="FE24" i="17"/>
  <c r="IB24" i="17"/>
  <c r="EG10" i="17"/>
  <c r="HS10" i="17"/>
  <c r="DP18" i="17"/>
  <c r="HQ18" i="17"/>
  <c r="HL18" i="17"/>
  <c r="FD72" i="17"/>
  <c r="IA72" i="17"/>
  <c r="FY72" i="17"/>
  <c r="IG72" i="17"/>
  <c r="DO56" i="17"/>
  <c r="HP56" i="17"/>
  <c r="FF56" i="17"/>
  <c r="IC56" i="17"/>
  <c r="DO7" i="17"/>
  <c r="HP7" i="17"/>
  <c r="FD7" i="17"/>
  <c r="IA7" i="17"/>
  <c r="FF11" i="17"/>
  <c r="IC11" i="17"/>
  <c r="EH23" i="17"/>
  <c r="HT23" i="17"/>
  <c r="HM27" i="17"/>
  <c r="EG31" i="17"/>
  <c r="HS31" i="17"/>
  <c r="FH31" i="17"/>
  <c r="IE31" i="17"/>
  <c r="DM47" i="17"/>
  <c r="HN47" i="17"/>
  <c r="EH55" i="17"/>
  <c r="HT55" i="17"/>
  <c r="GA59" i="17"/>
  <c r="II59" i="17"/>
  <c r="EG63" i="17"/>
  <c r="HS63" i="17"/>
  <c r="FH63" i="17"/>
  <c r="IE63" i="17"/>
  <c r="GD79" i="17"/>
  <c r="IL79" i="17"/>
  <c r="EH16" i="17"/>
  <c r="HT16" i="17"/>
  <c r="GB16" i="17"/>
  <c r="IJ16" i="17"/>
  <c r="EJ20" i="17"/>
  <c r="HV20" i="17"/>
  <c r="FH76" i="17"/>
  <c r="IE76" i="17"/>
  <c r="HR68" i="17"/>
  <c r="IP68" i="17" s="1"/>
  <c r="DP55" i="17"/>
  <c r="HQ55" i="17"/>
  <c r="FH51" i="17"/>
  <c r="IE51" i="17"/>
  <c r="EK51" i="17"/>
  <c r="HW51" i="17"/>
  <c r="DP23" i="17"/>
  <c r="HQ23" i="17"/>
  <c r="FH19" i="17"/>
  <c r="IE19" i="17"/>
  <c r="EK19" i="17"/>
  <c r="HW19" i="17"/>
  <c r="DK5" i="17"/>
  <c r="HL5" i="17"/>
  <c r="DO5" i="17"/>
  <c r="HP5" i="17"/>
  <c r="GA5" i="17"/>
  <c r="II5" i="17"/>
  <c r="EG25" i="17"/>
  <c r="HS25" i="17"/>
  <c r="EH53" i="17"/>
  <c r="HT53" i="17"/>
  <c r="DK61" i="17"/>
  <c r="HL61" i="17"/>
  <c r="HR61" i="17" s="1"/>
  <c r="IP61" i="17" s="1"/>
  <c r="EK73" i="17"/>
  <c r="HW73" i="17"/>
  <c r="HY73" i="17" s="1"/>
  <c r="JF73" i="17" s="1"/>
  <c r="FG10" i="17"/>
  <c r="ID10" i="17"/>
  <c r="HR72" i="17"/>
  <c r="IP72" i="17" s="1"/>
  <c r="IA56" i="17"/>
  <c r="EH7" i="17"/>
  <c r="HT7" i="17"/>
  <c r="HR11" i="17"/>
  <c r="IP11" i="17" s="1"/>
  <c r="EG15" i="17"/>
  <c r="HS15" i="17"/>
  <c r="FZ15" i="17"/>
  <c r="IH15" i="17"/>
  <c r="IM15" i="17" s="1"/>
  <c r="JH15" i="17" s="1"/>
  <c r="EI43" i="17"/>
  <c r="HU43" i="17"/>
  <c r="GA55" i="17"/>
  <c r="II55" i="17"/>
  <c r="HS59" i="17"/>
  <c r="EI75" i="17"/>
  <c r="HU75" i="17"/>
  <c r="EK79" i="17"/>
  <c r="HW79" i="17"/>
  <c r="DP12" i="17"/>
  <c r="HQ12" i="17"/>
  <c r="FY16" i="17"/>
  <c r="IG16" i="17"/>
  <c r="DK24" i="17"/>
  <c r="HL24" i="17"/>
  <c r="EH68" i="17"/>
  <c r="HT68" i="17"/>
  <c r="DM10" i="17"/>
  <c r="HN10" i="17"/>
  <c r="FD10" i="17"/>
  <c r="IA10" i="17"/>
  <c r="HS32" i="17"/>
  <c r="HN23" i="17"/>
  <c r="GD23" i="17"/>
  <c r="IL23" i="17"/>
  <c r="IM23" i="17" s="1"/>
  <c r="JH23" i="17" s="1"/>
  <c r="HZ27" i="17"/>
  <c r="FE27" i="17"/>
  <c r="IB27" i="17"/>
  <c r="GA35" i="17"/>
  <c r="II35" i="17"/>
  <c r="DK51" i="17"/>
  <c r="HL51" i="17"/>
  <c r="FE59" i="17"/>
  <c r="IB59" i="17"/>
  <c r="GA67" i="17"/>
  <c r="II67" i="17"/>
  <c r="DO71" i="17"/>
  <c r="HP71" i="17"/>
  <c r="HR71" i="17" s="1"/>
  <c r="IP71" i="17" s="1"/>
  <c r="DN75" i="17"/>
  <c r="HO75" i="17"/>
  <c r="DL8" i="17"/>
  <c r="HM8" i="17"/>
  <c r="FC8" i="17"/>
  <c r="HZ8" i="17"/>
  <c r="HT24" i="17"/>
  <c r="FD68" i="17"/>
  <c r="IA68" i="17"/>
  <c r="FF75" i="17"/>
  <c r="IC75" i="17"/>
  <c r="IF75" i="17" s="1"/>
  <c r="JG75" i="17" s="1"/>
  <c r="FC79" i="17"/>
  <c r="HZ79" i="17"/>
  <c r="DM16" i="17"/>
  <c r="HN16" i="17"/>
  <c r="FD16" i="17"/>
  <c r="IA16" i="17"/>
  <c r="DP76" i="17"/>
  <c r="HQ76" i="17"/>
  <c r="EK76" i="17"/>
  <c r="HW76" i="17"/>
  <c r="FF60" i="17"/>
  <c r="IC60" i="17"/>
  <c r="EG52" i="17"/>
  <c r="HS52" i="17"/>
  <c r="DN44" i="17"/>
  <c r="HO44" i="17"/>
  <c r="EK44" i="17"/>
  <c r="HW44" i="17"/>
  <c r="EL36" i="17"/>
  <c r="HX36" i="17"/>
  <c r="DO28" i="17"/>
  <c r="HP28" i="17"/>
  <c r="FF28" i="17"/>
  <c r="IC28" i="17"/>
  <c r="EG13" i="17"/>
  <c r="HS13" i="17"/>
  <c r="HY13" i="17" s="1"/>
  <c r="JF13" i="17" s="1"/>
  <c r="DL29" i="17"/>
  <c r="HM29" i="17"/>
  <c r="EG33" i="17"/>
  <c r="HS33" i="17"/>
  <c r="EJ33" i="17"/>
  <c r="HV33" i="17"/>
  <c r="GC33" i="17"/>
  <c r="IK33" i="17"/>
  <c r="FH37" i="17"/>
  <c r="IE37" i="17"/>
  <c r="GB37" i="17"/>
  <c r="IJ37" i="17"/>
  <c r="EG57" i="17"/>
  <c r="HS57" i="17"/>
  <c r="EJ57" i="17"/>
  <c r="HV57" i="17"/>
  <c r="GC57" i="17"/>
  <c r="IK57" i="17"/>
  <c r="EH77" i="17"/>
  <c r="HT77" i="17"/>
  <c r="GB6" i="17"/>
  <c r="IJ6" i="17"/>
  <c r="FG14" i="17"/>
  <c r="ID14" i="17"/>
  <c r="FH26" i="17"/>
  <c r="IE26" i="17"/>
  <c r="EL64" i="17"/>
  <c r="HX64" i="17"/>
  <c r="GB64" i="17"/>
  <c r="IJ64" i="17"/>
  <c r="EJ60" i="17"/>
  <c r="HV60" i="17"/>
  <c r="GD60" i="17"/>
  <c r="IL60" i="17"/>
  <c r="GC52" i="17"/>
  <c r="IK52" i="17"/>
  <c r="IM52" i="17" s="1"/>
  <c r="JH52" i="17" s="1"/>
  <c r="FH44" i="17"/>
  <c r="IE44" i="17"/>
  <c r="EJ28" i="17"/>
  <c r="HV28" i="17"/>
  <c r="FG28" i="17"/>
  <c r="ID28" i="17"/>
  <c r="GD28" i="17"/>
  <c r="IL28" i="17"/>
  <c r="FE17" i="17"/>
  <c r="IB17" i="17"/>
  <c r="FY21" i="17"/>
  <c r="IG21" i="17"/>
  <c r="IM21" i="17" s="1"/>
  <c r="JH21" i="17" s="1"/>
  <c r="GB51" i="17"/>
  <c r="IJ51" i="17"/>
  <c r="IM51" i="17" s="1"/>
  <c r="JH51" i="17" s="1"/>
  <c r="FH43" i="17"/>
  <c r="IE43" i="17"/>
  <c r="EK43" i="17"/>
  <c r="HW43" i="17"/>
  <c r="GC39" i="17"/>
  <c r="IK39" i="17"/>
  <c r="DL39" i="17"/>
  <c r="HM39" i="17"/>
  <c r="EH35" i="17"/>
  <c r="HT35" i="17"/>
  <c r="FG31" i="17"/>
  <c r="ID31" i="17"/>
  <c r="FF31" i="17"/>
  <c r="IC31" i="17"/>
  <c r="GB19" i="17"/>
  <c r="IJ19" i="17"/>
  <c r="FY5" i="17"/>
  <c r="IG5" i="17"/>
  <c r="EH25" i="17"/>
  <c r="HT25" i="17"/>
  <c r="EK41" i="17"/>
  <c r="HW41" i="17"/>
  <c r="FD41" i="17"/>
  <c r="IA41" i="17"/>
  <c r="FE53" i="17"/>
  <c r="IB53" i="17"/>
  <c r="DK73" i="17"/>
  <c r="HL73" i="17"/>
  <c r="HR73" i="17" s="1"/>
  <c r="IP73" i="17" s="1"/>
  <c r="GD18" i="17"/>
  <c r="IL18" i="17"/>
  <c r="IM18" i="17" s="1"/>
  <c r="JH18" i="17" s="1"/>
  <c r="EG72" i="17"/>
  <c r="HS72" i="17"/>
  <c r="EK56" i="17"/>
  <c r="HW56" i="17"/>
  <c r="FY32" i="17"/>
  <c r="IG32" i="17"/>
  <c r="FC7" i="17"/>
  <c r="HZ7" i="17"/>
  <c r="GC7" i="17"/>
  <c r="IK7" i="17"/>
  <c r="IM7" i="17" s="1"/>
  <c r="JH7" i="17" s="1"/>
  <c r="FY11" i="17"/>
  <c r="IG11" i="17"/>
  <c r="IM11" i="17" s="1"/>
  <c r="JH11" i="17" s="1"/>
  <c r="DM19" i="17"/>
  <c r="HN19" i="17"/>
  <c r="FC23" i="17"/>
  <c r="HZ23" i="17"/>
  <c r="DP27" i="17"/>
  <c r="HQ27" i="17"/>
  <c r="GA31" i="17"/>
  <c r="II31" i="17"/>
  <c r="FY43" i="17"/>
  <c r="IG43" i="17"/>
  <c r="EL47" i="17"/>
  <c r="HX47" i="17"/>
  <c r="DM51" i="17"/>
  <c r="HN51" i="17"/>
  <c r="EH59" i="17"/>
  <c r="HT59" i="17"/>
  <c r="EG67" i="17"/>
  <c r="HS67" i="17"/>
  <c r="FH67" i="17"/>
  <c r="IE67" i="17"/>
  <c r="FY75" i="17"/>
  <c r="IG75" i="17"/>
  <c r="EL79" i="17"/>
  <c r="HX79" i="17"/>
  <c r="FE8" i="17"/>
  <c r="IB8" i="17"/>
  <c r="FF12" i="17"/>
  <c r="IC12" i="17"/>
  <c r="IF12" i="17" s="1"/>
  <c r="JG12" i="17" s="1"/>
  <c r="DP20" i="17"/>
  <c r="HQ20" i="17"/>
  <c r="IF76" i="17"/>
  <c r="JG76" i="17" s="1"/>
  <c r="FE10" i="17"/>
  <c r="IB10" i="17"/>
  <c r="DO18" i="17"/>
  <c r="HP18" i="17"/>
  <c r="FZ72" i="17"/>
  <c r="IH72" i="17"/>
  <c r="DN56" i="17"/>
  <c r="HO56" i="17"/>
  <c r="FC56" i="17"/>
  <c r="HZ56" i="17"/>
  <c r="DM32" i="17"/>
  <c r="HN32" i="17"/>
  <c r="DP7" i="17"/>
  <c r="HQ7" i="17"/>
  <c r="DO15" i="17"/>
  <c r="HP15" i="17"/>
  <c r="FF19" i="17"/>
  <c r="IC19" i="17"/>
  <c r="DK27" i="17"/>
  <c r="HL27" i="17"/>
  <c r="DM31" i="17"/>
  <c r="HN31" i="17"/>
  <c r="GD31" i="17"/>
  <c r="IL31" i="17"/>
  <c r="FE35" i="17"/>
  <c r="IB35" i="17"/>
  <c r="GA43" i="17"/>
  <c r="II43" i="17"/>
  <c r="FF51" i="17"/>
  <c r="IC51" i="17"/>
  <c r="DK59" i="17"/>
  <c r="HL59" i="17"/>
  <c r="HR59" i="17" s="1"/>
  <c r="IP59" i="17" s="1"/>
  <c r="DM63" i="17"/>
  <c r="HN63" i="17"/>
  <c r="GD63" i="17"/>
  <c r="IL63" i="17"/>
  <c r="IM63" i="17" s="1"/>
  <c r="JH63" i="17" s="1"/>
  <c r="FE67" i="17"/>
  <c r="IB67" i="17"/>
  <c r="GA75" i="17"/>
  <c r="II75" i="17"/>
  <c r="DO79" i="17"/>
  <c r="HP79" i="17"/>
  <c r="FH79" i="17"/>
  <c r="IE79" i="17"/>
  <c r="DL16" i="17"/>
  <c r="HM16" i="17"/>
  <c r="DO76" i="17"/>
  <c r="HP76" i="17"/>
  <c r="FG55" i="17"/>
  <c r="ID55" i="17"/>
  <c r="FF55" i="17"/>
  <c r="IC55" i="17"/>
  <c r="IF55" i="17" s="1"/>
  <c r="JG55" i="17" s="1"/>
  <c r="DO47" i="17"/>
  <c r="HP47" i="17"/>
  <c r="DP39" i="17"/>
  <c r="HQ39" i="17"/>
  <c r="FH35" i="17"/>
  <c r="IE35" i="17"/>
  <c r="EH27" i="17"/>
  <c r="HT27" i="17"/>
  <c r="EL15" i="17"/>
  <c r="HX15" i="17"/>
  <c r="DN25" i="17"/>
  <c r="HO25" i="17"/>
  <c r="FY25" i="17"/>
  <c r="IG25" i="17"/>
  <c r="EK53" i="17"/>
  <c r="HW53" i="17"/>
  <c r="GD53" i="17"/>
  <c r="IL53" i="17"/>
  <c r="FZ61" i="17"/>
  <c r="IH61" i="17"/>
  <c r="FC61" i="17"/>
  <c r="HZ61" i="17"/>
  <c r="EH18" i="17"/>
  <c r="HT18" i="17"/>
  <c r="GC72" i="17"/>
  <c r="IK72" i="17"/>
  <c r="HS56" i="17"/>
  <c r="EG7" i="17"/>
  <c r="HS7" i="17"/>
  <c r="IG19" i="17"/>
  <c r="EI27" i="17"/>
  <c r="HU27" i="17"/>
  <c r="EI59" i="17"/>
  <c r="HU59" i="17"/>
  <c r="GD59" i="17"/>
  <c r="IL59" i="17"/>
  <c r="FE63" i="17"/>
  <c r="IB63" i="17"/>
  <c r="DO75" i="17"/>
  <c r="HP75" i="17"/>
  <c r="HR75" i="17" s="1"/>
  <c r="IP75" i="17" s="1"/>
  <c r="DN79" i="17"/>
  <c r="HO79" i="17"/>
  <c r="DK8" i="17"/>
  <c r="HL8" i="17"/>
  <c r="GA8" i="17"/>
  <c r="II8" i="17"/>
  <c r="IM8" i="17" s="1"/>
  <c r="JH8" i="17" s="1"/>
  <c r="DL12" i="17"/>
  <c r="HM12" i="17"/>
  <c r="FE16" i="17"/>
  <c r="IB16" i="17"/>
  <c r="GC16" i="17"/>
  <c r="IK16" i="17"/>
  <c r="GA76" i="17"/>
  <c r="II76" i="17"/>
  <c r="IM76" i="17" s="1"/>
  <c r="JH76" i="17" s="1"/>
  <c r="EK10" i="17"/>
  <c r="HW10" i="17"/>
  <c r="IJ32" i="17"/>
  <c r="EG23" i="17"/>
  <c r="HS23" i="17"/>
  <c r="FH23" i="17"/>
  <c r="IE23" i="17"/>
  <c r="EH47" i="17"/>
  <c r="HT47" i="17"/>
  <c r="EG55" i="17"/>
  <c r="HS55" i="17"/>
  <c r="EK75" i="17"/>
  <c r="HW75" i="17"/>
  <c r="EH79" i="17"/>
  <c r="HT79" i="17"/>
  <c r="HY79" i="17" s="1"/>
  <c r="JF79" i="17" s="1"/>
  <c r="EH8" i="17"/>
  <c r="HT8" i="17"/>
  <c r="HY8" i="17" s="1"/>
  <c r="JF8" i="17" s="1"/>
  <c r="IM12" i="17"/>
  <c r="JH12" i="17" s="1"/>
  <c r="EH76" i="17"/>
  <c r="HT76" i="17"/>
  <c r="DO63" i="17"/>
  <c r="HP63" i="17"/>
  <c r="FF67" i="17"/>
  <c r="IC67" i="17"/>
  <c r="FG71" i="17"/>
  <c r="ID71" i="17"/>
  <c r="FD79" i="17"/>
  <c r="IA79" i="17"/>
  <c r="DM8" i="17"/>
  <c r="HN8" i="17"/>
  <c r="FD8" i="17"/>
  <c r="IA8" i="17"/>
  <c r="HS12" i="17"/>
  <c r="HY12" i="17" s="1"/>
  <c r="JF12" i="17" s="1"/>
  <c r="DM24" i="17"/>
  <c r="HN24" i="17"/>
  <c r="FD24" i="17"/>
  <c r="IA24" i="17"/>
  <c r="EG68" i="17"/>
  <c r="HS68" i="17"/>
  <c r="DN60" i="17"/>
  <c r="HO60" i="17"/>
  <c r="EK60" i="17"/>
  <c r="HW60" i="17"/>
  <c r="EL52" i="17"/>
  <c r="HX52" i="17"/>
  <c r="FF44" i="17"/>
  <c r="IC44" i="17"/>
  <c r="EG36" i="17"/>
  <c r="HS36" i="17"/>
  <c r="DN28" i="17"/>
  <c r="HO28" i="17"/>
  <c r="FD9" i="17"/>
  <c r="IA9" i="17"/>
  <c r="EK9" i="17"/>
  <c r="HW9" i="17"/>
  <c r="DL17" i="17"/>
  <c r="HM17" i="17"/>
  <c r="EG21" i="17"/>
  <c r="HS21" i="17"/>
  <c r="DL37" i="17"/>
  <c r="HM37" i="17"/>
  <c r="EJ37" i="17"/>
  <c r="HV37" i="17"/>
  <c r="EG45" i="17"/>
  <c r="HS45" i="17"/>
  <c r="GC45" i="17"/>
  <c r="IK45" i="17"/>
  <c r="FH49" i="17"/>
  <c r="IE49" i="17"/>
  <c r="GC69" i="17"/>
  <c r="IK69" i="17"/>
  <c r="IM69" i="17" s="1"/>
  <c r="JH69" i="17" s="1"/>
  <c r="FH77" i="17"/>
  <c r="IE77" i="17"/>
  <c r="EK77" i="17"/>
  <c r="HW77" i="17"/>
  <c r="GB22" i="17"/>
  <c r="IJ22" i="17"/>
  <c r="EI48" i="17"/>
  <c r="HU48" i="17"/>
  <c r="EL40" i="17"/>
  <c r="HX40" i="17"/>
  <c r="GB40" i="17"/>
  <c r="IJ40" i="17"/>
  <c r="EJ44" i="17"/>
  <c r="HV44" i="17"/>
  <c r="GD44" i="17"/>
  <c r="IL44" i="17"/>
  <c r="GC36" i="17"/>
  <c r="IK36" i="17"/>
  <c r="FH28" i="17"/>
  <c r="IE28" i="17"/>
  <c r="FE9" i="17"/>
  <c r="IB9" i="17"/>
  <c r="FY13" i="17"/>
  <c r="IG13" i="17"/>
  <c r="IM13" i="17" s="1"/>
  <c r="JH13" i="17" s="1"/>
  <c r="FE29" i="17"/>
  <c r="IB29" i="17"/>
  <c r="EL37" i="17"/>
  <c r="HX37" i="17"/>
  <c r="FF45" i="17"/>
  <c r="IC45" i="17"/>
  <c r="GB49" i="17"/>
  <c r="IJ49" i="17"/>
  <c r="FE49" i="17"/>
  <c r="IB49" i="17"/>
  <c r="FG57" i="17"/>
  <c r="ID57" i="17"/>
  <c r="EG69" i="17"/>
  <c r="HS69" i="17"/>
  <c r="HY69" i="17" s="1"/>
  <c r="JF69" i="17" s="1"/>
  <c r="GB77" i="17"/>
  <c r="IJ77" i="17"/>
  <c r="IM77" i="17" s="1"/>
  <c r="JH77" i="17" s="1"/>
  <c r="EI14" i="17"/>
  <c r="HU14" i="17"/>
  <c r="HY14" i="17" s="1"/>
  <c r="JF14" i="17" s="1"/>
  <c r="EH22" i="17"/>
  <c r="HT22" i="17"/>
  <c r="GA26" i="17"/>
  <c r="II26" i="17"/>
  <c r="IM26" i="17" s="1"/>
  <c r="JH26" i="17" s="1"/>
  <c r="HS64" i="17"/>
  <c r="HT48" i="17"/>
  <c r="FG40" i="17"/>
  <c r="ID40" i="17"/>
  <c r="DM34" i="17"/>
  <c r="HN34" i="17"/>
  <c r="GB34" i="17"/>
  <c r="IJ34" i="17"/>
  <c r="EH42" i="17"/>
  <c r="HT42" i="17"/>
  <c r="DL50" i="17"/>
  <c r="HM50" i="17"/>
  <c r="EG58" i="17"/>
  <c r="HS58" i="17"/>
  <c r="EH74" i="17"/>
  <c r="HT74" i="17"/>
  <c r="HY74" i="17" s="1"/>
  <c r="JF74" i="17" s="1"/>
  <c r="DP34" i="17"/>
  <c r="HQ34" i="17"/>
  <c r="EL42" i="17"/>
  <c r="HX42" i="17"/>
  <c r="DN42" i="17"/>
  <c r="HO42" i="17"/>
  <c r="FG50" i="17"/>
  <c r="ID50" i="17"/>
  <c r="GD50" i="17"/>
  <c r="IL50" i="17"/>
  <c r="DO58" i="17"/>
  <c r="HP58" i="17"/>
  <c r="DP66" i="17"/>
  <c r="HQ66" i="17"/>
  <c r="EK66" i="17"/>
  <c r="HW66" i="17"/>
  <c r="DM74" i="17"/>
  <c r="HN74" i="17"/>
  <c r="FF30" i="17"/>
  <c r="IC30" i="17"/>
  <c r="DO38" i="17"/>
  <c r="HP38" i="17"/>
  <c r="GC38" i="17"/>
  <c r="IK38" i="17"/>
  <c r="IM38" i="17" s="1"/>
  <c r="JH38" i="17" s="1"/>
  <c r="DP46" i="17"/>
  <c r="HQ46" i="17"/>
  <c r="EI46" i="17"/>
  <c r="HU46" i="17"/>
  <c r="FZ46" i="17"/>
  <c r="IH46" i="17"/>
  <c r="EL54" i="17"/>
  <c r="HX54" i="17"/>
  <c r="GA62" i="17"/>
  <c r="II62" i="17"/>
  <c r="DO70" i="17"/>
  <c r="HP70" i="17"/>
  <c r="DP78" i="17"/>
  <c r="HQ78" i="17"/>
  <c r="HR78" i="17" s="1"/>
  <c r="IP78" i="17" s="1"/>
  <c r="EI78" i="17"/>
  <c r="HU78" i="17"/>
  <c r="GD78" i="17"/>
  <c r="IL78" i="17"/>
  <c r="EI66" i="17"/>
  <c r="HU66" i="17"/>
  <c r="DK74" i="17"/>
  <c r="HL74" i="17"/>
  <c r="HR74" i="17" s="1"/>
  <c r="IP74" i="17" s="1"/>
  <c r="EH30" i="17"/>
  <c r="HT30" i="17"/>
  <c r="GB30" i="17"/>
  <c r="IJ30" i="17"/>
  <c r="EH62" i="17"/>
  <c r="HT62" i="17"/>
  <c r="GB62" i="17"/>
  <c r="IJ62" i="17"/>
  <c r="FD70" i="17"/>
  <c r="IA70" i="17"/>
  <c r="EJ4" i="17"/>
  <c r="HV4" i="17"/>
  <c r="HN67" i="17"/>
  <c r="HY71" i="17"/>
  <c r="JF71" i="17" s="1"/>
  <c r="HO24" i="17"/>
  <c r="DK60" i="17"/>
  <c r="HL60" i="17"/>
  <c r="HS60" i="17"/>
  <c r="DK28" i="17"/>
  <c r="HL28" i="17"/>
  <c r="FG9" i="17"/>
  <c r="ID9" i="17"/>
  <c r="DM17" i="17"/>
  <c r="HN17" i="17"/>
  <c r="HZ21" i="17"/>
  <c r="FG29" i="17"/>
  <c r="ID29" i="17"/>
  <c r="DM37" i="17"/>
  <c r="HN37" i="17"/>
  <c r="DM65" i="17"/>
  <c r="HN65" i="17"/>
  <c r="FF69" i="17"/>
  <c r="IC69" i="17"/>
  <c r="FE77" i="17"/>
  <c r="IB77" i="17"/>
  <c r="HR6" i="17"/>
  <c r="IP6" i="17" s="1"/>
  <c r="GD6" i="17"/>
  <c r="IL6" i="17"/>
  <c r="DN14" i="17"/>
  <c r="HO14" i="17"/>
  <c r="HR14" i="17" s="1"/>
  <c r="IP14" i="17" s="1"/>
  <c r="EL22" i="17"/>
  <c r="HX22" i="17"/>
  <c r="FY22" i="17"/>
  <c r="IG22" i="17"/>
  <c r="FZ64" i="17"/>
  <c r="IH64" i="17"/>
  <c r="DN48" i="17"/>
  <c r="HO48" i="17"/>
  <c r="FC48" i="17"/>
  <c r="HZ48" i="17"/>
  <c r="HT52" i="17"/>
  <c r="IH28" i="17"/>
  <c r="HR21" i="17"/>
  <c r="IP21" i="17" s="1"/>
  <c r="HL45" i="17"/>
  <c r="IA49" i="17"/>
  <c r="HM65" i="17"/>
  <c r="HR69" i="17"/>
  <c r="IP69" i="17" s="1"/>
  <c r="HT26" i="17"/>
  <c r="EL30" i="17"/>
  <c r="HX30" i="17"/>
  <c r="FF38" i="17"/>
  <c r="IC38" i="17"/>
  <c r="DN54" i="17"/>
  <c r="HO54" i="17"/>
  <c r="EI54" i="17"/>
  <c r="HU54" i="17"/>
  <c r="EL62" i="17"/>
  <c r="HX62" i="17"/>
  <c r="IM70" i="17"/>
  <c r="JH70" i="17" s="1"/>
  <c r="FZ78" i="17"/>
  <c r="IH78" i="17"/>
  <c r="DK4" i="17"/>
  <c r="HL4" i="17"/>
  <c r="EG4" i="17"/>
  <c r="HS4" i="17"/>
  <c r="IF73" i="17"/>
  <c r="JG73" i="17" s="1"/>
  <c r="IM10" i="17"/>
  <c r="JH10" i="17" s="1"/>
  <c r="FE37" i="17"/>
  <c r="IB37" i="17"/>
  <c r="EH45" i="17"/>
  <c r="HT45" i="17"/>
  <c r="EH6" i="17"/>
  <c r="HT6" i="17"/>
  <c r="FG6" i="17"/>
  <c r="ID6" i="17"/>
  <c r="IF6" i="17" s="1"/>
  <c r="JG6" i="17" s="1"/>
  <c r="IM14" i="17"/>
  <c r="JH14" i="17" s="1"/>
  <c r="FH22" i="17"/>
  <c r="IE22" i="17"/>
  <c r="IF22" i="17" s="1"/>
  <c r="JG22" i="17" s="1"/>
  <c r="EI26" i="17"/>
  <c r="HU26" i="17"/>
  <c r="FG64" i="17"/>
  <c r="ID64" i="17"/>
  <c r="GC48" i="17"/>
  <c r="IK48" i="17"/>
  <c r="DK40" i="17"/>
  <c r="HL40" i="17"/>
  <c r="HR40" i="17" s="1"/>
  <c r="IP40" i="17" s="1"/>
  <c r="HS40" i="17"/>
  <c r="FH40" i="17"/>
  <c r="IE40" i="17"/>
  <c r="GD34" i="17"/>
  <c r="IL34" i="17"/>
  <c r="FF42" i="17"/>
  <c r="IC42" i="17"/>
  <c r="FY50" i="17"/>
  <c r="IG50" i="17"/>
  <c r="DO66" i="17"/>
  <c r="HP66" i="17"/>
  <c r="GB66" i="17"/>
  <c r="IJ66" i="17"/>
  <c r="DO42" i="17"/>
  <c r="HP42" i="17"/>
  <c r="DP50" i="17"/>
  <c r="HQ50" i="17"/>
  <c r="EK50" i="17"/>
  <c r="HW50" i="17"/>
  <c r="EL58" i="17"/>
  <c r="HX58" i="17"/>
  <c r="DK58" i="17"/>
  <c r="HL58" i="17"/>
  <c r="FC58" i="17"/>
  <c r="HZ58" i="17"/>
  <c r="IF58" i="17" s="1"/>
  <c r="JG58" i="17" s="1"/>
  <c r="GD66" i="17"/>
  <c r="IL66" i="17"/>
  <c r="FH74" i="17"/>
  <c r="IE74" i="17"/>
  <c r="DP30" i="17"/>
  <c r="HQ30" i="17"/>
  <c r="DN30" i="17"/>
  <c r="HO30" i="17"/>
  <c r="EK30" i="17"/>
  <c r="HW30" i="17"/>
  <c r="FZ30" i="17"/>
  <c r="IH30" i="17"/>
  <c r="EL38" i="17"/>
  <c r="HX38" i="17"/>
  <c r="FC38" i="17"/>
  <c r="HZ38" i="17"/>
  <c r="GA46" i="17"/>
  <c r="II46" i="17"/>
  <c r="FF46" i="17"/>
  <c r="IC46" i="17"/>
  <c r="DO54" i="17"/>
  <c r="HP54" i="17"/>
  <c r="GC54" i="17"/>
  <c r="IK54" i="17"/>
  <c r="DP62" i="17"/>
  <c r="HQ62" i="17"/>
  <c r="DK62" i="17"/>
  <c r="HL62" i="17"/>
  <c r="HR62" i="17" s="1"/>
  <c r="IP62" i="17" s="1"/>
  <c r="EI62" i="17"/>
  <c r="HU62" i="17"/>
  <c r="GD62" i="17"/>
  <c r="IL62" i="17"/>
  <c r="EL70" i="17"/>
  <c r="HX70" i="17"/>
  <c r="FC70" i="17"/>
  <c r="HZ70" i="17"/>
  <c r="GA78" i="17"/>
  <c r="II78" i="17"/>
  <c r="FG78" i="17"/>
  <c r="ID78" i="17"/>
  <c r="IF78" i="17" s="1"/>
  <c r="JG78" i="17" s="1"/>
  <c r="DL42" i="17"/>
  <c r="HM42" i="17"/>
  <c r="EH66" i="17"/>
  <c r="HT66" i="17"/>
  <c r="FH30" i="17"/>
  <c r="IE30" i="17"/>
  <c r="DL38" i="17"/>
  <c r="HM38" i="17"/>
  <c r="EG38" i="17"/>
  <c r="HS38" i="17"/>
  <c r="EH46" i="17"/>
  <c r="HT46" i="17"/>
  <c r="EK46" i="17"/>
  <c r="HW46" i="17"/>
  <c r="GB46" i="17"/>
  <c r="IJ46" i="17"/>
  <c r="FD54" i="17"/>
  <c r="IA54" i="17"/>
  <c r="FY54" i="17"/>
  <c r="IG54" i="17"/>
  <c r="FE54" i="17"/>
  <c r="IB54" i="17"/>
  <c r="FH62" i="17"/>
  <c r="IE62" i="17"/>
  <c r="DL70" i="17"/>
  <c r="HM70" i="17"/>
  <c r="EG70" i="17"/>
  <c r="HS70" i="17"/>
  <c r="EH78" i="17"/>
  <c r="HT78" i="17"/>
  <c r="EK78" i="17"/>
  <c r="HW78" i="17"/>
  <c r="GB78" i="17"/>
  <c r="IJ78" i="17"/>
  <c r="GA4" i="17"/>
  <c r="II4" i="17"/>
  <c r="IM4" i="17" s="1"/>
  <c r="JH4" i="17" s="1"/>
  <c r="DL4" i="17"/>
  <c r="HM4" i="17"/>
  <c r="IF4" i="17"/>
  <c r="JG4" i="17" s="1"/>
  <c r="HW63" i="17"/>
  <c r="DK44" i="17"/>
  <c r="HL44" i="17"/>
  <c r="GC28" i="17"/>
  <c r="IK28" i="17"/>
  <c r="DM9" i="17"/>
  <c r="HN9" i="17"/>
  <c r="HR9" i="17" s="1"/>
  <c r="IP9" i="17" s="1"/>
  <c r="IF13" i="17"/>
  <c r="JG13" i="17" s="1"/>
  <c r="FG17" i="17"/>
  <c r="ID17" i="17"/>
  <c r="DM29" i="17"/>
  <c r="HN29" i="17"/>
  <c r="EL29" i="17"/>
  <c r="HX29" i="17"/>
  <c r="HY29" i="17" s="1"/>
  <c r="JF29" i="17" s="1"/>
  <c r="FF33" i="17"/>
  <c r="IC33" i="17"/>
  <c r="DP37" i="17"/>
  <c r="HQ37" i="17"/>
  <c r="DM49" i="17"/>
  <c r="HN49" i="17"/>
  <c r="EL49" i="17"/>
  <c r="HX49" i="17"/>
  <c r="HZ57" i="17"/>
  <c r="FD57" i="17"/>
  <c r="IA57" i="17"/>
  <c r="FE65" i="17"/>
  <c r="IB65" i="17"/>
  <c r="DM77" i="17"/>
  <c r="HN77" i="17"/>
  <c r="HR77" i="17" s="1"/>
  <c r="IP77" i="17" s="1"/>
  <c r="EL6" i="17"/>
  <c r="HX6" i="17"/>
  <c r="FF14" i="17"/>
  <c r="IC14" i="17"/>
  <c r="HS22" i="17"/>
  <c r="DO48" i="17"/>
  <c r="HP48" i="17"/>
  <c r="FF48" i="17"/>
  <c r="IC48" i="17"/>
  <c r="HZ68" i="17"/>
  <c r="HU44" i="17"/>
  <c r="IH44" i="17"/>
  <c r="HV36" i="17"/>
  <c r="IM9" i="17"/>
  <c r="JH9" i="17" s="1"/>
  <c r="HR13" i="17"/>
  <c r="IP13" i="17" s="1"/>
  <c r="IM29" i="17"/>
  <c r="JH29" i="17" s="1"/>
  <c r="IG49" i="17"/>
  <c r="EH34" i="17"/>
  <c r="HT34" i="17"/>
  <c r="IM74" i="17"/>
  <c r="JH74" i="17" s="1"/>
  <c r="GD42" i="17"/>
  <c r="IL42" i="17"/>
  <c r="IM58" i="17"/>
  <c r="JH58" i="17" s="1"/>
  <c r="FG74" i="17"/>
  <c r="ID74" i="17"/>
  <c r="DN38" i="17"/>
  <c r="HO38" i="17"/>
  <c r="EI38" i="17"/>
  <c r="HU38" i="17"/>
  <c r="EL46" i="17"/>
  <c r="HX46" i="17"/>
  <c r="HZ46" i="17"/>
  <c r="GA54" i="17"/>
  <c r="II54" i="17"/>
  <c r="EI70" i="17"/>
  <c r="HU70" i="17"/>
  <c r="EL78" i="17"/>
  <c r="HX78" i="17"/>
  <c r="FG25" i="17"/>
  <c r="ID25" i="17"/>
  <c r="FC41" i="17"/>
  <c r="HZ41" i="17"/>
  <c r="FY61" i="17"/>
  <c r="IG61" i="17"/>
  <c r="IM73" i="17"/>
  <c r="JH73" i="17" s="1"/>
  <c r="DP10" i="17"/>
  <c r="HQ10" i="17"/>
  <c r="HF10" i="17"/>
  <c r="HG32" i="17"/>
  <c r="HF23" i="17"/>
  <c r="HG18" i="17"/>
  <c r="HF18" i="17"/>
  <c r="HG20" i="17"/>
  <c r="HF63" i="17"/>
  <c r="HH20" i="17"/>
  <c r="HE28" i="17"/>
  <c r="HF21" i="17"/>
  <c r="HE69" i="17"/>
  <c r="HK69" i="17" s="1"/>
  <c r="IO69" i="17" s="1"/>
  <c r="HE34" i="17"/>
  <c r="HK66" i="17"/>
  <c r="IO66" i="17" s="1"/>
  <c r="HK78" i="17"/>
  <c r="IO78" i="17" s="1"/>
  <c r="HG30" i="17"/>
  <c r="HF62" i="17"/>
  <c r="HK8" i="17"/>
  <c r="IO8" i="17" s="1"/>
  <c r="HE24" i="17"/>
  <c r="HE14" i="17"/>
  <c r="HK14" i="17" s="1"/>
  <c r="IO14" i="17" s="1"/>
  <c r="HE48" i="17"/>
  <c r="HF60" i="17"/>
  <c r="HK74" i="17"/>
  <c r="IO74" i="17" s="1"/>
  <c r="HK4" i="17"/>
  <c r="IO4" i="17" s="1"/>
  <c r="HE25" i="17"/>
  <c r="HE61" i="17"/>
  <c r="HK61" i="17" s="1"/>
  <c r="IO61" i="17" s="1"/>
  <c r="HF47" i="17"/>
  <c r="HE18" i="17"/>
  <c r="DD18" i="17"/>
  <c r="IS18" i="17" s="1"/>
  <c r="HF32" i="17"/>
  <c r="HK5" i="17"/>
  <c r="IO5" i="17" s="1"/>
  <c r="HG56" i="17"/>
  <c r="HE51" i="17"/>
  <c r="HG24" i="17"/>
  <c r="HK76" i="17"/>
  <c r="IO76" i="17" s="1"/>
  <c r="HF33" i="17"/>
  <c r="HG28" i="17"/>
  <c r="HK79" i="17"/>
  <c r="IO79" i="17" s="1"/>
  <c r="HK16" i="17"/>
  <c r="IO16" i="17" s="1"/>
  <c r="HI20" i="17"/>
  <c r="HK68" i="17"/>
  <c r="IO68" i="17" s="1"/>
  <c r="HE36" i="17"/>
  <c r="HK77" i="17"/>
  <c r="IO77" i="17" s="1"/>
  <c r="HE13" i="17"/>
  <c r="HK13" i="17" s="1"/>
  <c r="IO13" i="17" s="1"/>
  <c r="HE38" i="17"/>
  <c r="HK70" i="17"/>
  <c r="IO70" i="17" s="1"/>
  <c r="EH51" i="17"/>
  <c r="EJ64" i="17"/>
  <c r="GD64" i="17"/>
  <c r="EK59" i="17"/>
  <c r="EK27" i="17"/>
  <c r="FE19" i="17"/>
  <c r="GA27" i="17"/>
  <c r="FF35" i="17"/>
  <c r="DK43" i="17"/>
  <c r="GD47" i="17"/>
  <c r="FE51" i="17"/>
  <c r="DN67" i="17"/>
  <c r="DK75" i="17"/>
  <c r="DL68" i="17"/>
  <c r="FD31" i="17"/>
  <c r="DO31" i="17"/>
  <c r="GB12" i="17"/>
  <c r="GA24" i="17"/>
  <c r="EH31" i="17"/>
  <c r="EG39" i="17"/>
  <c r="FH39" i="17"/>
  <c r="EH63" i="17"/>
  <c r="EH12" i="17"/>
  <c r="FG12" i="17"/>
  <c r="GB76" i="17"/>
  <c r="GA52" i="17"/>
  <c r="EH44" i="17"/>
  <c r="GB44" i="17"/>
  <c r="DP9" i="17"/>
  <c r="GC13" i="17"/>
  <c r="FC17" i="17"/>
  <c r="FF17" i="17"/>
  <c r="FC37" i="17"/>
  <c r="FZ49" i="17"/>
  <c r="DP6" i="17"/>
  <c r="EJ6" i="17"/>
  <c r="EK6" i="17"/>
  <c r="FE14" i="17"/>
  <c r="EG26" i="17"/>
  <c r="FY48" i="17"/>
  <c r="EL60" i="17"/>
  <c r="FD52" i="17"/>
  <c r="FY52" i="17"/>
  <c r="DL36" i="17"/>
  <c r="EI36" i="17"/>
  <c r="EL28" i="17"/>
  <c r="GA9" i="17"/>
  <c r="EI13" i="17"/>
  <c r="GD13" i="17"/>
  <c r="DK29" i="17"/>
  <c r="GA29" i="17"/>
  <c r="EI33" i="17"/>
  <c r="DN37" i="17"/>
  <c r="FY45" i="17"/>
  <c r="DK49" i="17"/>
  <c r="EI57" i="17"/>
  <c r="GD57" i="17"/>
  <c r="FF65" i="17"/>
  <c r="DK77" i="17"/>
  <c r="GA77" i="17"/>
  <c r="GA14" i="17"/>
  <c r="FD14" i="17"/>
  <c r="DL26" i="17"/>
  <c r="GC26" i="17"/>
  <c r="DM48" i="17"/>
  <c r="DL45" i="17"/>
  <c r="EJ45" i="17"/>
  <c r="GB65" i="17"/>
  <c r="DK22" i="17"/>
  <c r="FH50" i="17"/>
  <c r="GC58" i="17"/>
  <c r="EJ74" i="17"/>
  <c r="EJ46" i="17"/>
  <c r="EH5" i="17"/>
  <c r="DO25" i="17"/>
  <c r="FG53" i="17"/>
  <c r="FY73" i="17"/>
  <c r="DO55" i="17"/>
  <c r="FF27" i="17"/>
  <c r="DO23" i="17"/>
  <c r="DK25" i="17"/>
  <c r="DN53" i="17"/>
  <c r="DO73" i="17"/>
  <c r="EH73" i="17"/>
  <c r="EH10" i="17"/>
  <c r="GC10" i="17"/>
  <c r="GB20" i="17"/>
  <c r="EH39" i="17"/>
  <c r="EG47" i="17"/>
  <c r="FH47" i="17"/>
  <c r="EH71" i="17"/>
  <c r="EK35" i="17"/>
  <c r="GC31" i="17"/>
  <c r="DK41" i="17"/>
  <c r="DO41" i="17"/>
  <c r="FF53" i="17"/>
  <c r="GB61" i="17"/>
  <c r="DN73" i="17"/>
  <c r="FG73" i="17"/>
  <c r="DL10" i="17"/>
  <c r="FC63" i="17"/>
  <c r="GB10" i="17"/>
  <c r="FY31" i="17"/>
  <c r="DK35" i="17"/>
  <c r="GD39" i="17"/>
  <c r="FE43" i="17"/>
  <c r="GA51" i="17"/>
  <c r="DN59" i="17"/>
  <c r="DK67" i="17"/>
  <c r="FE75" i="17"/>
  <c r="DL24" i="17"/>
  <c r="FC24" i="17"/>
  <c r="GC63" i="17"/>
  <c r="EK67" i="17"/>
  <c r="GC79" i="17"/>
  <c r="EH20" i="17"/>
  <c r="FG20" i="17"/>
  <c r="FF76" i="17"/>
  <c r="EH60" i="17"/>
  <c r="GB60" i="17"/>
  <c r="GA36" i="17"/>
  <c r="EH28" i="17"/>
  <c r="FF9" i="17"/>
  <c r="DP17" i="17"/>
  <c r="GC21" i="17"/>
  <c r="FC29" i="17"/>
  <c r="GB29" i="17"/>
  <c r="FZ37" i="17"/>
  <c r="FD45" i="17"/>
  <c r="FE57" i="17"/>
  <c r="DP65" i="17"/>
  <c r="DO69" i="17"/>
  <c r="EG14" i="17"/>
  <c r="DP22" i="17"/>
  <c r="EJ22" i="17"/>
  <c r="EK22" i="17"/>
  <c r="DN26" i="17"/>
  <c r="GA48" i="17"/>
  <c r="DL52" i="17"/>
  <c r="EI52" i="17"/>
  <c r="EL44" i="17"/>
  <c r="FD36" i="17"/>
  <c r="FY36" i="17"/>
  <c r="GB9" i="17"/>
  <c r="FC9" i="17"/>
  <c r="DK17" i="17"/>
  <c r="GA17" i="17"/>
  <c r="EI21" i="17"/>
  <c r="GD21" i="17"/>
  <c r="FY33" i="17"/>
  <c r="DK37" i="17"/>
  <c r="EI45" i="17"/>
  <c r="DK65" i="17"/>
  <c r="GA65" i="17"/>
  <c r="EI69" i="17"/>
  <c r="FD69" i="17"/>
  <c r="FZ77" i="17"/>
  <c r="FC77" i="17"/>
  <c r="FH6" i="17"/>
  <c r="DL14" i="17"/>
  <c r="FG22" i="17"/>
  <c r="GC22" i="17"/>
  <c r="DK64" i="17"/>
  <c r="FH64" i="17"/>
  <c r="DL48" i="17"/>
  <c r="EJ40" i="17"/>
  <c r="GD40" i="17"/>
  <c r="EG42" i="17"/>
  <c r="EJ50" i="17"/>
  <c r="FD58" i="17"/>
  <c r="GA66" i="17"/>
  <c r="EG74" i="17"/>
  <c r="DK34" i="17"/>
  <c r="FZ34" i="17"/>
  <c r="FC42" i="17"/>
  <c r="GD58" i="17"/>
  <c r="FH58" i="17"/>
  <c r="GC66" i="17"/>
  <c r="FC74" i="17"/>
  <c r="DK46" i="17"/>
  <c r="FG54" i="17"/>
  <c r="FC54" i="17"/>
  <c r="FF62" i="17"/>
  <c r="DK78" i="17"/>
  <c r="DN34" i="17"/>
  <c r="DK42" i="17"/>
  <c r="EJ30" i="17"/>
  <c r="FD38" i="17"/>
  <c r="FE38" i="17"/>
  <c r="FH46" i="17"/>
  <c r="DL54" i="17"/>
  <c r="EG54" i="17"/>
  <c r="EK62" i="17"/>
  <c r="FE70" i="17"/>
  <c r="FH78" i="17"/>
  <c r="DO4" i="17"/>
  <c r="FZ4" i="17"/>
  <c r="EK61" i="17"/>
  <c r="FD73" i="17"/>
  <c r="EH43" i="17"/>
  <c r="FD39" i="17"/>
  <c r="FZ18" i="17"/>
  <c r="EJ72" i="17"/>
  <c r="GD72" i="17"/>
  <c r="DK32" i="17"/>
  <c r="FH32" i="17"/>
  <c r="EI11" i="17"/>
  <c r="GB15" i="17"/>
  <c r="FD19" i="17"/>
  <c r="FD51" i="17"/>
  <c r="EK71" i="17"/>
  <c r="EH75" i="17"/>
  <c r="FY8" i="17"/>
  <c r="GA16" i="17"/>
  <c r="FC20" i="17"/>
  <c r="FY76" i="17"/>
  <c r="EK11" i="17"/>
  <c r="GD15" i="17"/>
  <c r="FF71" i="17"/>
  <c r="FY71" i="17"/>
  <c r="FY20" i="17"/>
  <c r="FG39" i="17"/>
  <c r="DN63" i="17"/>
  <c r="DK71" i="17"/>
  <c r="GD75" i="17"/>
  <c r="FE79" i="17"/>
  <c r="DL76" i="17"/>
  <c r="DM13" i="17"/>
  <c r="EL13" i="17"/>
  <c r="FD17" i="17"/>
  <c r="FG21" i="17"/>
  <c r="DM33" i="17"/>
  <c r="DP45" i="17"/>
  <c r="DM57" i="17"/>
  <c r="FD65" i="17"/>
  <c r="FE69" i="17"/>
  <c r="FY77" i="17"/>
  <c r="EL14" i="17"/>
  <c r="FF22" i="17"/>
  <c r="DN64" i="17"/>
  <c r="FC64" i="17"/>
  <c r="DO40" i="17"/>
  <c r="FF40" i="17"/>
  <c r="FF58" i="17"/>
  <c r="FD66" i="17"/>
  <c r="FH42" i="17"/>
  <c r="DM66" i="17"/>
  <c r="FG38" i="17"/>
  <c r="FY46" i="17"/>
  <c r="EJ70" i="17"/>
  <c r="FF78" i="17"/>
  <c r="FE34" i="17"/>
  <c r="FY58" i="17"/>
  <c r="DO30" i="17"/>
  <c r="DN46" i="17"/>
  <c r="GC70" i="17"/>
  <c r="FH4" i="17"/>
  <c r="EH4" i="17"/>
  <c r="DN35" i="17"/>
  <c r="DN51" i="17"/>
  <c r="GB55" i="17"/>
  <c r="FE20" i="17"/>
  <c r="FE60" i="17"/>
  <c r="FG60" i="17"/>
  <c r="DM52" i="17"/>
  <c r="FF52" i="17"/>
  <c r="DN36" i="17"/>
  <c r="FY28" i="17"/>
  <c r="GB17" i="17"/>
  <c r="DL21" i="17"/>
  <c r="FZ21" i="17"/>
  <c r="FD33" i="17"/>
  <c r="FG37" i="17"/>
  <c r="EK49" i="17"/>
  <c r="FY69" i="17"/>
  <c r="EL77" i="17"/>
  <c r="FE6" i="17"/>
  <c r="DM14" i="17"/>
  <c r="GD22" i="17"/>
  <c r="FE64" i="17"/>
  <c r="DO52" i="17"/>
  <c r="FZ44" i="17"/>
  <c r="FC36" i="17"/>
  <c r="EL17" i="17"/>
  <c r="FD21" i="17"/>
  <c r="DP29" i="17"/>
  <c r="GA33" i="17"/>
  <c r="GD37" i="17"/>
  <c r="DP49" i="17"/>
  <c r="EL65" i="17"/>
  <c r="DP77" i="17"/>
  <c r="FZ6" i="17"/>
  <c r="DO26" i="17"/>
  <c r="FF26" i="17"/>
  <c r="GC4" i="17"/>
  <c r="FF59" i="17"/>
  <c r="FD55" i="17"/>
  <c r="DP47" i="17"/>
  <c r="CT35" i="17"/>
  <c r="FD23" i="17"/>
  <c r="FY15" i="17"/>
  <c r="CR5" i="17"/>
  <c r="CS5" i="17"/>
  <c r="DP5" i="17"/>
  <c r="GA25" i="17"/>
  <c r="EI41" i="17"/>
  <c r="GD41" i="17"/>
  <c r="CO53" i="17"/>
  <c r="CR61" i="17"/>
  <c r="DP61" i="17"/>
  <c r="FG61" i="17"/>
  <c r="GA73" i="17"/>
  <c r="DN10" i="17"/>
  <c r="FC10" i="17"/>
  <c r="DM18" i="17"/>
  <c r="CQ72" i="17"/>
  <c r="DK72" i="17"/>
  <c r="FH72" i="17"/>
  <c r="DL56" i="17"/>
  <c r="EH56" i="17"/>
  <c r="GA56" i="17"/>
  <c r="EJ32" i="17"/>
  <c r="FE32" i="17"/>
  <c r="GD32" i="17"/>
  <c r="DN7" i="17"/>
  <c r="CR11" i="17"/>
  <c r="CQ11" i="17"/>
  <c r="DP11" i="17"/>
  <c r="DK15" i="17"/>
  <c r="GC23" i="17"/>
  <c r="CS31" i="17"/>
  <c r="EG35" i="17"/>
  <c r="FD35" i="17"/>
  <c r="DK47" i="17"/>
  <c r="GA63" i="17"/>
  <c r="DN71" i="17"/>
  <c r="DK79" i="17"/>
  <c r="GC8" i="17"/>
  <c r="CP12" i="17"/>
  <c r="EJ24" i="17"/>
  <c r="FY24" i="17"/>
  <c r="FD76" i="17"/>
  <c r="EJ10" i="17"/>
  <c r="FY18" i="17"/>
  <c r="FD18" i="17"/>
  <c r="DM72" i="17"/>
  <c r="GB56" i="17"/>
  <c r="CP32" i="17"/>
  <c r="GC32" i="17"/>
  <c r="FF7" i="17"/>
  <c r="FE7" i="17"/>
  <c r="CT11" i="17"/>
  <c r="FG23" i="17"/>
  <c r="CO55" i="17"/>
  <c r="CR71" i="17"/>
  <c r="GA12" i="17"/>
  <c r="FC16" i="17"/>
  <c r="EL20" i="17"/>
  <c r="GC20" i="17"/>
  <c r="FD47" i="17"/>
  <c r="FF23" i="17"/>
  <c r="GA15" i="17"/>
  <c r="FD5" i="17"/>
  <c r="FE5" i="17"/>
  <c r="GA41" i="17"/>
  <c r="FZ10" i="17"/>
  <c r="DN18" i="17"/>
  <c r="FE18" i="17"/>
  <c r="EG56" i="17"/>
  <c r="DL32" i="17"/>
  <c r="FZ32" i="17"/>
  <c r="DM7" i="17"/>
  <c r="GD7" i="17"/>
  <c r="FZ11" i="17"/>
  <c r="FE11" i="17"/>
  <c r="DP15" i="17"/>
  <c r="FY19" i="17"/>
  <c r="EL23" i="17"/>
  <c r="GD27" i="17"/>
  <c r="FC31" i="17"/>
  <c r="FE31" i="17"/>
  <c r="GA39" i="17"/>
  <c r="DN47" i="17"/>
  <c r="FY51" i="17"/>
  <c r="EL55" i="17"/>
  <c r="EH67" i="17"/>
  <c r="GA71" i="17"/>
  <c r="FH75" i="17"/>
  <c r="FF20" i="17"/>
  <c r="DM76" i="17"/>
  <c r="EJ68" i="17"/>
  <c r="FZ56" i="17"/>
  <c r="DN11" i="17"/>
  <c r="FY12" i="17"/>
  <c r="FC71" i="17"/>
  <c r="DM79" i="17"/>
  <c r="FZ16" i="17"/>
  <c r="FE52" i="17"/>
  <c r="DM44" i="17"/>
  <c r="FC28" i="17"/>
  <c r="GB28" i="17"/>
  <c r="DN13" i="17"/>
  <c r="FG13" i="17"/>
  <c r="FZ17" i="17"/>
  <c r="DM21" i="17"/>
  <c r="EL21" i="17"/>
  <c r="FG33" i="17"/>
  <c r="DM45" i="17"/>
  <c r="FF49" i="17"/>
  <c r="FZ57" i="17"/>
  <c r="FY65" i="17"/>
  <c r="DM69" i="17"/>
  <c r="EL69" i="17"/>
  <c r="DM6" i="17"/>
  <c r="FF6" i="17"/>
  <c r="GD14" i="17"/>
  <c r="EL26" i="17"/>
  <c r="FE26" i="17"/>
  <c r="DO64" i="17"/>
  <c r="FF64" i="17"/>
  <c r="DN40" i="17"/>
  <c r="FC40" i="17"/>
  <c r="DO60" i="17"/>
  <c r="FZ52" i="17"/>
  <c r="FC44" i="17"/>
  <c r="DP13" i="17"/>
  <c r="FD29" i="17"/>
  <c r="GA37" i="17"/>
  <c r="GD45" i="17"/>
  <c r="GD69" i="17"/>
  <c r="DO6" i="17"/>
  <c r="FZ48" i="17"/>
  <c r="FF50" i="17"/>
  <c r="DK66" i="17"/>
  <c r="FC34" i="17"/>
  <c r="DN52" i="17"/>
  <c r="FF36" i="17"/>
  <c r="DL13" i="17"/>
  <c r="DL33" i="17"/>
  <c r="FH45" i="17"/>
  <c r="DL57" i="17"/>
  <c r="FH69" i="17"/>
  <c r="DK6" i="17"/>
  <c r="GB14" i="17"/>
  <c r="DM58" i="17"/>
  <c r="DL74" i="17"/>
  <c r="FE50" i="17"/>
  <c r="FE30" i="17"/>
  <c r="GA38" i="17"/>
  <c r="EJ62" i="17"/>
  <c r="FY70" i="17"/>
  <c r="FF70" i="17"/>
  <c r="FG34" i="17"/>
  <c r="GD30" i="17"/>
  <c r="GC62" i="17"/>
  <c r="DN70" i="17"/>
  <c r="FC5" i="17"/>
  <c r="FG41" i="17"/>
  <c r="GC53" i="17"/>
  <c r="FC73" i="17"/>
  <c r="CQ51" i="17"/>
  <c r="GD51" i="17"/>
  <c r="CR59" i="17"/>
  <c r="CS63" i="17"/>
  <c r="CO75" i="17"/>
  <c r="CR68" i="17"/>
  <c r="CO18" i="17"/>
  <c r="CS72" i="17"/>
  <c r="EI72" i="17"/>
  <c r="EL56" i="17"/>
  <c r="CP7" i="17"/>
  <c r="CS11" i="17"/>
  <c r="EH11" i="17"/>
  <c r="GB11" i="17"/>
  <c r="CS15" i="17"/>
  <c r="FD15" i="17"/>
  <c r="CO23" i="17"/>
  <c r="EJ27" i="17"/>
  <c r="FC35" i="17"/>
  <c r="CR39" i="17"/>
  <c r="DL43" i="17"/>
  <c r="FY55" i="17"/>
  <c r="EL59" i="17"/>
  <c r="FC67" i="17"/>
  <c r="CS75" i="17"/>
  <c r="DO8" i="17"/>
  <c r="CT12" i="17"/>
  <c r="CR24" i="17"/>
  <c r="FF24" i="17"/>
  <c r="CQ76" i="17"/>
  <c r="DK68" i="17"/>
  <c r="EJ59" i="17"/>
  <c r="CT59" i="17"/>
  <c r="EI51" i="17"/>
  <c r="GB43" i="17"/>
  <c r="CS43" i="17"/>
  <c r="CP39" i="17"/>
  <c r="DL31" i="17"/>
  <c r="CT27" i="17"/>
  <c r="FE23" i="17"/>
  <c r="EI19" i="17"/>
  <c r="CO5" i="17"/>
  <c r="CR25" i="17"/>
  <c r="CQ25" i="17"/>
  <c r="EJ41" i="17"/>
  <c r="EI53" i="17"/>
  <c r="CR73" i="17"/>
  <c r="CS73" i="17"/>
  <c r="CT10" i="17"/>
  <c r="EI10" i="17"/>
  <c r="GC18" i="17"/>
  <c r="CR72" i="17"/>
  <c r="FE72" i="17"/>
  <c r="CQ56" i="17"/>
  <c r="DK56" i="17"/>
  <c r="FH56" i="17"/>
  <c r="EH32" i="17"/>
  <c r="FC32" i="17"/>
  <c r="FH7" i="17"/>
  <c r="FC11" i="17"/>
  <c r="CR15" i="17"/>
  <c r="GC15" i="17"/>
  <c r="CO19" i="17"/>
  <c r="DK23" i="17"/>
  <c r="CR35" i="17"/>
  <c r="DP35" i="17"/>
  <c r="CS39" i="17"/>
  <c r="EG43" i="17"/>
  <c r="FD43" i="17"/>
  <c r="CO51" i="17"/>
  <c r="DK55" i="17"/>
  <c r="CR67" i="17"/>
  <c r="CQ71" i="17"/>
  <c r="FC12" i="17"/>
  <c r="CP20" i="17"/>
  <c r="CQ24" i="17"/>
  <c r="EI24" i="17"/>
  <c r="DK10" i="17"/>
  <c r="EL18" i="17"/>
  <c r="EJ18" i="17"/>
  <c r="GA18" i="17"/>
  <c r="CO72" i="17"/>
  <c r="CT72" i="17"/>
  <c r="DO72" i="17"/>
  <c r="FF72" i="17"/>
  <c r="CS56" i="17"/>
  <c r="DP56" i="17"/>
  <c r="EI56" i="17"/>
  <c r="DN32" i="17"/>
  <c r="EL32" i="17"/>
  <c r="FG32" i="17"/>
  <c r="GB32" i="17"/>
  <c r="EK7" i="17"/>
  <c r="EI7" i="17"/>
  <c r="FZ7" i="17"/>
  <c r="CP11" i="17"/>
  <c r="CO11" i="17"/>
  <c r="FG11" i="17"/>
  <c r="CT15" i="17"/>
  <c r="CO15" i="17"/>
  <c r="EH15" i="17"/>
  <c r="CS19" i="17"/>
  <c r="GC19" i="17"/>
  <c r="FZ27" i="17"/>
  <c r="CO31" i="17"/>
  <c r="EJ35" i="17"/>
  <c r="DM39" i="17"/>
  <c r="FC43" i="17"/>
  <c r="CR47" i="17"/>
  <c r="CS51" i="17"/>
  <c r="FH55" i="17"/>
  <c r="CO63" i="17"/>
  <c r="FY63" i="17"/>
  <c r="EL67" i="17"/>
  <c r="DL71" i="17"/>
  <c r="GD71" i="17"/>
  <c r="CR79" i="17"/>
  <c r="GB8" i="17"/>
  <c r="EJ12" i="17"/>
  <c r="DO16" i="17"/>
  <c r="CT20" i="17"/>
  <c r="GA20" i="17"/>
  <c r="GD76" i="17"/>
  <c r="GC68" i="17"/>
  <c r="DL63" i="17"/>
  <c r="FD63" i="17"/>
  <c r="FZ67" i="17"/>
  <c r="CP71" i="17"/>
  <c r="DP71" i="17"/>
  <c r="CT75" i="17"/>
  <c r="CQ75" i="17"/>
  <c r="EJ75" i="17"/>
  <c r="GB75" i="17"/>
  <c r="CS79" i="17"/>
  <c r="CP8" i="17"/>
  <c r="CO12" i="17"/>
  <c r="CR12" i="17"/>
  <c r="EG12" i="17"/>
  <c r="FH12" i="17"/>
  <c r="CS16" i="17"/>
  <c r="DP16" i="17"/>
  <c r="EK16" i="17"/>
  <c r="DN20" i="17"/>
  <c r="GD20" i="17"/>
  <c r="CP24" i="17"/>
  <c r="CO76" i="17"/>
  <c r="CR76" i="17"/>
  <c r="GC76" i="17"/>
  <c r="CS68" i="17"/>
  <c r="CT68" i="17"/>
  <c r="FZ68" i="17"/>
  <c r="FG52" i="17"/>
  <c r="CO44" i="17"/>
  <c r="CR44" i="17"/>
  <c r="CS36" i="17"/>
  <c r="CT36" i="17"/>
  <c r="CP13" i="17"/>
  <c r="CQ13" i="17"/>
  <c r="CT17" i="17"/>
  <c r="FH29" i="17"/>
  <c r="CP33" i="17"/>
  <c r="CQ33" i="17"/>
  <c r="GB33" i="17"/>
  <c r="CT37" i="17"/>
  <c r="CO49" i="17"/>
  <c r="CP57" i="17"/>
  <c r="CQ57" i="17"/>
  <c r="CT65" i="17"/>
  <c r="DO65" i="17"/>
  <c r="FF77" i="17"/>
  <c r="CO6" i="17"/>
  <c r="CR6" i="17"/>
  <c r="CS14" i="17"/>
  <c r="CT14" i="17"/>
  <c r="CO64" i="17"/>
  <c r="CT64" i="17"/>
  <c r="CS48" i="17"/>
  <c r="DP48" i="17"/>
  <c r="FY68" i="17"/>
  <c r="CQ60" i="17"/>
  <c r="CT60" i="17"/>
  <c r="FH60" i="17"/>
  <c r="DK52" i="17"/>
  <c r="CQ28" i="17"/>
  <c r="CT28" i="17"/>
  <c r="EG28" i="17"/>
  <c r="CR13" i="17"/>
  <c r="CS13" i="17"/>
  <c r="DO17" i="17"/>
  <c r="EH17" i="17"/>
  <c r="EK21" i="17"/>
  <c r="FF21" i="17"/>
  <c r="CO29" i="17"/>
  <c r="CR33" i="17"/>
  <c r="CS33" i="17"/>
  <c r="DN33" i="17"/>
  <c r="DO37" i="17"/>
  <c r="EK45" i="17"/>
  <c r="CQ49" i="17"/>
  <c r="CR57" i="17"/>
  <c r="CS57" i="17"/>
  <c r="DN57" i="17"/>
  <c r="EG65" i="17"/>
  <c r="EH65" i="17"/>
  <c r="CQ6" i="17"/>
  <c r="CT6" i="17"/>
  <c r="DK14" i="17"/>
  <c r="FZ14" i="17"/>
  <c r="FC22" i="17"/>
  <c r="FG26" i="17"/>
  <c r="EJ26" i="17"/>
  <c r="CQ64" i="17"/>
  <c r="EG64" i="17"/>
  <c r="EH48" i="17"/>
  <c r="EK48" i="17"/>
  <c r="FD40" i="17"/>
  <c r="CQ34" i="17"/>
  <c r="CQ66" i="17"/>
  <c r="CO50" i="17"/>
  <c r="DM50" i="17"/>
  <c r="CS58" i="17"/>
  <c r="CT66" i="17"/>
  <c r="EL74" i="17"/>
  <c r="CO30" i="17"/>
  <c r="CP30" i="17"/>
  <c r="DM30" i="17"/>
  <c r="CS38" i="17"/>
  <c r="CT38" i="17"/>
  <c r="CO62" i="17"/>
  <c r="FY62" i="17"/>
  <c r="CS70" i="17"/>
  <c r="CT70" i="17"/>
  <c r="FZ70" i="17"/>
  <c r="CQ50" i="17"/>
  <c r="GC50" i="17"/>
  <c r="EK58" i="17"/>
  <c r="FZ74" i="17"/>
  <c r="FC30" i="17"/>
  <c r="FY38" i="17"/>
  <c r="CQ46" i="17"/>
  <c r="CP46" i="17"/>
  <c r="DM46" i="17"/>
  <c r="DK54" i="17"/>
  <c r="GD54" i="17"/>
  <c r="DN62" i="17"/>
  <c r="FG70" i="17"/>
  <c r="CQ78" i="17"/>
  <c r="CP78" i="17"/>
  <c r="FY78" i="17"/>
  <c r="EK4" i="17"/>
  <c r="CS4" i="17"/>
  <c r="FY4" i="17"/>
  <c r="DO19" i="17"/>
  <c r="DL19" i="17"/>
  <c r="EL19" i="17"/>
  <c r="GA19" i="17"/>
  <c r="EK23" i="17"/>
  <c r="EI23" i="17"/>
  <c r="FZ23" i="17"/>
  <c r="CP27" i="17"/>
  <c r="CO27" i="17"/>
  <c r="DN27" i="17"/>
  <c r="FG27" i="17"/>
  <c r="CT31" i="17"/>
  <c r="CQ31" i="17"/>
  <c r="EJ31" i="17"/>
  <c r="GB31" i="17"/>
  <c r="DO35" i="17"/>
  <c r="DL35" i="17"/>
  <c r="EL35" i="17"/>
  <c r="GC35" i="17"/>
  <c r="EK39" i="17"/>
  <c r="EI39" i="17"/>
  <c r="FZ39" i="17"/>
  <c r="CP43" i="17"/>
  <c r="CO43" i="17"/>
  <c r="DN43" i="17"/>
  <c r="FG43" i="17"/>
  <c r="CT47" i="17"/>
  <c r="CQ47" i="17"/>
  <c r="EJ47" i="17"/>
  <c r="GB47" i="17"/>
  <c r="DO51" i="17"/>
  <c r="DL51" i="17"/>
  <c r="EL51" i="17"/>
  <c r="GC51" i="17"/>
  <c r="EK55" i="17"/>
  <c r="EI55" i="17"/>
  <c r="FZ55" i="17"/>
  <c r="CP59" i="17"/>
  <c r="CO59" i="17"/>
  <c r="DP59" i="17"/>
  <c r="FG59" i="17"/>
  <c r="CT63" i="17"/>
  <c r="CQ63" i="17"/>
  <c r="EJ63" i="17"/>
  <c r="GB63" i="17"/>
  <c r="DO67" i="17"/>
  <c r="DM67" i="17"/>
  <c r="FD67" i="17"/>
  <c r="GC67" i="17"/>
  <c r="EG71" i="17"/>
  <c r="EI71" i="17"/>
  <c r="FZ71" i="17"/>
  <c r="CP75" i="17"/>
  <c r="FC75" i="17"/>
  <c r="DP75" i="17"/>
  <c r="FG75" i="17"/>
  <c r="CT79" i="17"/>
  <c r="CO79" i="17"/>
  <c r="EJ79" i="17"/>
  <c r="GB79" i="17"/>
  <c r="DN8" i="17"/>
  <c r="EL8" i="17"/>
  <c r="FG8" i="17"/>
  <c r="GD8" i="17"/>
  <c r="FE12" i="17"/>
  <c r="DM12" i="17"/>
  <c r="FD12" i="17"/>
  <c r="CO16" i="17"/>
  <c r="CT16" i="17"/>
  <c r="EG16" i="17"/>
  <c r="FH16" i="17"/>
  <c r="CS20" i="17"/>
  <c r="DK20" i="17"/>
  <c r="EK20" i="17"/>
  <c r="FZ20" i="17"/>
  <c r="DN24" i="17"/>
  <c r="EL24" i="17"/>
  <c r="FG24" i="17"/>
  <c r="GD24" i="17"/>
  <c r="FE76" i="17"/>
  <c r="EL76" i="17"/>
  <c r="FG76" i="17"/>
  <c r="CO68" i="17"/>
  <c r="CP68" i="17"/>
  <c r="DM68" i="17"/>
  <c r="FF68" i="17"/>
  <c r="CS60" i="17"/>
  <c r="EG60" i="17"/>
  <c r="FZ60" i="17"/>
  <c r="DP52" i="17"/>
  <c r="EK52" i="17"/>
  <c r="GB52" i="17"/>
  <c r="FE44" i="17"/>
  <c r="FD44" i="17"/>
  <c r="FG44" i="17"/>
  <c r="CO36" i="17"/>
  <c r="CP36" i="17"/>
  <c r="DM36" i="17"/>
  <c r="CS28" i="17"/>
  <c r="EI28" i="17"/>
  <c r="GA28" i="17"/>
  <c r="CP9" i="17"/>
  <c r="CO9" i="17"/>
  <c r="FH9" i="17"/>
  <c r="CT13" i="17"/>
  <c r="EH13" i="17"/>
  <c r="FZ13" i="17"/>
  <c r="EG17" i="17"/>
  <c r="EJ17" i="17"/>
  <c r="GC17" i="17"/>
  <c r="FH21" i="17"/>
  <c r="FC21" i="17"/>
  <c r="GB21" i="17"/>
  <c r="CP29" i="17"/>
  <c r="CQ29" i="17"/>
  <c r="DN29" i="17"/>
  <c r="CT33" i="17"/>
  <c r="DP33" i="17"/>
  <c r="FZ33" i="17"/>
  <c r="EG37" i="17"/>
  <c r="FD37" i="17"/>
  <c r="GC37" i="17"/>
  <c r="FC45" i="17"/>
  <c r="GB45" i="17"/>
  <c r="CP49" i="17"/>
  <c r="CS49" i="17"/>
  <c r="DN49" i="17"/>
  <c r="FG49" i="17"/>
  <c r="CT57" i="17"/>
  <c r="DP57" i="17"/>
  <c r="FY57" i="17"/>
  <c r="EK65" i="17"/>
  <c r="EJ65" i="17"/>
  <c r="GC65" i="17"/>
  <c r="EK69" i="17"/>
  <c r="CP77" i="17"/>
  <c r="CO77" i="17"/>
  <c r="DN77" i="17"/>
  <c r="CS6" i="17"/>
  <c r="EG6" i="17"/>
  <c r="DP14" i="17"/>
  <c r="EK14" i="17"/>
  <c r="FE22" i="17"/>
  <c r="CO26" i="17"/>
  <c r="FY26" i="17"/>
  <c r="DM26" i="17"/>
  <c r="FD26" i="17"/>
  <c r="CS64" i="17"/>
  <c r="DP64" i="17"/>
  <c r="EI64" i="17"/>
  <c r="EL48" i="17"/>
  <c r="GB48" i="17"/>
  <c r="CP40" i="17"/>
  <c r="FE40" i="17"/>
  <c r="FY40" i="17"/>
  <c r="DO68" i="17"/>
  <c r="FH68" i="17"/>
  <c r="DL60" i="17"/>
  <c r="DP60" i="17"/>
  <c r="EI60" i="17"/>
  <c r="GA60" i="17"/>
  <c r="EJ52" i="17"/>
  <c r="EH52" i="17"/>
  <c r="FC52" i="17"/>
  <c r="GD52" i="17"/>
  <c r="CP44" i="17"/>
  <c r="GC44" i="17"/>
  <c r="FY44" i="17"/>
  <c r="CQ36" i="17"/>
  <c r="CR36" i="17"/>
  <c r="DO36" i="17"/>
  <c r="FH36" i="17"/>
  <c r="DL28" i="17"/>
  <c r="DP28" i="17"/>
  <c r="EK28" i="17"/>
  <c r="FZ28" i="17"/>
  <c r="EI9" i="17"/>
  <c r="EG9" i="17"/>
  <c r="EL9" i="17"/>
  <c r="GD9" i="17"/>
  <c r="CO13" i="17"/>
  <c r="FD13" i="17"/>
  <c r="FE13" i="17"/>
  <c r="CR17" i="17"/>
  <c r="CS17" i="17"/>
  <c r="DN17" i="17"/>
  <c r="FY17" i="17"/>
  <c r="DK21" i="17"/>
  <c r="DO21" i="17"/>
  <c r="EJ21" i="17"/>
  <c r="GA21" i="17"/>
  <c r="EI29" i="17"/>
  <c r="EK29" i="17"/>
  <c r="FF29" i="17"/>
  <c r="GD29" i="17"/>
  <c r="CO33" i="17"/>
  <c r="FH33" i="17"/>
  <c r="FE33" i="17"/>
  <c r="CR37" i="17"/>
  <c r="CS37" i="17"/>
  <c r="EH37" i="17"/>
  <c r="FY37" i="17"/>
  <c r="DK45" i="17"/>
  <c r="DO45" i="17"/>
  <c r="EL45" i="17"/>
  <c r="GA45" i="17"/>
  <c r="EI49" i="17"/>
  <c r="FC49" i="17"/>
  <c r="FD49" i="17"/>
  <c r="GD49" i="17"/>
  <c r="CO57" i="17"/>
  <c r="FH57" i="17"/>
  <c r="FF57" i="17"/>
  <c r="CR65" i="17"/>
  <c r="DL65" i="17"/>
  <c r="DN65" i="17"/>
  <c r="FG65" i="17"/>
  <c r="DK69" i="17"/>
  <c r="DL69" i="17"/>
  <c r="EJ69" i="17"/>
  <c r="GA69" i="17"/>
  <c r="EI77" i="17"/>
  <c r="EG77" i="17"/>
  <c r="FD77" i="17"/>
  <c r="GD77" i="17"/>
  <c r="CP6" i="17"/>
  <c r="GA6" i="17"/>
  <c r="FD6" i="17"/>
  <c r="CQ14" i="17"/>
  <c r="CR14" i="17"/>
  <c r="DO14" i="17"/>
  <c r="FH14" i="17"/>
  <c r="DL22" i="17"/>
  <c r="DN22" i="17"/>
  <c r="EI22" i="17"/>
  <c r="FZ22" i="17"/>
  <c r="EH26" i="17"/>
  <c r="DK26" i="17"/>
  <c r="FC26" i="17"/>
  <c r="GB26" i="17"/>
  <c r="CR64" i="17"/>
  <c r="DM64" i="17"/>
  <c r="GC64" i="17"/>
  <c r="CQ48" i="17"/>
  <c r="DK48" i="17"/>
  <c r="EG48" i="17"/>
  <c r="FH48" i="17"/>
  <c r="DL40" i="17"/>
  <c r="EH40" i="17"/>
  <c r="EK40" i="17"/>
  <c r="FZ40" i="17"/>
  <c r="CT34" i="17"/>
  <c r="GC34" i="17"/>
  <c r="CQ42" i="17"/>
  <c r="EJ42" i="17"/>
  <c r="GB42" i="17"/>
  <c r="CR50" i="17"/>
  <c r="GA50" i="17"/>
  <c r="EH58" i="17"/>
  <c r="GB58" i="17"/>
  <c r="FY66" i="17"/>
  <c r="FC66" i="17"/>
  <c r="DN74" i="17"/>
  <c r="CS34" i="17"/>
  <c r="CR34" i="17"/>
  <c r="EI34" i="17"/>
  <c r="FH34" i="17"/>
  <c r="DP42" i="17"/>
  <c r="CT42" i="17"/>
  <c r="EI42" i="17"/>
  <c r="FZ42" i="17"/>
  <c r="EL50" i="17"/>
  <c r="DN50" i="17"/>
  <c r="CO58" i="17"/>
  <c r="FG58" i="17"/>
  <c r="EJ58" i="17"/>
  <c r="GA58" i="17"/>
  <c r="CS66" i="17"/>
  <c r="CP66" i="17"/>
  <c r="EG66" i="17"/>
  <c r="FH66" i="17"/>
  <c r="DP74" i="17"/>
  <c r="CT74" i="17"/>
  <c r="EI74" i="17"/>
  <c r="GC74" i="17"/>
  <c r="FG30" i="17"/>
  <c r="CO38" i="17"/>
  <c r="CP38" i="17"/>
  <c r="CS46" i="17"/>
  <c r="CR46" i="17"/>
  <c r="DO46" i="17"/>
  <c r="GC46" i="17"/>
  <c r="DP54" i="17"/>
  <c r="FZ54" i="17"/>
  <c r="FC62" i="17"/>
  <c r="CO70" i="17"/>
  <c r="CP70" i="17"/>
  <c r="CS78" i="17"/>
  <c r="CR78" i="17"/>
  <c r="DO78" i="17"/>
  <c r="FF34" i="17"/>
  <c r="FD42" i="17"/>
  <c r="GC42" i="17"/>
  <c r="FC50" i="17"/>
  <c r="DN58" i="17"/>
  <c r="CR66" i="17"/>
  <c r="FD74" i="17"/>
  <c r="FE74" i="17"/>
  <c r="DL30" i="17"/>
  <c r="DK30" i="17"/>
  <c r="EI30" i="17"/>
  <c r="EH38" i="17"/>
  <c r="EJ38" i="17"/>
  <c r="EK38" i="17"/>
  <c r="GB38" i="17"/>
  <c r="FD46" i="17"/>
  <c r="FG46" i="17"/>
  <c r="FE46" i="17"/>
  <c r="CQ54" i="17"/>
  <c r="CR54" i="17"/>
  <c r="DM54" i="17"/>
  <c r="FH54" i="17"/>
  <c r="DL62" i="17"/>
  <c r="CT62" i="17"/>
  <c r="EG62" i="17"/>
  <c r="EH70" i="17"/>
  <c r="EK70" i="17"/>
  <c r="GB70" i="17"/>
  <c r="FD78" i="17"/>
  <c r="EJ78" i="17"/>
  <c r="FE78" i="17"/>
  <c r="FL4" i="17"/>
  <c r="FP4" i="17" s="1"/>
  <c r="FF4" i="17"/>
  <c r="DN4" i="17"/>
  <c r="GB4" i="17"/>
  <c r="CT4" i="17"/>
  <c r="DM4" i="17"/>
  <c r="EI4" i="17"/>
  <c r="GD4" i="17"/>
  <c r="CT5" i="17"/>
  <c r="CQ5" i="17"/>
  <c r="EL5" i="17"/>
  <c r="GC5" i="17"/>
  <c r="DM25" i="17"/>
  <c r="CS25" i="17"/>
  <c r="FH25" i="17"/>
  <c r="FF25" i="17"/>
  <c r="GC25" i="17"/>
  <c r="DM41" i="17"/>
  <c r="DL41" i="17"/>
  <c r="EH41" i="17"/>
  <c r="DM53" i="17"/>
  <c r="EG53" i="17"/>
  <c r="FD53" i="17"/>
  <c r="FH61" i="17"/>
  <c r="FF61" i="17"/>
  <c r="GB73" i="17"/>
  <c r="GC73" i="17"/>
  <c r="EL10" i="17"/>
  <c r="DL5" i="17"/>
  <c r="GB5" i="17"/>
  <c r="CT25" i="17"/>
  <c r="EK25" i="17"/>
  <c r="FZ25" i="17"/>
  <c r="GB41" i="17"/>
  <c r="DN41" i="17"/>
  <c r="FZ41" i="17"/>
  <c r="CT53" i="17"/>
  <c r="DL53" i="17"/>
  <c r="EJ53" i="17"/>
  <c r="FZ53" i="17"/>
  <c r="DM61" i="17"/>
  <c r="DO61" i="17"/>
  <c r="EL61" i="17"/>
  <c r="GC61" i="17"/>
  <c r="CP73" i="17"/>
  <c r="CQ73" i="17"/>
  <c r="FZ73" i="17"/>
  <c r="FE73" i="17"/>
  <c r="CS10" i="17"/>
  <c r="FY10" i="17"/>
  <c r="CP47" i="17"/>
  <c r="CQ19" i="17"/>
  <c r="DL25" i="17"/>
  <c r="CQ61" i="17"/>
  <c r="FG18" i="17"/>
  <c r="CQ15" i="17"/>
  <c r="EJ15" i="17"/>
  <c r="GD19" i="17"/>
  <c r="CR27" i="17"/>
  <c r="DN39" i="17"/>
  <c r="CQ43" i="17"/>
  <c r="FC55" i="17"/>
  <c r="FE55" i="17"/>
  <c r="CQ16" i="17"/>
  <c r="EI16" i="17"/>
  <c r="CT51" i="17"/>
  <c r="CQ35" i="17"/>
  <c r="DP31" i="17"/>
  <c r="CP31" i="17"/>
  <c r="GA23" i="17"/>
  <c r="CT19" i="17"/>
  <c r="EI5" i="17"/>
  <c r="CR41" i="17"/>
  <c r="CS41" i="17"/>
  <c r="DP41" i="17"/>
  <c r="EI61" i="17"/>
  <c r="CO73" i="17"/>
  <c r="FH73" i="17"/>
  <c r="FF73" i="17"/>
  <c r="CQ10" i="17"/>
  <c r="CP10" i="17"/>
  <c r="DO10" i="17"/>
  <c r="FF10" i="17"/>
  <c r="DL18" i="17"/>
  <c r="CT18" i="17"/>
  <c r="FG72" i="17"/>
  <c r="CR56" i="17"/>
  <c r="DM56" i="17"/>
  <c r="CQ32" i="17"/>
  <c r="EI32" i="17"/>
  <c r="DK7" i="17"/>
  <c r="CS7" i="17"/>
  <c r="GB7" i="17"/>
  <c r="GD11" i="17"/>
  <c r="EI15" i="17"/>
  <c r="EG19" i="17"/>
  <c r="DN23" i="17"/>
  <c r="CQ27" i="17"/>
  <c r="DK31" i="17"/>
  <c r="GD35" i="17"/>
  <c r="FE39" i="17"/>
  <c r="CR43" i="17"/>
  <c r="CS47" i="17"/>
  <c r="GA47" i="17"/>
  <c r="EG51" i="17"/>
  <c r="DN55" i="17"/>
  <c r="CQ59" i="17"/>
  <c r="FY59" i="17"/>
  <c r="DK63" i="17"/>
  <c r="CR75" i="17"/>
  <c r="CQ79" i="17"/>
  <c r="EJ8" i="17"/>
  <c r="GC24" i="17"/>
  <c r="CP76" i="17"/>
  <c r="CQ68" i="17"/>
  <c r="CR10" i="17"/>
  <c r="FH10" i="17"/>
  <c r="DK18" i="17"/>
  <c r="FC18" i="17"/>
  <c r="GB18" i="17"/>
  <c r="CP72" i="17"/>
  <c r="CO56" i="17"/>
  <c r="CT56" i="17"/>
  <c r="CS32" i="17"/>
  <c r="DP32" i="17"/>
  <c r="EK32" i="17"/>
  <c r="GA32" i="17"/>
  <c r="DL7" i="17"/>
  <c r="GA7" i="17"/>
  <c r="FH11" i="17"/>
  <c r="CP15" i="17"/>
  <c r="FF15" i="17"/>
  <c r="DN15" i="17"/>
  <c r="FC19" i="17"/>
  <c r="CR23" i="17"/>
  <c r="DL27" i="17"/>
  <c r="CO39" i="17"/>
  <c r="FY39" i="17"/>
  <c r="EJ43" i="17"/>
  <c r="FC51" i="17"/>
  <c r="CR55" i="17"/>
  <c r="DL59" i="17"/>
  <c r="EL75" i="17"/>
  <c r="DL79" i="17"/>
  <c r="CR8" i="17"/>
  <c r="FF8" i="17"/>
  <c r="CQ12" i="17"/>
  <c r="EI12" i="17"/>
  <c r="DO24" i="17"/>
  <c r="CT76" i="17"/>
  <c r="GB59" i="17"/>
  <c r="CS59" i="17"/>
  <c r="CP55" i="17"/>
  <c r="GC47" i="17"/>
  <c r="DL47" i="17"/>
  <c r="CT43" i="17"/>
  <c r="FF39" i="17"/>
  <c r="EI35" i="17"/>
  <c r="GB27" i="17"/>
  <c r="CS27" i="17"/>
  <c r="CP23" i="17"/>
  <c r="FE15" i="17"/>
  <c r="EJ5" i="17"/>
  <c r="EI25" i="17"/>
  <c r="EL25" i="17"/>
  <c r="GD25" i="17"/>
  <c r="CO41" i="17"/>
  <c r="FH41" i="17"/>
  <c r="FE41" i="17"/>
  <c r="CR53" i="17"/>
  <c r="CS53" i="17"/>
  <c r="FY53" i="17"/>
  <c r="DL61" i="17"/>
  <c r="EJ61" i="17"/>
  <c r="GA61" i="17"/>
  <c r="EI73" i="17"/>
  <c r="EL73" i="17"/>
  <c r="GD73" i="17"/>
  <c r="GD10" i="17"/>
  <c r="GA10" i="17"/>
  <c r="CQ18" i="17"/>
  <c r="CP18" i="17"/>
  <c r="EG18" i="17"/>
  <c r="FF18" i="17"/>
  <c r="DL72" i="17"/>
  <c r="DP72" i="17"/>
  <c r="EK72" i="17"/>
  <c r="GA72" i="17"/>
  <c r="EJ56" i="17"/>
  <c r="FD56" i="17"/>
  <c r="FG56" i="17"/>
  <c r="GD56" i="17"/>
  <c r="CR32" i="17"/>
  <c r="DO32" i="17"/>
  <c r="FD32" i="17"/>
  <c r="CR7" i="17"/>
  <c r="CO7" i="17"/>
  <c r="FG7" i="17"/>
  <c r="DK11" i="17"/>
  <c r="DL11" i="17"/>
  <c r="EJ11" i="17"/>
  <c r="GC11" i="17"/>
  <c r="DL15" i="17"/>
  <c r="CR19" i="17"/>
  <c r="DP19" i="17"/>
  <c r="CS23" i="17"/>
  <c r="GB23" i="17"/>
  <c r="EG27" i="17"/>
  <c r="FD27" i="17"/>
  <c r="DN31" i="17"/>
  <c r="CO35" i="17"/>
  <c r="FY35" i="17"/>
  <c r="DK39" i="17"/>
  <c r="EL39" i="17"/>
  <c r="GD43" i="17"/>
  <c r="FC47" i="17"/>
  <c r="FE47" i="17"/>
  <c r="CR51" i="17"/>
  <c r="DP51" i="17"/>
  <c r="CS55" i="17"/>
  <c r="EG59" i="17"/>
  <c r="FH59" i="17"/>
  <c r="CQ67" i="17"/>
  <c r="FY67" i="17"/>
  <c r="EL71" i="17"/>
  <c r="CQ8" i="17"/>
  <c r="EI8" i="17"/>
  <c r="EJ16" i="17"/>
  <c r="DO20" i="17"/>
  <c r="EI76" i="17"/>
  <c r="CS18" i="17"/>
  <c r="CR18" i="17"/>
  <c r="EI18" i="17"/>
  <c r="FH18" i="17"/>
  <c r="DN72" i="17"/>
  <c r="EH72" i="17"/>
  <c r="FC72" i="17"/>
  <c r="GB72" i="17"/>
  <c r="CP56" i="17"/>
  <c r="FE56" i="17"/>
  <c r="FY56" i="17"/>
  <c r="CO32" i="17"/>
  <c r="CT32" i="17"/>
  <c r="EG32" i="17"/>
  <c r="FF32" i="17"/>
  <c r="CT7" i="17"/>
  <c r="CQ7" i="17"/>
  <c r="EJ7" i="17"/>
  <c r="FY7" i="17"/>
  <c r="DO11" i="17"/>
  <c r="DM11" i="17"/>
  <c r="EL11" i="17"/>
  <c r="GA11" i="17"/>
  <c r="EK15" i="17"/>
  <c r="DM15" i="17"/>
  <c r="FG15" i="17"/>
  <c r="DK19" i="17"/>
  <c r="EJ19" i="17"/>
  <c r="DM23" i="17"/>
  <c r="FC27" i="17"/>
  <c r="CR31" i="17"/>
  <c r="CS35" i="17"/>
  <c r="FZ43" i="17"/>
  <c r="CO47" i="17"/>
  <c r="FY47" i="17"/>
  <c r="EJ51" i="17"/>
  <c r="DM55" i="17"/>
  <c r="GD55" i="17"/>
  <c r="FC59" i="17"/>
  <c r="CR63" i="17"/>
  <c r="DL67" i="17"/>
  <c r="FH71" i="17"/>
  <c r="FF79" i="17"/>
  <c r="FY79" i="17"/>
  <c r="EL12" i="17"/>
  <c r="GC12" i="17"/>
  <c r="CR16" i="17"/>
  <c r="FF16" i="17"/>
  <c r="CQ20" i="17"/>
  <c r="EI20" i="17"/>
  <c r="EH24" i="17"/>
  <c r="GB24" i="17"/>
  <c r="EJ76" i="17"/>
  <c r="FC76" i="17"/>
  <c r="CP63" i="17"/>
  <c r="FF63" i="17"/>
  <c r="DP63" i="17"/>
  <c r="FG63" i="17"/>
  <c r="CT67" i="17"/>
  <c r="CS67" i="17"/>
  <c r="EJ67" i="17"/>
  <c r="GB67" i="17"/>
  <c r="DM71" i="17"/>
  <c r="CS71" i="17"/>
  <c r="FD71" i="17"/>
  <c r="GC71" i="17"/>
  <c r="EG75" i="17"/>
  <c r="FZ75" i="17"/>
  <c r="CP79" i="17"/>
  <c r="DP79" i="17"/>
  <c r="FG79" i="17"/>
  <c r="CS8" i="17"/>
  <c r="DP8" i="17"/>
  <c r="EK8" i="17"/>
  <c r="FZ8" i="17"/>
  <c r="DN12" i="17"/>
  <c r="GD12" i="17"/>
  <c r="CP16" i="17"/>
  <c r="CO20" i="17"/>
  <c r="CR20" i="17"/>
  <c r="EG20" i="17"/>
  <c r="FH20" i="17"/>
  <c r="CS24" i="17"/>
  <c r="DP24" i="17"/>
  <c r="EK24" i="17"/>
  <c r="FZ24" i="17"/>
  <c r="DN76" i="17"/>
  <c r="FE68" i="17"/>
  <c r="EL68" i="17"/>
  <c r="FG68" i="17"/>
  <c r="CO60" i="17"/>
  <c r="CR60" i="17"/>
  <c r="DM60" i="17"/>
  <c r="CS52" i="17"/>
  <c r="CT52" i="17"/>
  <c r="FE36" i="17"/>
  <c r="FG36" i="17"/>
  <c r="CO28" i="17"/>
  <c r="CR28" i="17"/>
  <c r="CT9" i="17"/>
  <c r="CS9" i="17"/>
  <c r="FZ9" i="17"/>
  <c r="CP21" i="17"/>
  <c r="CQ21" i="17"/>
  <c r="DN21" i="17"/>
  <c r="CT29" i="17"/>
  <c r="EH29" i="17"/>
  <c r="FZ29" i="17"/>
  <c r="CP45" i="17"/>
  <c r="CQ45" i="17"/>
  <c r="FG45" i="17"/>
  <c r="CT49" i="17"/>
  <c r="DO49" i="17"/>
  <c r="EH49" i="17"/>
  <c r="CO65" i="17"/>
  <c r="FH65" i="17"/>
  <c r="CP69" i="17"/>
  <c r="CO69" i="17"/>
  <c r="DN69" i="17"/>
  <c r="CT77" i="17"/>
  <c r="CS77" i="17"/>
  <c r="CO22" i="17"/>
  <c r="CR22" i="17"/>
  <c r="DM22" i="17"/>
  <c r="CS26" i="17"/>
  <c r="CP26" i="17"/>
  <c r="CP48" i="17"/>
  <c r="FE48" i="17"/>
  <c r="CO40" i="17"/>
  <c r="CT40" i="17"/>
  <c r="EI68" i="17"/>
  <c r="GA68" i="17"/>
  <c r="FC60" i="17"/>
  <c r="CQ44" i="17"/>
  <c r="CT44" i="17"/>
  <c r="DO44" i="17"/>
  <c r="DK36" i="17"/>
  <c r="FZ36" i="17"/>
  <c r="DL9" i="17"/>
  <c r="EH9" i="17"/>
  <c r="EK13" i="17"/>
  <c r="FF13" i="17"/>
  <c r="CO17" i="17"/>
  <c r="FH17" i="17"/>
  <c r="CR21" i="17"/>
  <c r="CS21" i="17"/>
  <c r="DP21" i="17"/>
  <c r="DO29" i="17"/>
  <c r="EJ29" i="17"/>
  <c r="EK33" i="17"/>
  <c r="EL33" i="17"/>
  <c r="GD33" i="17"/>
  <c r="CO37" i="17"/>
  <c r="CR45" i="17"/>
  <c r="CS45" i="17"/>
  <c r="EG49" i="17"/>
  <c r="EJ49" i="17"/>
  <c r="GA49" i="17"/>
  <c r="EK57" i="17"/>
  <c r="EL57" i="17"/>
  <c r="CQ65" i="17"/>
  <c r="FZ65" i="17"/>
  <c r="CR69" i="17"/>
  <c r="CQ69" i="17"/>
  <c r="DP69" i="17"/>
  <c r="FG69" i="17"/>
  <c r="DL77" i="17"/>
  <c r="EJ77" i="17"/>
  <c r="FC6" i="17"/>
  <c r="GC6" i="17"/>
  <c r="FY14" i="17"/>
  <c r="CQ22" i="17"/>
  <c r="CT22" i="17"/>
  <c r="DO22" i="17"/>
  <c r="CR26" i="17"/>
  <c r="FD64" i="17"/>
  <c r="CR48" i="17"/>
  <c r="CQ40" i="17"/>
  <c r="EG40" i="17"/>
  <c r="CP34" i="17"/>
  <c r="CR42" i="17"/>
  <c r="EI50" i="17"/>
  <c r="CQ58" i="17"/>
  <c r="CT58" i="17"/>
  <c r="CR74" i="17"/>
  <c r="CO34" i="17"/>
  <c r="FY34" i="17"/>
  <c r="DO34" i="17"/>
  <c r="FD34" i="17"/>
  <c r="CS42" i="17"/>
  <c r="CP42" i="17"/>
  <c r="CT50" i="17"/>
  <c r="FZ50" i="17"/>
  <c r="CO66" i="17"/>
  <c r="FG66" i="17"/>
  <c r="CS74" i="17"/>
  <c r="CP74" i="17"/>
  <c r="DO74" i="17"/>
  <c r="CO46" i="17"/>
  <c r="CS54" i="17"/>
  <c r="CT54" i="17"/>
  <c r="CO78" i="17"/>
  <c r="DL34" i="17"/>
  <c r="EK42" i="17"/>
  <c r="DK50" i="17"/>
  <c r="CQ74" i="17"/>
  <c r="EK74" i="17"/>
  <c r="CQ30" i="17"/>
  <c r="CR30" i="17"/>
  <c r="DK38" i="17"/>
  <c r="GD38" i="17"/>
  <c r="CQ62" i="17"/>
  <c r="CP62" i="17"/>
  <c r="DM62" i="17"/>
  <c r="DK70" i="17"/>
  <c r="DM78" i="17"/>
  <c r="CR4" i="17"/>
  <c r="CQ4" i="17"/>
  <c r="FC4" i="17"/>
  <c r="CP19" i="17"/>
  <c r="FZ19" i="17"/>
  <c r="DN19" i="17"/>
  <c r="FG19" i="17"/>
  <c r="CT23" i="17"/>
  <c r="CQ23" i="17"/>
  <c r="EJ23" i="17"/>
  <c r="FY23" i="17"/>
  <c r="DO27" i="17"/>
  <c r="DM27" i="17"/>
  <c r="EL27" i="17"/>
  <c r="GC27" i="17"/>
  <c r="EK31" i="17"/>
  <c r="EI31" i="17"/>
  <c r="FZ31" i="17"/>
  <c r="CP35" i="17"/>
  <c r="FZ35" i="17"/>
  <c r="FG35" i="17"/>
  <c r="CT39" i="17"/>
  <c r="CQ39" i="17"/>
  <c r="EJ39" i="17"/>
  <c r="GB39" i="17"/>
  <c r="DO43" i="17"/>
  <c r="DM43" i="17"/>
  <c r="EL43" i="17"/>
  <c r="GC43" i="17"/>
  <c r="EK47" i="17"/>
  <c r="EI47" i="17"/>
  <c r="FZ47" i="17"/>
  <c r="CP51" i="17"/>
  <c r="FZ51" i="17"/>
  <c r="FG51" i="17"/>
  <c r="CT55" i="17"/>
  <c r="CQ55" i="17"/>
  <c r="EJ55" i="17"/>
  <c r="DO59" i="17"/>
  <c r="DM59" i="17"/>
  <c r="FD59" i="17"/>
  <c r="GC59" i="17"/>
  <c r="EK63" i="17"/>
  <c r="EI63" i="17"/>
  <c r="FZ63" i="17"/>
  <c r="CP67" i="17"/>
  <c r="CO67" i="17"/>
  <c r="DP67" i="17"/>
  <c r="FG67" i="17"/>
  <c r="CT71" i="17"/>
  <c r="CO71" i="17"/>
  <c r="EJ71" i="17"/>
  <c r="GB71" i="17"/>
  <c r="DM75" i="17"/>
  <c r="DL75" i="17"/>
  <c r="FD75" i="17"/>
  <c r="GC75" i="17"/>
  <c r="EG79" i="17"/>
  <c r="EI79" i="17"/>
  <c r="FZ79" i="17"/>
  <c r="CO8" i="17"/>
  <c r="CT8" i="17"/>
  <c r="EG8" i="17"/>
  <c r="FH8" i="17"/>
  <c r="CS12" i="17"/>
  <c r="DK12" i="17"/>
  <c r="EK12" i="17"/>
  <c r="FZ12" i="17"/>
  <c r="DN16" i="17"/>
  <c r="EL16" i="17"/>
  <c r="FG16" i="17"/>
  <c r="GD16" i="17"/>
  <c r="DM20" i="17"/>
  <c r="FD20" i="17"/>
  <c r="CO24" i="17"/>
  <c r="CT24" i="17"/>
  <c r="EG24" i="17"/>
  <c r="FH24" i="17"/>
  <c r="CS76" i="17"/>
  <c r="DK76" i="17"/>
  <c r="EG76" i="17"/>
  <c r="FZ76" i="17"/>
  <c r="DN68" i="17"/>
  <c r="DP68" i="17"/>
  <c r="EK68" i="17"/>
  <c r="GB68" i="17"/>
  <c r="FD60" i="17"/>
  <c r="CO52" i="17"/>
  <c r="CP52" i="17"/>
  <c r="CS44" i="17"/>
  <c r="EG44" i="17"/>
  <c r="GA44" i="17"/>
  <c r="DP36" i="17"/>
  <c r="EK36" i="17"/>
  <c r="GB36" i="17"/>
  <c r="FE28" i="17"/>
  <c r="DO9" i="17"/>
  <c r="EJ9" i="17"/>
  <c r="GC9" i="17"/>
  <c r="FH13" i="17"/>
  <c r="FC13" i="17"/>
  <c r="GB13" i="17"/>
  <c r="CP17" i="17"/>
  <c r="CQ17" i="17"/>
  <c r="CT21" i="17"/>
  <c r="EH21" i="17"/>
  <c r="EG29" i="17"/>
  <c r="GC29" i="17"/>
  <c r="FC33" i="17"/>
  <c r="CP37" i="17"/>
  <c r="CQ37" i="17"/>
  <c r="CT45" i="17"/>
  <c r="FZ45" i="17"/>
  <c r="GC49" i="17"/>
  <c r="GB57" i="17"/>
  <c r="FC57" i="17"/>
  <c r="CP65" i="17"/>
  <c r="CS65" i="17"/>
  <c r="CT69" i="17"/>
  <c r="CS69" i="17"/>
  <c r="EH69" i="17"/>
  <c r="DO77" i="17"/>
  <c r="GC77" i="17"/>
  <c r="FY6" i="17"/>
  <c r="CO14" i="17"/>
  <c r="CP14" i="17"/>
  <c r="CS22" i="17"/>
  <c r="EG22" i="17"/>
  <c r="DP26" i="17"/>
  <c r="CT26" i="17"/>
  <c r="EK26" i="17"/>
  <c r="FZ26" i="17"/>
  <c r="CP64" i="17"/>
  <c r="FY64" i="17"/>
  <c r="CO48" i="17"/>
  <c r="CT48" i="17"/>
  <c r="CS40" i="17"/>
  <c r="DP40" i="17"/>
  <c r="EI40" i="17"/>
  <c r="GA40" i="17"/>
  <c r="FC68" i="17"/>
  <c r="GD68" i="17"/>
  <c r="CP60" i="17"/>
  <c r="GC60" i="17"/>
  <c r="FY60" i="17"/>
  <c r="CQ52" i="17"/>
  <c r="CR52" i="17"/>
  <c r="FH52" i="17"/>
  <c r="DL44" i="17"/>
  <c r="DP44" i="17"/>
  <c r="EI44" i="17"/>
  <c r="EJ36" i="17"/>
  <c r="EH36" i="17"/>
  <c r="GD36" i="17"/>
  <c r="CP28" i="17"/>
  <c r="DM28" i="17"/>
  <c r="FD28" i="17"/>
  <c r="CR9" i="17"/>
  <c r="CQ9" i="17"/>
  <c r="DN9" i="17"/>
  <c r="FY9" i="17"/>
  <c r="DK13" i="17"/>
  <c r="DO13" i="17"/>
  <c r="EJ13" i="17"/>
  <c r="GA13" i="17"/>
  <c r="EI17" i="17"/>
  <c r="EK17" i="17"/>
  <c r="GD17" i="17"/>
  <c r="CO21" i="17"/>
  <c r="FE21" i="17"/>
  <c r="CR29" i="17"/>
  <c r="CS29" i="17"/>
  <c r="FY29" i="17"/>
  <c r="DK33" i="17"/>
  <c r="DO33" i="17"/>
  <c r="EH33" i="17"/>
  <c r="EI37" i="17"/>
  <c r="EK37" i="17"/>
  <c r="FF37" i="17"/>
  <c r="CO45" i="17"/>
  <c r="DN45" i="17"/>
  <c r="FE45" i="17"/>
  <c r="CR49" i="17"/>
  <c r="DL49" i="17"/>
  <c r="FY49" i="17"/>
  <c r="DK57" i="17"/>
  <c r="DO57" i="17"/>
  <c r="EH57" i="17"/>
  <c r="GA57" i="17"/>
  <c r="EI65" i="17"/>
  <c r="FC65" i="17"/>
  <c r="GD65" i="17"/>
  <c r="FZ69" i="17"/>
  <c r="FC69" i="17"/>
  <c r="GB69" i="17"/>
  <c r="CR77" i="17"/>
  <c r="CQ77" i="17"/>
  <c r="FG77" i="17"/>
  <c r="DL6" i="17"/>
  <c r="DN6" i="17"/>
  <c r="EI6" i="17"/>
  <c r="EH14" i="17"/>
  <c r="EJ14" i="17"/>
  <c r="FC14" i="17"/>
  <c r="GC14" i="17"/>
  <c r="CP22" i="17"/>
  <c r="GA22" i="17"/>
  <c r="FD22" i="17"/>
  <c r="CQ26" i="17"/>
  <c r="GD26" i="17"/>
  <c r="DL64" i="17"/>
  <c r="EH64" i="17"/>
  <c r="EK64" i="17"/>
  <c r="GA64" i="17"/>
  <c r="EJ48" i="17"/>
  <c r="FD48" i="17"/>
  <c r="FG48" i="17"/>
  <c r="GD48" i="17"/>
  <c r="CR40" i="17"/>
  <c r="DM40" i="17"/>
  <c r="GC40" i="17"/>
  <c r="EK34" i="17"/>
  <c r="FY42" i="17"/>
  <c r="FE42" i="17"/>
  <c r="EH50" i="17"/>
  <c r="DO50" i="17"/>
  <c r="GB50" i="17"/>
  <c r="CP58" i="17"/>
  <c r="FE58" i="17"/>
  <c r="DL66" i="17"/>
  <c r="EJ66" i="17"/>
  <c r="FZ66" i="17"/>
  <c r="FY74" i="17"/>
  <c r="FF74" i="17"/>
  <c r="EL34" i="17"/>
  <c r="EJ34" i="17"/>
  <c r="GA34" i="17"/>
  <c r="CO42" i="17"/>
  <c r="FG42" i="17"/>
  <c r="GA42" i="17"/>
  <c r="CS50" i="17"/>
  <c r="CP50" i="17"/>
  <c r="EG50" i="17"/>
  <c r="DP58" i="17"/>
  <c r="CR58" i="17"/>
  <c r="EI58" i="17"/>
  <c r="EL66" i="17"/>
  <c r="DN66" i="17"/>
  <c r="FE66" i="17"/>
  <c r="CO74" i="17"/>
  <c r="GA74" i="17"/>
  <c r="CS30" i="17"/>
  <c r="CT30" i="17"/>
  <c r="EG30" i="17"/>
  <c r="GC30" i="17"/>
  <c r="DP38" i="17"/>
  <c r="FZ38" i="17"/>
  <c r="FC46" i="17"/>
  <c r="CO54" i="17"/>
  <c r="CP54" i="17"/>
  <c r="FF54" i="17"/>
  <c r="CS62" i="17"/>
  <c r="CR62" i="17"/>
  <c r="DO62" i="17"/>
  <c r="FZ62" i="17"/>
  <c r="DP70" i="17"/>
  <c r="DM70" i="17"/>
  <c r="GD70" i="17"/>
  <c r="DN78" i="17"/>
  <c r="FC78" i="17"/>
  <c r="EG34" i="17"/>
  <c r="DM42" i="17"/>
  <c r="FD50" i="17"/>
  <c r="DL58" i="17"/>
  <c r="FZ58" i="17"/>
  <c r="FF66" i="17"/>
  <c r="GD74" i="17"/>
  <c r="GB74" i="17"/>
  <c r="GA30" i="17"/>
  <c r="FY30" i="17"/>
  <c r="FD30" i="17"/>
  <c r="CQ38" i="17"/>
  <c r="CR38" i="17"/>
  <c r="DM38" i="17"/>
  <c r="FH38" i="17"/>
  <c r="DL46" i="17"/>
  <c r="CT46" i="17"/>
  <c r="EG46" i="17"/>
  <c r="GD46" i="17"/>
  <c r="EH54" i="17"/>
  <c r="EJ54" i="17"/>
  <c r="EK54" i="17"/>
  <c r="GB54" i="17"/>
  <c r="FD62" i="17"/>
  <c r="FG62" i="17"/>
  <c r="FE62" i="17"/>
  <c r="CQ70" i="17"/>
  <c r="CR70" i="17"/>
  <c r="GA70" i="17"/>
  <c r="FH70" i="17"/>
  <c r="DL78" i="17"/>
  <c r="CT78" i="17"/>
  <c r="EG78" i="17"/>
  <c r="GC78" i="17"/>
  <c r="CP4" i="17"/>
  <c r="EL4" i="17"/>
  <c r="FE4" i="17"/>
  <c r="DP4" i="17"/>
  <c r="FD4" i="17"/>
  <c r="FG4" i="17"/>
  <c r="CP5" i="17"/>
  <c r="FH5" i="17"/>
  <c r="EG5" i="17"/>
  <c r="FG5" i="17"/>
  <c r="CP25" i="17"/>
  <c r="FD25" i="17"/>
  <c r="DP25" i="17"/>
  <c r="CT41" i="17"/>
  <c r="CQ41" i="17"/>
  <c r="EL41" i="17"/>
  <c r="GC41" i="17"/>
  <c r="CQ53" i="17"/>
  <c r="DP53" i="17"/>
  <c r="CT61" i="17"/>
  <c r="CS61" i="17"/>
  <c r="EH61" i="17"/>
  <c r="CT73" i="17"/>
  <c r="DL73" i="17"/>
  <c r="DP73" i="17"/>
  <c r="DM5" i="17"/>
  <c r="DN5" i="17"/>
  <c r="FZ5" i="17"/>
  <c r="CO25" i="17"/>
  <c r="EJ25" i="17"/>
  <c r="CP41" i="17"/>
  <c r="EG41" i="17"/>
  <c r="FF41" i="17"/>
  <c r="CP53" i="17"/>
  <c r="FH53" i="17"/>
  <c r="FC53" i="17"/>
  <c r="GB53" i="17"/>
  <c r="CP61" i="17"/>
  <c r="CO61" i="17"/>
  <c r="DN61" i="17"/>
  <c r="FE61" i="17"/>
  <c r="DM73" i="17"/>
  <c r="EG73" i="17"/>
  <c r="EJ73" i="17"/>
  <c r="CO10" i="17"/>
  <c r="CU4" i="17"/>
  <c r="DB4" i="17" s="1"/>
  <c r="CO4" i="17"/>
  <c r="DD11" i="17"/>
  <c r="DD12" i="17"/>
  <c r="EV4" i="17"/>
  <c r="DD64" i="17"/>
  <c r="DZ9" i="17"/>
  <c r="DD22" i="17"/>
  <c r="EV57" i="17"/>
  <c r="DD40" i="17"/>
  <c r="DD6" i="17"/>
  <c r="EV21" i="17"/>
  <c r="GL4" i="17"/>
  <c r="DD46" i="17"/>
  <c r="DD78" i="17"/>
  <c r="DD44" i="17"/>
  <c r="DD53" i="17"/>
  <c r="DD75" i="17"/>
  <c r="DD23" i="17"/>
  <c r="DD55" i="17"/>
  <c r="DD49" i="17"/>
  <c r="DD73" i="17"/>
  <c r="DD60" i="17"/>
  <c r="DD28" i="17"/>
  <c r="DD30" i="17"/>
  <c r="DD62" i="17"/>
  <c r="DD5" i="17"/>
  <c r="DD19" i="17"/>
  <c r="DD51" i="17"/>
  <c r="DD72" i="17"/>
  <c r="DD15" i="17"/>
  <c r="DD31" i="17"/>
  <c r="DD63" i="17"/>
  <c r="DD76" i="17"/>
  <c r="DD29" i="17"/>
  <c r="DD50" i="17"/>
  <c r="DD67" i="17"/>
  <c r="DD71" i="17"/>
  <c r="DD8" i="17"/>
  <c r="DD24" i="17"/>
  <c r="DD52" i="17"/>
  <c r="DD14" i="17"/>
  <c r="DD48" i="17"/>
  <c r="DD21" i="17"/>
  <c r="DD45" i="17"/>
  <c r="DD42" i="17"/>
  <c r="DD74" i="17"/>
  <c r="DD54" i="17"/>
  <c r="DD56" i="17"/>
  <c r="DD39" i="17"/>
  <c r="DD41" i="17"/>
  <c r="DD7" i="17"/>
  <c r="DD35" i="17"/>
  <c r="DD32" i="17"/>
  <c r="DD47" i="17"/>
  <c r="DD20" i="17"/>
  <c r="DD65" i="17"/>
  <c r="DD69" i="17"/>
  <c r="DD17" i="17"/>
  <c r="DD37" i="17"/>
  <c r="DD34" i="17"/>
  <c r="DD66" i="17"/>
  <c r="DD27" i="17"/>
  <c r="DD43" i="17"/>
  <c r="DD59" i="17"/>
  <c r="DD79" i="17"/>
  <c r="DD16" i="17"/>
  <c r="DD68" i="17"/>
  <c r="DD36" i="17"/>
  <c r="DD9" i="17"/>
  <c r="DD77" i="17"/>
  <c r="DD26" i="17"/>
  <c r="DD13" i="17"/>
  <c r="DD33" i="17"/>
  <c r="DD57" i="17"/>
  <c r="DD58" i="17"/>
  <c r="DD38" i="17"/>
  <c r="DD70" i="17"/>
  <c r="DD25" i="17"/>
  <c r="DD61" i="17"/>
  <c r="DD10" i="17"/>
  <c r="DD4" i="17"/>
  <c r="EV13" i="17"/>
  <c r="EV33" i="17"/>
  <c r="DZ77" i="17"/>
  <c r="DZ73" i="17"/>
  <c r="GN76" i="17"/>
  <c r="GN4" i="17"/>
  <c r="DZ75" i="17"/>
  <c r="EV45" i="17"/>
  <c r="EV11" i="17"/>
  <c r="DZ58" i="17"/>
  <c r="GN58" i="17"/>
  <c r="GN15" i="17"/>
  <c r="GN5" i="17"/>
  <c r="DZ25" i="17"/>
  <c r="FR10" i="17"/>
  <c r="DZ72" i="17"/>
  <c r="EV72" i="17"/>
  <c r="GN32" i="17"/>
  <c r="FR7" i="17"/>
  <c r="GN11" i="17"/>
  <c r="DZ15" i="17"/>
  <c r="FR23" i="17"/>
  <c r="EV35" i="17"/>
  <c r="GN43" i="17"/>
  <c r="DZ47" i="17"/>
  <c r="FR55" i="17"/>
  <c r="EV67" i="17"/>
  <c r="GN75" i="17"/>
  <c r="DZ79" i="17"/>
  <c r="GN24" i="17"/>
  <c r="GN18" i="17"/>
  <c r="FR56" i="17"/>
  <c r="DZ27" i="17"/>
  <c r="FR35" i="17"/>
  <c r="EV47" i="17"/>
  <c r="GN55" i="17"/>
  <c r="DZ59" i="17"/>
  <c r="FR67" i="17"/>
  <c r="FR16" i="17"/>
  <c r="DZ68" i="17"/>
  <c r="GN25" i="17"/>
  <c r="DZ41" i="17"/>
  <c r="FR61" i="17"/>
  <c r="DZ56" i="17"/>
  <c r="EV56" i="17"/>
  <c r="FR32" i="17"/>
  <c r="EV7" i="17"/>
  <c r="FR11" i="17"/>
  <c r="GN19" i="17"/>
  <c r="DZ23" i="17"/>
  <c r="FR31" i="17"/>
  <c r="EV43" i="17"/>
  <c r="GN51" i="17"/>
  <c r="DZ55" i="17"/>
  <c r="FR63" i="17"/>
  <c r="DZ8" i="17"/>
  <c r="FR12" i="17"/>
  <c r="DZ10" i="17"/>
  <c r="EV23" i="17"/>
  <c r="GN31" i="17"/>
  <c r="DZ35" i="17"/>
  <c r="FR43" i="17"/>
  <c r="EV55" i="17"/>
  <c r="GN63" i="17"/>
  <c r="DZ67" i="17"/>
  <c r="GN12" i="17"/>
  <c r="FR24" i="17"/>
  <c r="FR71" i="17"/>
  <c r="EV12" i="17"/>
  <c r="EV68" i="17"/>
  <c r="EV36" i="17"/>
  <c r="FR28" i="17"/>
  <c r="FR29" i="17"/>
  <c r="GN65" i="17"/>
  <c r="EV14" i="17"/>
  <c r="FR40" i="17"/>
  <c r="GN68" i="17"/>
  <c r="DZ52" i="17"/>
  <c r="FR44" i="17"/>
  <c r="GN36" i="17"/>
  <c r="EV28" i="17"/>
  <c r="FR9" i="17"/>
  <c r="GN13" i="17"/>
  <c r="DZ17" i="17"/>
  <c r="GN33" i="17"/>
  <c r="DZ37" i="17"/>
  <c r="DZ65" i="17"/>
  <c r="EV65" i="17"/>
  <c r="EV69" i="17"/>
  <c r="FR77" i="17"/>
  <c r="JJ77" i="17" s="1"/>
  <c r="DZ14" i="17"/>
  <c r="FR22" i="17"/>
  <c r="DZ64" i="17"/>
  <c r="EV64" i="17"/>
  <c r="EV42" i="17"/>
  <c r="EV58" i="17"/>
  <c r="DZ66" i="17"/>
  <c r="EV74" i="17"/>
  <c r="DZ34" i="17"/>
  <c r="FR34" i="17"/>
  <c r="FR42" i="17"/>
  <c r="FR74" i="17"/>
  <c r="DZ46" i="17"/>
  <c r="FR54" i="17"/>
  <c r="GN62" i="17"/>
  <c r="DZ78" i="17"/>
  <c r="DZ42" i="17"/>
  <c r="DZ74" i="17"/>
  <c r="FR30" i="17"/>
  <c r="GN38" i="17"/>
  <c r="DZ54" i="17"/>
  <c r="EV54" i="17"/>
  <c r="GN78" i="17"/>
  <c r="JK78" i="17" s="1"/>
  <c r="EV71" i="17"/>
  <c r="FR75" i="17"/>
  <c r="EV16" i="17"/>
  <c r="DZ20" i="17"/>
  <c r="DZ60" i="17"/>
  <c r="EV60" i="17"/>
  <c r="DZ28" i="17"/>
  <c r="EV17" i="17"/>
  <c r="FR21" i="17"/>
  <c r="EV37" i="17"/>
  <c r="FR45" i="17"/>
  <c r="GN57" i="17"/>
  <c r="DZ6" i="17"/>
  <c r="EV6" i="17"/>
  <c r="GN22" i="17"/>
  <c r="GN26" i="17"/>
  <c r="FR48" i="17"/>
  <c r="GN40" i="17"/>
  <c r="FR52" i="17"/>
  <c r="GN44" i="17"/>
  <c r="EV9" i="17"/>
  <c r="GN17" i="17"/>
  <c r="DZ21" i="17"/>
  <c r="GN37" i="17"/>
  <c r="DZ45" i="17"/>
  <c r="FR49" i="17"/>
  <c r="DZ69" i="17"/>
  <c r="EV77" i="17"/>
  <c r="JI77" i="17" s="1"/>
  <c r="DZ26" i="17"/>
  <c r="FR26" i="17"/>
  <c r="DZ48" i="17"/>
  <c r="EV48" i="17"/>
  <c r="GN66" i="17"/>
  <c r="FR66" i="17"/>
  <c r="EV66" i="17"/>
  <c r="FR62" i="17"/>
  <c r="GN70" i="17"/>
  <c r="FR50" i="17"/>
  <c r="DZ30" i="17"/>
  <c r="EV62" i="17"/>
  <c r="DZ4" i="17"/>
  <c r="EV5" i="17"/>
  <c r="FR41" i="17"/>
  <c r="GN61" i="17"/>
  <c r="GN73" i="17"/>
  <c r="GN10" i="17"/>
  <c r="FR25" i="17"/>
  <c r="GN41" i="17"/>
  <c r="DZ53" i="17"/>
  <c r="EV61" i="17"/>
  <c r="DZ32" i="17"/>
  <c r="DZ7" i="17"/>
  <c r="FR15" i="17"/>
  <c r="EV19" i="17"/>
  <c r="GN27" i="17"/>
  <c r="DZ31" i="17"/>
  <c r="FR39" i="17"/>
  <c r="EV51" i="17"/>
  <c r="GN59" i="17"/>
  <c r="DZ63" i="17"/>
  <c r="GN8" i="17"/>
  <c r="DZ16" i="17"/>
  <c r="FR20" i="17"/>
  <c r="EV10" i="17"/>
  <c r="DZ18" i="17"/>
  <c r="FR18" i="17"/>
  <c r="GN72" i="17"/>
  <c r="FR19" i="17"/>
  <c r="EV31" i="17"/>
  <c r="GN39" i="17"/>
  <c r="DZ43" i="17"/>
  <c r="FR51" i="17"/>
  <c r="EV63" i="17"/>
  <c r="GN71" i="17"/>
  <c r="GN20" i="17"/>
  <c r="DZ5" i="17"/>
  <c r="EV25" i="17"/>
  <c r="GN53" i="17"/>
  <c r="DZ61" i="17"/>
  <c r="EV18" i="17"/>
  <c r="DZ11" i="17"/>
  <c r="EV15" i="17"/>
  <c r="EV27" i="17"/>
  <c r="GN35" i="17"/>
  <c r="DZ39" i="17"/>
  <c r="FR47" i="17"/>
  <c r="EV59" i="17"/>
  <c r="GN67" i="17"/>
  <c r="DZ71" i="17"/>
  <c r="GN16" i="17"/>
  <c r="DZ24" i="17"/>
  <c r="FR72" i="17"/>
  <c r="GN56" i="17"/>
  <c r="EV32" i="17"/>
  <c r="GN7" i="17"/>
  <c r="DZ19" i="17"/>
  <c r="FR27" i="17"/>
  <c r="EV39" i="17"/>
  <c r="GN47" i="17"/>
  <c r="DZ51" i="17"/>
  <c r="FR59" i="17"/>
  <c r="GN79" i="17"/>
  <c r="JK79" i="17" s="1"/>
  <c r="FR8" i="17"/>
  <c r="FR76" i="17"/>
  <c r="EV75" i="17"/>
  <c r="FR79" i="17"/>
  <c r="JJ79" i="17" s="1"/>
  <c r="EV20" i="17"/>
  <c r="EV52" i="17"/>
  <c r="FR17" i="17"/>
  <c r="FR37" i="17"/>
  <c r="GN77" i="17"/>
  <c r="JK77" i="17" s="1"/>
  <c r="EV26" i="17"/>
  <c r="FR64" i="17"/>
  <c r="GN48" i="17"/>
  <c r="FR60" i="17"/>
  <c r="GN52" i="17"/>
  <c r="DZ36" i="17"/>
  <c r="GN21" i="17"/>
  <c r="DZ29" i="17"/>
  <c r="GN45" i="17"/>
  <c r="DZ49" i="17"/>
  <c r="EV49" i="17"/>
  <c r="FR6" i="17"/>
  <c r="GN14" i="17"/>
  <c r="DZ40" i="17"/>
  <c r="EV40" i="17"/>
  <c r="GN50" i="17"/>
  <c r="GN34" i="17"/>
  <c r="FR58" i="17"/>
  <c r="FR38" i="17"/>
  <c r="GN46" i="17"/>
  <c r="DZ62" i="17"/>
  <c r="FR70" i="17"/>
  <c r="DZ50" i="17"/>
  <c r="DZ38" i="17"/>
  <c r="EV38" i="17"/>
  <c r="GN54" i="17"/>
  <c r="DZ70" i="17"/>
  <c r="EV70" i="17"/>
  <c r="FR4" i="17"/>
  <c r="GN23" i="17"/>
  <c r="EV79" i="17"/>
  <c r="JI79" i="17" s="1"/>
  <c r="EV8" i="17"/>
  <c r="DZ12" i="17"/>
  <c r="EV24" i="17"/>
  <c r="DZ76" i="17"/>
  <c r="EV76" i="17"/>
  <c r="DZ44" i="17"/>
  <c r="EV44" i="17"/>
  <c r="GN28" i="17"/>
  <c r="FR13" i="17"/>
  <c r="EV29" i="17"/>
  <c r="FR33" i="17"/>
  <c r="FR57" i="17"/>
  <c r="GN69" i="17"/>
  <c r="GN6" i="17"/>
  <c r="DZ22" i="17"/>
  <c r="EV22" i="17"/>
  <c r="GN64" i="17"/>
  <c r="FR68" i="17"/>
  <c r="GN60" i="17"/>
  <c r="FR36" i="17"/>
  <c r="GN9" i="17"/>
  <c r="DZ13" i="17"/>
  <c r="GN29" i="17"/>
  <c r="DZ33" i="17"/>
  <c r="GN49" i="17"/>
  <c r="DZ57" i="17"/>
  <c r="FR65" i="17"/>
  <c r="FR69" i="17"/>
  <c r="FR14" i="17"/>
  <c r="GN42" i="17"/>
  <c r="GN74" i="17"/>
  <c r="EV50" i="17"/>
  <c r="EV30" i="17"/>
  <c r="FR46" i="17"/>
  <c r="FR78" i="17"/>
  <c r="JJ78" i="17" s="1"/>
  <c r="EV34" i="17"/>
  <c r="GN30" i="17"/>
  <c r="EV46" i="17"/>
  <c r="EV78" i="17"/>
  <c r="JI78" i="17" s="1"/>
  <c r="FR5" i="17"/>
  <c r="EV53" i="17"/>
  <c r="FR73" i="17"/>
  <c r="EV41" i="17"/>
  <c r="FR53" i="17"/>
  <c r="EV73" i="17"/>
  <c r="HK41" i="17" l="1"/>
  <c r="IO41" i="17" s="1"/>
  <c r="HK39" i="17"/>
  <c r="IO39" i="17" s="1"/>
  <c r="IF59" i="17"/>
  <c r="JG59" i="17" s="1"/>
  <c r="HK25" i="17"/>
  <c r="IO25" i="17" s="1"/>
  <c r="HK10" i="17"/>
  <c r="IO10" i="17" s="1"/>
  <c r="HY49" i="17"/>
  <c r="JF49" i="17" s="1"/>
  <c r="IF62" i="17"/>
  <c r="JG62" i="17" s="1"/>
  <c r="HR30" i="17"/>
  <c r="IP30" i="17" s="1"/>
  <c r="HY50" i="17"/>
  <c r="JF50" i="17" s="1"/>
  <c r="IF42" i="17"/>
  <c r="JG42" i="17" s="1"/>
  <c r="HK54" i="17"/>
  <c r="IO54" i="17" s="1"/>
  <c r="HR31" i="17"/>
  <c r="IP31" i="17" s="1"/>
  <c r="HK46" i="17"/>
  <c r="IO46" i="17" s="1"/>
  <c r="HK59" i="17"/>
  <c r="IO59" i="17" s="1"/>
  <c r="HK67" i="17"/>
  <c r="IO67" i="17" s="1"/>
  <c r="HK30" i="17"/>
  <c r="IO30" i="17" s="1"/>
  <c r="HK29" i="17"/>
  <c r="IO29" i="17" s="1"/>
  <c r="HK72" i="17"/>
  <c r="IO72" i="17" s="1"/>
  <c r="HK37" i="17"/>
  <c r="IO37" i="17" s="1"/>
  <c r="HK60" i="17"/>
  <c r="IO60" i="17" s="1"/>
  <c r="HK62" i="17"/>
  <c r="IO62" i="17" s="1"/>
  <c r="HY34" i="17"/>
  <c r="JF34" i="17" s="1"/>
  <c r="IF65" i="17"/>
  <c r="JG65" i="17" s="1"/>
  <c r="IF50" i="17"/>
  <c r="JG50" i="17" s="1"/>
  <c r="IM40" i="17"/>
  <c r="JH40" i="17" s="1"/>
  <c r="IM45" i="17"/>
  <c r="JH45" i="17" s="1"/>
  <c r="HY21" i="17"/>
  <c r="JF21" i="17" s="1"/>
  <c r="HY47" i="17"/>
  <c r="JF47" i="17" s="1"/>
  <c r="IM37" i="17"/>
  <c r="JH37" i="17" s="1"/>
  <c r="IF60" i="17"/>
  <c r="JG60" i="17" s="1"/>
  <c r="HY31" i="17"/>
  <c r="JF31" i="17" s="1"/>
  <c r="IM36" i="17"/>
  <c r="JH36" i="17" s="1"/>
  <c r="IF72" i="17"/>
  <c r="JG72" i="17" s="1"/>
  <c r="IM56" i="17"/>
  <c r="JH56" i="17" s="1"/>
  <c r="HK17" i="17"/>
  <c r="IO17" i="17" s="1"/>
  <c r="HR32" i="17"/>
  <c r="IP32" i="17" s="1"/>
  <c r="HR43" i="17"/>
  <c r="IP43" i="17" s="1"/>
  <c r="HK45" i="17"/>
  <c r="IO45" i="17" s="1"/>
  <c r="HR44" i="17"/>
  <c r="IP44" i="17" s="1"/>
  <c r="HK33" i="17"/>
  <c r="IO33" i="17" s="1"/>
  <c r="HK51" i="17"/>
  <c r="IO51" i="17" s="1"/>
  <c r="HK34" i="17"/>
  <c r="IO34" i="17" s="1"/>
  <c r="HK21" i="17"/>
  <c r="IO21" i="17" s="1"/>
  <c r="HR10" i="17"/>
  <c r="IP10" i="17" s="1"/>
  <c r="IF41" i="17"/>
  <c r="JG41" i="17" s="1"/>
  <c r="IM42" i="17"/>
  <c r="JH42" i="17" s="1"/>
  <c r="HR49" i="17"/>
  <c r="IP49" i="17" s="1"/>
  <c r="IF33" i="17"/>
  <c r="JG33" i="17" s="1"/>
  <c r="IF17" i="17"/>
  <c r="JG17" i="17" s="1"/>
  <c r="HR45" i="17"/>
  <c r="IP45" i="17" s="1"/>
  <c r="IF21" i="17"/>
  <c r="JG21" i="17" s="1"/>
  <c r="HR15" i="17"/>
  <c r="IP15" i="17" s="1"/>
  <c r="HR56" i="17"/>
  <c r="IP56" i="17" s="1"/>
  <c r="IM55" i="17"/>
  <c r="JH55" i="17" s="1"/>
  <c r="IM20" i="17"/>
  <c r="JH20" i="17" s="1"/>
  <c r="IF15" i="17"/>
  <c r="JG15" i="17" s="1"/>
  <c r="HY16" i="17"/>
  <c r="JF16" i="17" s="1"/>
  <c r="IM48" i="17"/>
  <c r="JH48" i="17" s="1"/>
  <c r="HR19" i="17"/>
  <c r="IP19" i="17" s="1"/>
  <c r="HY28" i="17"/>
  <c r="JF28" i="17" s="1"/>
  <c r="HY32" i="17"/>
  <c r="JF32" i="17" s="1"/>
  <c r="HK31" i="17"/>
  <c r="IO31" i="17" s="1"/>
  <c r="IF26" i="17"/>
  <c r="JG26" i="17" s="1"/>
  <c r="HK42" i="17"/>
  <c r="IO42" i="17" s="1"/>
  <c r="IF57" i="17"/>
  <c r="JG57" i="17" s="1"/>
  <c r="HK11" i="17"/>
  <c r="IO11" i="17" s="1"/>
  <c r="HK27" i="17"/>
  <c r="IO27" i="17" s="1"/>
  <c r="HY17" i="17"/>
  <c r="JF17" i="17" s="1"/>
  <c r="HR33" i="17"/>
  <c r="IP33" i="17" s="1"/>
  <c r="HK26" i="17"/>
  <c r="IO26" i="17" s="1"/>
  <c r="HK38" i="17"/>
  <c r="IO38" i="17" s="1"/>
  <c r="HK47" i="17"/>
  <c r="IO47" i="17" s="1"/>
  <c r="HK23" i="17"/>
  <c r="IO23" i="17" s="1"/>
  <c r="HR46" i="17"/>
  <c r="IP46" i="17" s="1"/>
  <c r="IF45" i="17"/>
  <c r="JG45" i="17" s="1"/>
  <c r="IF53" i="17"/>
  <c r="JG53" i="17" s="1"/>
  <c r="IM60" i="17"/>
  <c r="JH60" i="17" s="1"/>
  <c r="IM57" i="17"/>
  <c r="JH57" i="17" s="1"/>
  <c r="IM33" i="17"/>
  <c r="JH33" i="17" s="1"/>
  <c r="IM65" i="17"/>
  <c r="JH65" i="17" s="1"/>
  <c r="HK65" i="17"/>
  <c r="IO65" i="17" s="1"/>
  <c r="HK22" i="17"/>
  <c r="IO22" i="17" s="1"/>
  <c r="HK44" i="17"/>
  <c r="IO44" i="17" s="1"/>
  <c r="JL79" i="17"/>
  <c r="HY24" i="17"/>
  <c r="JF24" i="17" s="1"/>
  <c r="HR26" i="17"/>
  <c r="IP26" i="17" s="1"/>
  <c r="HK64" i="17"/>
  <c r="IO64" i="17" s="1"/>
  <c r="HY11" i="17"/>
  <c r="JF11" i="17" s="1"/>
  <c r="HY61" i="17"/>
  <c r="JF61" i="17" s="1"/>
  <c r="HK49" i="17"/>
  <c r="IO49" i="17" s="1"/>
  <c r="IF74" i="17"/>
  <c r="JG74" i="17" s="1"/>
  <c r="IF11" i="17"/>
  <c r="JG11" i="17" s="1"/>
  <c r="HY65" i="17"/>
  <c r="JF65" i="17" s="1"/>
  <c r="HR36" i="17"/>
  <c r="IP36" i="17" s="1"/>
  <c r="HR66" i="17"/>
  <c r="IP66" i="17" s="1"/>
  <c r="IM61" i="17"/>
  <c r="JH61" i="17" s="1"/>
  <c r="IM49" i="17"/>
  <c r="JH49" i="17" s="1"/>
  <c r="IF14" i="17"/>
  <c r="JG14" i="17" s="1"/>
  <c r="IM6" i="17"/>
  <c r="JH6" i="17" s="1"/>
  <c r="HR67" i="17"/>
  <c r="IP67" i="17" s="1"/>
  <c r="HY64" i="17"/>
  <c r="JF64" i="17" s="1"/>
  <c r="HY23" i="17"/>
  <c r="JF23" i="17" s="1"/>
  <c r="HY53" i="17"/>
  <c r="JF53" i="17" s="1"/>
  <c r="IM39" i="17"/>
  <c r="JH39" i="17" s="1"/>
  <c r="HR35" i="17"/>
  <c r="IP35" i="17" s="1"/>
  <c r="HK35" i="17"/>
  <c r="IO35" i="17" s="1"/>
  <c r="HK55" i="17"/>
  <c r="IO55" i="17" s="1"/>
  <c r="HK6" i="17"/>
  <c r="IO6" i="17" s="1"/>
  <c r="IM24" i="17"/>
  <c r="JH24" i="17" s="1"/>
  <c r="IF47" i="17"/>
  <c r="JG47" i="17" s="1"/>
  <c r="HY22" i="17"/>
  <c r="JF22" i="17" s="1"/>
  <c r="IF77" i="17"/>
  <c r="JG77" i="17" s="1"/>
  <c r="JM77" i="17" s="1"/>
  <c r="HR60" i="17"/>
  <c r="IP60" i="17" s="1"/>
  <c r="IM30" i="17"/>
  <c r="JH30" i="17" s="1"/>
  <c r="HY48" i="17"/>
  <c r="JF48" i="17" s="1"/>
  <c r="IF71" i="17"/>
  <c r="JG71" i="17" s="1"/>
  <c r="IF67" i="17"/>
  <c r="JG67" i="17" s="1"/>
  <c r="HR63" i="17"/>
  <c r="IP63" i="17" s="1"/>
  <c r="IM25" i="17"/>
  <c r="JH25" i="17" s="1"/>
  <c r="HY43" i="17"/>
  <c r="JF43" i="17" s="1"/>
  <c r="HR12" i="17"/>
  <c r="IP12" i="17" s="1"/>
  <c r="HR53" i="17"/>
  <c r="IP53" i="17" s="1"/>
  <c r="IF43" i="17"/>
  <c r="JG43" i="17" s="1"/>
  <c r="HY20" i="17"/>
  <c r="JF20" i="17" s="1"/>
  <c r="HY37" i="17"/>
  <c r="JF37" i="17" s="1"/>
  <c r="HK48" i="17"/>
  <c r="IO48" i="17" s="1"/>
  <c r="IM44" i="17"/>
  <c r="JH44" i="17" s="1"/>
  <c r="IM28" i="17"/>
  <c r="JH28" i="17" s="1"/>
  <c r="IF64" i="17"/>
  <c r="JG64" i="17" s="1"/>
  <c r="IF24" i="17"/>
  <c r="JG24" i="17" s="1"/>
  <c r="IF16" i="17"/>
  <c r="JG16" i="17" s="1"/>
  <c r="HY18" i="17"/>
  <c r="JF18" i="17" s="1"/>
  <c r="IM53" i="17"/>
  <c r="JH53" i="17" s="1"/>
  <c r="HR20" i="17"/>
  <c r="IP20" i="17" s="1"/>
  <c r="HY67" i="17"/>
  <c r="JF67" i="17" s="1"/>
  <c r="IF7" i="17"/>
  <c r="JG7" i="17" s="1"/>
  <c r="HY72" i="17"/>
  <c r="JF72" i="17" s="1"/>
  <c r="IM5" i="17"/>
  <c r="JH5" i="17" s="1"/>
  <c r="IM67" i="17"/>
  <c r="JH67" i="17" s="1"/>
  <c r="IM35" i="17"/>
  <c r="JH35" i="17" s="1"/>
  <c r="HY19" i="17"/>
  <c r="JF19" i="17" s="1"/>
  <c r="HY51" i="17"/>
  <c r="JF51" i="17" s="1"/>
  <c r="IM79" i="17"/>
  <c r="JH79" i="17" s="1"/>
  <c r="JN79" i="17" s="1"/>
  <c r="HY77" i="17"/>
  <c r="JF77" i="17" s="1"/>
  <c r="JL77" i="17" s="1"/>
  <c r="HR23" i="17"/>
  <c r="IP23" i="17" s="1"/>
  <c r="HY41" i="17"/>
  <c r="JF41" i="17" s="1"/>
  <c r="BI12" i="12"/>
  <c r="HK36" i="17"/>
  <c r="IO36" i="17" s="1"/>
  <c r="HK56" i="17"/>
  <c r="IO56" i="17" s="1"/>
  <c r="HK63" i="17"/>
  <c r="IO63" i="17" s="1"/>
  <c r="HY44" i="17"/>
  <c r="JF44" i="17" s="1"/>
  <c r="HR29" i="17"/>
  <c r="IP29" i="17" s="1"/>
  <c r="HY63" i="17"/>
  <c r="JF63" i="17" s="1"/>
  <c r="IF37" i="17"/>
  <c r="JG37" i="17" s="1"/>
  <c r="HY54" i="17"/>
  <c r="JF54" i="17" s="1"/>
  <c r="IM64" i="17"/>
  <c r="JH64" i="17" s="1"/>
  <c r="IF69" i="17"/>
  <c r="JG69" i="17" s="1"/>
  <c r="IF28" i="17"/>
  <c r="JG28" i="17" s="1"/>
  <c r="HY9" i="17"/>
  <c r="JF9" i="17" s="1"/>
  <c r="HY56" i="17"/>
  <c r="JF56" i="17" s="1"/>
  <c r="HR25" i="17"/>
  <c r="IP25" i="17" s="1"/>
  <c r="HR47" i="17"/>
  <c r="IP47" i="17" s="1"/>
  <c r="IF51" i="17"/>
  <c r="JG51" i="17" s="1"/>
  <c r="IF19" i="17"/>
  <c r="JG19" i="17" s="1"/>
  <c r="IF10" i="17"/>
  <c r="JG10" i="17" s="1"/>
  <c r="HY78" i="17"/>
  <c r="JF78" i="17" s="1"/>
  <c r="JL78" i="17" s="1"/>
  <c r="IF46" i="17"/>
  <c r="JG46" i="17" s="1"/>
  <c r="IF48" i="17"/>
  <c r="JG48" i="17" s="1"/>
  <c r="IM34" i="17"/>
  <c r="JH34" i="17" s="1"/>
  <c r="HY40" i="17"/>
  <c r="JF40" i="17" s="1"/>
  <c r="IF49" i="17"/>
  <c r="JG49" i="17" s="1"/>
  <c r="HY52" i="17"/>
  <c r="JF52" i="17" s="1"/>
  <c r="IM22" i="17"/>
  <c r="JH22" i="17" s="1"/>
  <c r="HR17" i="17"/>
  <c r="IP17" i="17" s="1"/>
  <c r="HR28" i="17"/>
  <c r="IP28" i="17" s="1"/>
  <c r="HY60" i="17"/>
  <c r="JF60" i="17" s="1"/>
  <c r="HR34" i="17"/>
  <c r="IP34" i="17" s="1"/>
  <c r="IM19" i="17"/>
  <c r="JH19" i="17" s="1"/>
  <c r="HR79" i="17"/>
  <c r="IP79" i="17" s="1"/>
  <c r="HR51" i="17"/>
  <c r="IP51" i="17" s="1"/>
  <c r="IF31" i="17"/>
  <c r="JG31" i="17" s="1"/>
  <c r="HY35" i="17"/>
  <c r="JF35" i="17" s="1"/>
  <c r="HY30" i="17"/>
  <c r="JF30" i="17" s="1"/>
  <c r="IM78" i="17"/>
  <c r="JH78" i="17" s="1"/>
  <c r="HR58" i="17"/>
  <c r="IP58" i="17" s="1"/>
  <c r="IM31" i="17"/>
  <c r="JH31" i="17" s="1"/>
  <c r="IF44" i="17"/>
  <c r="JG44" i="17" s="1"/>
  <c r="JN78" i="17"/>
  <c r="HR70" i="17"/>
  <c r="IP70" i="17" s="1"/>
  <c r="IM46" i="17"/>
  <c r="JH46" i="17" s="1"/>
  <c r="IF30" i="17"/>
  <c r="JG30" i="17" s="1"/>
  <c r="HY66" i="17"/>
  <c r="JF66" i="17" s="1"/>
  <c r="HR42" i="17"/>
  <c r="IP42" i="17" s="1"/>
  <c r="IM50" i="17"/>
  <c r="JH50" i="17" s="1"/>
  <c r="HY68" i="17"/>
  <c r="JF68" i="17" s="1"/>
  <c r="HY75" i="17"/>
  <c r="JF75" i="17" s="1"/>
  <c r="HY55" i="17"/>
  <c r="JF55" i="17" s="1"/>
  <c r="IF63" i="17"/>
  <c r="JG63" i="17" s="1"/>
  <c r="HY7" i="17"/>
  <c r="JF7" i="17" s="1"/>
  <c r="HR76" i="17"/>
  <c r="IP76" i="17" s="1"/>
  <c r="HR65" i="17"/>
  <c r="IP65" i="17" s="1"/>
  <c r="IF38" i="17"/>
  <c r="JG38" i="17" s="1"/>
  <c r="HY4" i="17"/>
  <c r="JF4" i="17" s="1"/>
  <c r="HY42" i="17"/>
  <c r="JF42" i="17" s="1"/>
  <c r="IF79" i="17"/>
  <c r="JG79" i="17" s="1"/>
  <c r="JM79" i="17" s="1"/>
  <c r="IM66" i="17"/>
  <c r="JH66" i="17" s="1"/>
  <c r="HY6" i="17"/>
  <c r="JF6" i="17" s="1"/>
  <c r="HR48" i="17"/>
  <c r="IP48" i="17" s="1"/>
  <c r="IF40" i="17"/>
  <c r="JG40" i="17" s="1"/>
  <c r="HR38" i="17"/>
  <c r="IP38" i="17" s="1"/>
  <c r="HR54" i="17"/>
  <c r="IP54" i="17" s="1"/>
  <c r="HY26" i="17"/>
  <c r="JF26" i="17" s="1"/>
  <c r="HR37" i="17"/>
  <c r="IP37" i="17" s="1"/>
  <c r="IM62" i="17"/>
  <c r="JH62" i="17" s="1"/>
  <c r="HY62" i="17"/>
  <c r="JF62" i="17" s="1"/>
  <c r="IF29" i="17"/>
  <c r="JG29" i="17" s="1"/>
  <c r="IF9" i="17"/>
  <c r="JG9" i="17" s="1"/>
  <c r="HY27" i="17"/>
  <c r="JF27" i="17" s="1"/>
  <c r="IF35" i="17"/>
  <c r="JG35" i="17" s="1"/>
  <c r="HR27" i="17"/>
  <c r="IP27" i="17" s="1"/>
  <c r="HR39" i="17"/>
  <c r="IP39" i="17" s="1"/>
  <c r="IM59" i="17"/>
  <c r="JH59" i="17" s="1"/>
  <c r="HR7" i="17"/>
  <c r="IP7" i="17" s="1"/>
  <c r="DZ14" i="12"/>
  <c r="JI41" i="17"/>
  <c r="FJ14" i="12"/>
  <c r="JI53" i="17"/>
  <c r="JL53" i="17" s="1"/>
  <c r="JM78" i="17"/>
  <c r="HU18" i="12"/>
  <c r="JK74" i="17"/>
  <c r="JN74" i="17" s="1"/>
  <c r="GT16" i="12"/>
  <c r="JJ65" i="17"/>
  <c r="EX18" i="12"/>
  <c r="JK49" i="17"/>
  <c r="AH18" i="12"/>
  <c r="JK9" i="17"/>
  <c r="JN9" i="17" s="1"/>
  <c r="GQ18" i="12"/>
  <c r="JK64" i="17"/>
  <c r="BU10" i="12"/>
  <c r="IT22" i="17"/>
  <c r="IR22" i="17" s="1"/>
  <c r="DB16" i="12"/>
  <c r="JJ33" i="17"/>
  <c r="JM33" i="17" s="1"/>
  <c r="EI14" i="12"/>
  <c r="JI44" i="17"/>
  <c r="CA14" i="12"/>
  <c r="JI24" i="17"/>
  <c r="AE14" i="12"/>
  <c r="JI8" i="17"/>
  <c r="JL8" i="17" s="1"/>
  <c r="HI14" i="12"/>
  <c r="JI70" i="17"/>
  <c r="FM18" i="12"/>
  <c r="JK54" i="17"/>
  <c r="HI16" i="12"/>
  <c r="JJ70" i="17"/>
  <c r="EO18" i="12"/>
  <c r="JK46" i="17"/>
  <c r="JN46" i="17" s="1"/>
  <c r="FA18" i="12"/>
  <c r="JK50" i="17"/>
  <c r="JN50" i="17" s="1"/>
  <c r="DW10" i="12"/>
  <c r="IT40" i="17"/>
  <c r="IR40" i="17" s="1"/>
  <c r="EX10" i="12"/>
  <c r="IT49" i="17"/>
  <c r="DK10" i="12"/>
  <c r="IT36" i="17"/>
  <c r="IR36" i="17" s="1"/>
  <c r="GQ16" i="12"/>
  <c r="JJ64" i="17"/>
  <c r="BF16" i="12"/>
  <c r="JJ17" i="17"/>
  <c r="HX14" i="12"/>
  <c r="JI75" i="17"/>
  <c r="JL75" i="17" s="1"/>
  <c r="GB16" i="12"/>
  <c r="JJ59" i="17"/>
  <c r="JM59" i="17" s="1"/>
  <c r="CJ16" i="12"/>
  <c r="JJ27" i="17"/>
  <c r="FS18" i="12"/>
  <c r="JK56" i="17"/>
  <c r="JN56" i="17" s="1"/>
  <c r="HL10" i="12"/>
  <c r="IT71" i="17"/>
  <c r="IR71" i="17" s="1"/>
  <c r="DT10" i="12"/>
  <c r="IT39" i="17"/>
  <c r="AN10" i="12"/>
  <c r="IT11" i="17"/>
  <c r="IR11" i="17" s="1"/>
  <c r="CD14" i="12"/>
  <c r="JI25" i="17"/>
  <c r="GN14" i="12"/>
  <c r="JI63" i="17"/>
  <c r="CV14" i="12"/>
  <c r="JI31" i="17"/>
  <c r="BI10" i="12"/>
  <c r="IT18" i="17"/>
  <c r="AE18" i="12"/>
  <c r="JK8" i="17"/>
  <c r="JN8" i="17" s="1"/>
  <c r="DT16" i="12"/>
  <c r="JJ39" i="17"/>
  <c r="JM39" i="17" s="1"/>
  <c r="AZ16" i="12"/>
  <c r="JJ15" i="17"/>
  <c r="JM15" i="17" s="1"/>
  <c r="FJ10" i="12"/>
  <c r="IT53" i="17"/>
  <c r="HR18" i="12"/>
  <c r="JK73" i="17"/>
  <c r="JN73" i="17" s="1"/>
  <c r="S10" i="12"/>
  <c r="IT4" i="17"/>
  <c r="CS10" i="12"/>
  <c r="IT30" i="17"/>
  <c r="IR30" i="17" s="1"/>
  <c r="GW14" i="12"/>
  <c r="JI66" i="17"/>
  <c r="JL66" i="17" s="1"/>
  <c r="EU10" i="12"/>
  <c r="IT48" i="17"/>
  <c r="IR48" i="17" s="1"/>
  <c r="HF10" i="12"/>
  <c r="IT69" i="17"/>
  <c r="IR69" i="17" s="1"/>
  <c r="BR10" i="12"/>
  <c r="IT21" i="17"/>
  <c r="IR21" i="17" s="1"/>
  <c r="FG16" i="12"/>
  <c r="JJ52" i="17"/>
  <c r="JM52" i="17" s="1"/>
  <c r="EU16" i="12"/>
  <c r="JJ48" i="17"/>
  <c r="JM48" i="17" s="1"/>
  <c r="Y10" i="12"/>
  <c r="IT6" i="17"/>
  <c r="IR6" i="17" s="1"/>
  <c r="BR16" i="12"/>
  <c r="JJ21" i="17"/>
  <c r="GE10" i="12"/>
  <c r="IT60" i="17"/>
  <c r="HL14" i="12"/>
  <c r="JI71" i="17"/>
  <c r="JL71" i="17" s="1"/>
  <c r="DQ18" i="12"/>
  <c r="JK38" i="17"/>
  <c r="JN38" i="17" s="1"/>
  <c r="FM16" i="12"/>
  <c r="JJ54" i="17"/>
  <c r="HU16" i="12"/>
  <c r="JJ74" i="17"/>
  <c r="HU14" i="12"/>
  <c r="JI74" i="17"/>
  <c r="JL74" i="17" s="1"/>
  <c r="GQ14" i="12"/>
  <c r="JI64" i="17"/>
  <c r="BU16" i="12"/>
  <c r="JJ22" i="17"/>
  <c r="JM22" i="17" s="1"/>
  <c r="GT14" i="12"/>
  <c r="JI65" i="17"/>
  <c r="BF10" i="12"/>
  <c r="IT17" i="17"/>
  <c r="IR17" i="17" s="1"/>
  <c r="DK18" i="12"/>
  <c r="JK36" i="17"/>
  <c r="DW16" i="12"/>
  <c r="JJ40" i="17"/>
  <c r="CM16" i="12"/>
  <c r="JJ28" i="17"/>
  <c r="HL16" i="12"/>
  <c r="JJ71" i="17"/>
  <c r="GN18" i="12"/>
  <c r="JK63" i="17"/>
  <c r="JN63" i="17" s="1"/>
  <c r="CV18" i="12"/>
  <c r="JK31" i="17"/>
  <c r="JN31" i="17" s="1"/>
  <c r="AE10" i="12"/>
  <c r="IT8" i="17"/>
  <c r="EF14" i="12"/>
  <c r="JI43" i="17"/>
  <c r="CY16" i="12"/>
  <c r="JJ32" i="17"/>
  <c r="JM32" i="17" s="1"/>
  <c r="DZ10" i="12"/>
  <c r="IT41" i="17"/>
  <c r="IR41" i="17" s="1"/>
  <c r="GZ16" i="12"/>
  <c r="JJ67" i="17"/>
  <c r="FP18" i="12"/>
  <c r="JK55" i="17"/>
  <c r="JN55" i="17" s="1"/>
  <c r="FS16" i="12"/>
  <c r="JJ56" i="17"/>
  <c r="CA18" i="12"/>
  <c r="JK24" i="17"/>
  <c r="FP16" i="12"/>
  <c r="JJ55" i="17"/>
  <c r="JM55" i="17" s="1"/>
  <c r="EF18" i="12"/>
  <c r="JK43" i="17"/>
  <c r="AN18" i="12"/>
  <c r="JK11" i="17"/>
  <c r="JN11" i="17" s="1"/>
  <c r="HO10" i="12"/>
  <c r="IT72" i="17"/>
  <c r="IR72" i="17" s="1"/>
  <c r="AZ18" i="12"/>
  <c r="JK15" i="17"/>
  <c r="JN15" i="17" s="1"/>
  <c r="FY10" i="12"/>
  <c r="IT58" i="17"/>
  <c r="S18" i="12"/>
  <c r="JK4" i="17"/>
  <c r="JN4" i="17" s="1"/>
  <c r="DB14" i="12"/>
  <c r="JI33" i="17"/>
  <c r="S12" i="12"/>
  <c r="IS4" i="17"/>
  <c r="IQ4" i="17" s="1"/>
  <c r="HI12" i="12"/>
  <c r="IS70" i="17"/>
  <c r="IQ70" i="17" s="1"/>
  <c r="DB12" i="12"/>
  <c r="IS33" i="17"/>
  <c r="IQ33" i="17" s="1"/>
  <c r="CG12" i="12"/>
  <c r="IS26" i="17"/>
  <c r="IQ26" i="17" s="1"/>
  <c r="HC12" i="12"/>
  <c r="IS68" i="17"/>
  <c r="IQ68" i="17" s="1"/>
  <c r="EF12" i="12"/>
  <c r="IS43" i="17"/>
  <c r="IQ43" i="17" s="1"/>
  <c r="GW12" i="12"/>
  <c r="IS66" i="17"/>
  <c r="IQ66" i="17" s="1"/>
  <c r="HF12" i="12"/>
  <c r="IS69" i="17"/>
  <c r="IQ69" i="17" s="1"/>
  <c r="CY12" i="12"/>
  <c r="IS32" i="17"/>
  <c r="DT12" i="12"/>
  <c r="IS39" i="17"/>
  <c r="IQ39" i="17" s="1"/>
  <c r="FM12" i="12"/>
  <c r="IS54" i="17"/>
  <c r="IQ54" i="17" s="1"/>
  <c r="BR12" i="12"/>
  <c r="IS21" i="17"/>
  <c r="CA12" i="12"/>
  <c r="IS24" i="17"/>
  <c r="FA12" i="12"/>
  <c r="IS50" i="17"/>
  <c r="IQ50" i="17" s="1"/>
  <c r="CV12" i="12"/>
  <c r="IS31" i="17"/>
  <c r="IQ31" i="17" s="1"/>
  <c r="FJ12" i="12"/>
  <c r="IS53" i="17"/>
  <c r="IQ53" i="17" s="1"/>
  <c r="IG12" i="12"/>
  <c r="IS78" i="17"/>
  <c r="IQ78" i="17" s="1"/>
  <c r="Y12" i="12"/>
  <c r="IS6" i="17"/>
  <c r="IQ6" i="17" s="1"/>
  <c r="FV14" i="12"/>
  <c r="JI57" i="17"/>
  <c r="AH10" i="12"/>
  <c r="IT9" i="17"/>
  <c r="IR9" i="17" s="1"/>
  <c r="HR4" i="17"/>
  <c r="IP4" i="17" s="1"/>
  <c r="IF70" i="17"/>
  <c r="JG70" i="17" s="1"/>
  <c r="HY58" i="17"/>
  <c r="JF58" i="17" s="1"/>
  <c r="HR8" i="17"/>
  <c r="IP8" i="17" s="1"/>
  <c r="IM75" i="17"/>
  <c r="JH75" i="17" s="1"/>
  <c r="IF23" i="17"/>
  <c r="JG23" i="17" s="1"/>
  <c r="HY57" i="17"/>
  <c r="JF57" i="17" s="1"/>
  <c r="HY76" i="17"/>
  <c r="JF76" i="17" s="1"/>
  <c r="IF8" i="17"/>
  <c r="JG8" i="17" s="1"/>
  <c r="IF27" i="17"/>
  <c r="JG27" i="17" s="1"/>
  <c r="HY59" i="17"/>
  <c r="JF59" i="17" s="1"/>
  <c r="HY15" i="17"/>
  <c r="JF15" i="17" s="1"/>
  <c r="HY25" i="17"/>
  <c r="JF25" i="17" s="1"/>
  <c r="HR5" i="17"/>
  <c r="IP5" i="17" s="1"/>
  <c r="IM72" i="17"/>
  <c r="JH72" i="17" s="1"/>
  <c r="HY10" i="17"/>
  <c r="JF10" i="17" s="1"/>
  <c r="HR16" i="17"/>
  <c r="IP16" i="17" s="1"/>
  <c r="IF61" i="17"/>
  <c r="JG61" i="17" s="1"/>
  <c r="IF25" i="17"/>
  <c r="JG25" i="17" s="1"/>
  <c r="HR55" i="17"/>
  <c r="IP55" i="17" s="1"/>
  <c r="HR14" i="12"/>
  <c r="JI73" i="17"/>
  <c r="JL73" i="17" s="1"/>
  <c r="CS18" i="12"/>
  <c r="JK30" i="17"/>
  <c r="CS14" i="12"/>
  <c r="JI30" i="17"/>
  <c r="AW16" i="12"/>
  <c r="JJ14" i="17"/>
  <c r="JM14" i="17" s="1"/>
  <c r="CP18" i="12"/>
  <c r="JK29" i="17"/>
  <c r="JN29" i="17" s="1"/>
  <c r="GE18" i="12"/>
  <c r="JK60" i="17"/>
  <c r="HF18" i="12"/>
  <c r="JK69" i="17"/>
  <c r="JN69" i="17" s="1"/>
  <c r="AT16" i="12"/>
  <c r="JJ13" i="17"/>
  <c r="JM13" i="17" s="1"/>
  <c r="IA14" i="12"/>
  <c r="JI76" i="17"/>
  <c r="JL76" i="17" s="1"/>
  <c r="BX18" i="12"/>
  <c r="JK23" i="17"/>
  <c r="JN23" i="17" s="1"/>
  <c r="DQ10" i="12"/>
  <c r="IT38" i="17"/>
  <c r="IR38" i="17" s="1"/>
  <c r="FY16" i="12"/>
  <c r="JJ58" i="17"/>
  <c r="JM58" i="17" s="1"/>
  <c r="Y16" i="12"/>
  <c r="JJ6" i="17"/>
  <c r="JM6" i="17" s="1"/>
  <c r="CP10" i="12"/>
  <c r="IT29" i="17"/>
  <c r="GE16" i="12"/>
  <c r="JJ60" i="17"/>
  <c r="JM60" i="17" s="1"/>
  <c r="JN77" i="17"/>
  <c r="BO14" i="12"/>
  <c r="JI20" i="17"/>
  <c r="AE16" i="12"/>
  <c r="JJ8" i="17"/>
  <c r="JM8" i="17" s="1"/>
  <c r="ER18" i="12"/>
  <c r="JK47" i="17"/>
  <c r="JN47" i="17" s="1"/>
  <c r="AB18" i="12"/>
  <c r="JK7" i="17"/>
  <c r="JN7" i="17" s="1"/>
  <c r="CA10" i="12"/>
  <c r="IT24" i="17"/>
  <c r="GB14" i="12"/>
  <c r="JI59" i="17"/>
  <c r="JL59" i="17" s="1"/>
  <c r="CJ14" i="12"/>
  <c r="JI27" i="17"/>
  <c r="GH10" i="12"/>
  <c r="IT61" i="17"/>
  <c r="IR61" i="17" s="1"/>
  <c r="BO18" i="12"/>
  <c r="JK20" i="17"/>
  <c r="JN20" i="17" s="1"/>
  <c r="EF10" i="12"/>
  <c r="IT43" i="17"/>
  <c r="IR43" i="17" s="1"/>
  <c r="HO18" i="12"/>
  <c r="JK72" i="17"/>
  <c r="JN72" i="17" s="1"/>
  <c r="BO16" i="12"/>
  <c r="JJ20" i="17"/>
  <c r="JM20" i="17" s="1"/>
  <c r="GB18" i="12"/>
  <c r="JK59" i="17"/>
  <c r="CJ18" i="12"/>
  <c r="JK27" i="17"/>
  <c r="JN27" i="17" s="1"/>
  <c r="CY10" i="12"/>
  <c r="IT32" i="17"/>
  <c r="CD16" i="12"/>
  <c r="JJ25" i="17"/>
  <c r="JM25" i="17" s="1"/>
  <c r="DZ16" i="12"/>
  <c r="JJ41" i="17"/>
  <c r="JM41" i="17" s="1"/>
  <c r="HI18" i="12"/>
  <c r="JK70" i="17"/>
  <c r="JN70" i="17" s="1"/>
  <c r="GW18" i="12"/>
  <c r="JK66" i="17"/>
  <c r="CG10" i="12"/>
  <c r="IT26" i="17"/>
  <c r="EL10" i="12"/>
  <c r="IT45" i="17"/>
  <c r="AH14" i="12"/>
  <c r="JI9" i="17"/>
  <c r="BU18" i="12"/>
  <c r="JK22" i="17"/>
  <c r="EL16" i="12"/>
  <c r="JJ45" i="17"/>
  <c r="JM45" i="17" s="1"/>
  <c r="CM10" i="12"/>
  <c r="IT28" i="17"/>
  <c r="BC14" i="12"/>
  <c r="JI16" i="17"/>
  <c r="JL16" i="17" s="1"/>
  <c r="FM14" i="12"/>
  <c r="JI54" i="17"/>
  <c r="HU10" i="12"/>
  <c r="IT74" i="17"/>
  <c r="IR74" i="17" s="1"/>
  <c r="IG10" i="12"/>
  <c r="IT78" i="17"/>
  <c r="IR78" i="17" s="1"/>
  <c r="DE16" i="12"/>
  <c r="JJ34" i="17"/>
  <c r="JM34" i="17" s="1"/>
  <c r="FY14" i="12"/>
  <c r="JI58" i="17"/>
  <c r="JL58" i="17" s="1"/>
  <c r="DN10" i="12"/>
  <c r="IT37" i="17"/>
  <c r="IR37" i="17" s="1"/>
  <c r="AH16" i="12"/>
  <c r="JJ9" i="17"/>
  <c r="JM9" i="17" s="1"/>
  <c r="FG10" i="12"/>
  <c r="IT52" i="17"/>
  <c r="IR52" i="17" s="1"/>
  <c r="GT18" i="12"/>
  <c r="JK65" i="17"/>
  <c r="HC14" i="12"/>
  <c r="JI68" i="17"/>
  <c r="AQ18" i="12"/>
  <c r="JK12" i="17"/>
  <c r="JN12" i="17" s="1"/>
  <c r="EF16" i="12"/>
  <c r="JJ43" i="17"/>
  <c r="JM43" i="17" s="1"/>
  <c r="AK10" i="12"/>
  <c r="IT10" i="17"/>
  <c r="FP10" i="12"/>
  <c r="IT55" i="17"/>
  <c r="BX10" i="12"/>
  <c r="IT23" i="17"/>
  <c r="AN16" i="12"/>
  <c r="JJ11" i="17"/>
  <c r="FS10" i="12"/>
  <c r="IT56" i="17"/>
  <c r="IR56" i="17" s="1"/>
  <c r="HC10" i="12"/>
  <c r="IT68" i="17"/>
  <c r="IR68" i="17" s="1"/>
  <c r="DH16" i="12"/>
  <c r="JJ35" i="17"/>
  <c r="JM35" i="17" s="1"/>
  <c r="HX18" i="12"/>
  <c r="JK75" i="17"/>
  <c r="JN75" i="17" s="1"/>
  <c r="BX16" i="12"/>
  <c r="JJ23" i="17"/>
  <c r="CY18" i="12"/>
  <c r="JK32" i="17"/>
  <c r="CD10" i="12"/>
  <c r="IT25" i="17"/>
  <c r="EL14" i="12"/>
  <c r="JI45" i="17"/>
  <c r="HR10" i="12"/>
  <c r="IT73" i="17"/>
  <c r="IR73" i="17" s="1"/>
  <c r="GH12" i="12"/>
  <c r="IS61" i="17"/>
  <c r="IQ61" i="17" s="1"/>
  <c r="FY12" i="12"/>
  <c r="IS58" i="17"/>
  <c r="IQ58" i="17" s="1"/>
  <c r="AH12" i="12"/>
  <c r="IS9" i="17"/>
  <c r="IQ9" i="17" s="1"/>
  <c r="IJ12" i="12"/>
  <c r="IS79" i="17"/>
  <c r="IQ79" i="17" s="1"/>
  <c r="DN12" i="12"/>
  <c r="IS37" i="17"/>
  <c r="IQ37" i="17" s="1"/>
  <c r="BO12" i="12"/>
  <c r="IS20" i="17"/>
  <c r="AB12" i="12"/>
  <c r="IS7" i="17"/>
  <c r="IQ7" i="17" s="1"/>
  <c r="EC12" i="12"/>
  <c r="IS42" i="17"/>
  <c r="AW12" i="12"/>
  <c r="IS14" i="17"/>
  <c r="IQ14" i="17" s="1"/>
  <c r="HL12" i="12"/>
  <c r="IS71" i="17"/>
  <c r="IQ71" i="17" s="1"/>
  <c r="IA12" i="12"/>
  <c r="IS76" i="17"/>
  <c r="IQ76" i="17" s="1"/>
  <c r="HO12" i="12"/>
  <c r="IS72" i="17"/>
  <c r="BL12" i="12"/>
  <c r="IS19" i="17"/>
  <c r="IQ19" i="17" s="1"/>
  <c r="GK12" i="12"/>
  <c r="IS62" i="17"/>
  <c r="IQ62" i="17" s="1"/>
  <c r="CM12" i="12"/>
  <c r="IS28" i="17"/>
  <c r="HR12" i="12"/>
  <c r="IS73" i="17"/>
  <c r="IQ73" i="17" s="1"/>
  <c r="BX12" i="12"/>
  <c r="IS23" i="17"/>
  <c r="IQ23" i="17" s="1"/>
  <c r="AQ12" i="12"/>
  <c r="IS12" i="17"/>
  <c r="IQ12" i="17" s="1"/>
  <c r="FJ16" i="12"/>
  <c r="JJ53" i="17"/>
  <c r="HR16" i="12"/>
  <c r="JJ73" i="17"/>
  <c r="JM73" i="17" s="1"/>
  <c r="V16" i="12"/>
  <c r="JJ5" i="17"/>
  <c r="JM5" i="17" s="1"/>
  <c r="EO14" i="12"/>
  <c r="JI46" i="17"/>
  <c r="DE14" i="12"/>
  <c r="JI34" i="17"/>
  <c r="EO16" i="12"/>
  <c r="JJ46" i="17"/>
  <c r="FA14" i="12"/>
  <c r="JI50" i="17"/>
  <c r="JL50" i="17" s="1"/>
  <c r="EC18" i="12"/>
  <c r="JK42" i="17"/>
  <c r="HF16" i="12"/>
  <c r="JJ69" i="17"/>
  <c r="FV10" i="12"/>
  <c r="IT57" i="17"/>
  <c r="IR57" i="17" s="1"/>
  <c r="DB10" i="12"/>
  <c r="IT33" i="17"/>
  <c r="IR33" i="17" s="1"/>
  <c r="AT10" i="12"/>
  <c r="IT13" i="17"/>
  <c r="IR13" i="17" s="1"/>
  <c r="DK16" i="12"/>
  <c r="JJ36" i="17"/>
  <c r="JM36" i="17" s="1"/>
  <c r="HC16" i="12"/>
  <c r="JJ68" i="17"/>
  <c r="BU14" i="12"/>
  <c r="JI22" i="17"/>
  <c r="JL22" i="17" s="1"/>
  <c r="Y18" i="12"/>
  <c r="JK6" i="17"/>
  <c r="JN6" i="17" s="1"/>
  <c r="FV16" i="12"/>
  <c r="JJ57" i="17"/>
  <c r="JM57" i="17" s="1"/>
  <c r="CP14" i="12"/>
  <c r="JI29" i="17"/>
  <c r="JL29" i="17" s="1"/>
  <c r="CM18" i="12"/>
  <c r="JK28" i="17"/>
  <c r="EI10" i="12"/>
  <c r="IT44" i="17"/>
  <c r="IR44" i="17" s="1"/>
  <c r="IA10" i="12"/>
  <c r="IT76" i="17"/>
  <c r="AQ10" i="12"/>
  <c r="IT12" i="17"/>
  <c r="IR12" i="17" s="1"/>
  <c r="S16" i="12"/>
  <c r="JJ4" i="17"/>
  <c r="JM4" i="17" s="1"/>
  <c r="HI10" i="12"/>
  <c r="IT70" i="17"/>
  <c r="DQ14" i="12"/>
  <c r="JI38" i="17"/>
  <c r="FA10" i="12"/>
  <c r="IT50" i="17"/>
  <c r="GK10" i="12"/>
  <c r="IT62" i="17"/>
  <c r="IR62" i="17" s="1"/>
  <c r="DQ16" i="12"/>
  <c r="JJ38" i="17"/>
  <c r="DE18" i="12"/>
  <c r="JK34" i="17"/>
  <c r="DW14" i="12"/>
  <c r="JI40" i="17"/>
  <c r="AW18" i="12"/>
  <c r="JK14" i="17"/>
  <c r="JN14" i="17" s="1"/>
  <c r="EX14" i="12"/>
  <c r="JI49" i="17"/>
  <c r="EL18" i="12"/>
  <c r="JK45" i="17"/>
  <c r="BR18" i="12"/>
  <c r="JK21" i="17"/>
  <c r="JN21" i="17" s="1"/>
  <c r="FG18" i="12"/>
  <c r="JK52" i="17"/>
  <c r="JN52" i="17" s="1"/>
  <c r="EU18" i="12"/>
  <c r="JK48" i="17"/>
  <c r="CG14" i="12"/>
  <c r="JI26" i="17"/>
  <c r="DN16" i="12"/>
  <c r="JJ37" i="17"/>
  <c r="FG14" i="12"/>
  <c r="JI52" i="17"/>
  <c r="IA16" i="12"/>
  <c r="JJ76" i="17"/>
  <c r="JM76" i="17" s="1"/>
  <c r="FD10" i="12"/>
  <c r="IT51" i="17"/>
  <c r="DT14" i="12"/>
  <c r="JI39" i="17"/>
  <c r="JL39" i="17" s="1"/>
  <c r="BL10" i="12"/>
  <c r="IT19" i="17"/>
  <c r="IR19" i="17" s="1"/>
  <c r="CY14" i="12"/>
  <c r="JI32" i="17"/>
  <c r="JL32" i="17" s="1"/>
  <c r="HO16" i="12"/>
  <c r="JJ72" i="17"/>
  <c r="JM72" i="17" s="1"/>
  <c r="BC18" i="12"/>
  <c r="JK16" i="17"/>
  <c r="GZ18" i="12"/>
  <c r="JK67" i="17"/>
  <c r="ER16" i="12"/>
  <c r="JJ47" i="17"/>
  <c r="DH18" i="12"/>
  <c r="JK35" i="17"/>
  <c r="AZ14" i="12"/>
  <c r="JI15" i="17"/>
  <c r="BI14" i="12"/>
  <c r="JI18" i="17"/>
  <c r="FJ18" i="12"/>
  <c r="JK53" i="17"/>
  <c r="V10" i="12"/>
  <c r="IT5" i="17"/>
  <c r="HL18" i="12"/>
  <c r="JK71" i="17"/>
  <c r="JN71" i="17" s="1"/>
  <c r="FD16" i="12"/>
  <c r="JJ51" i="17"/>
  <c r="DT18" i="12"/>
  <c r="JK39" i="17"/>
  <c r="BL16" i="12"/>
  <c r="JJ19" i="17"/>
  <c r="BI16" i="12"/>
  <c r="JJ18" i="17"/>
  <c r="JM18" i="17" s="1"/>
  <c r="AK14" i="12"/>
  <c r="JI10" i="17"/>
  <c r="BC10" i="12"/>
  <c r="IT16" i="17"/>
  <c r="IR16" i="17" s="1"/>
  <c r="GN10" i="12"/>
  <c r="IT63" i="17"/>
  <c r="FD14" i="12"/>
  <c r="JI51" i="17"/>
  <c r="CV10" i="12"/>
  <c r="IT31" i="17"/>
  <c r="BL14" i="12"/>
  <c r="JI19" i="17"/>
  <c r="AB10" i="12"/>
  <c r="IT7" i="17"/>
  <c r="IR7" i="17" s="1"/>
  <c r="GH14" i="12"/>
  <c r="JI61" i="17"/>
  <c r="JL61" i="17" s="1"/>
  <c r="DZ18" i="12"/>
  <c r="JK41" i="17"/>
  <c r="JN41" i="17" s="1"/>
  <c r="AK18" i="12"/>
  <c r="JK10" i="17"/>
  <c r="JN10" i="17" s="1"/>
  <c r="GH18" i="12"/>
  <c r="JK61" i="17"/>
  <c r="V14" i="12"/>
  <c r="JI5" i="17"/>
  <c r="JL5" i="17" s="1"/>
  <c r="GK14" i="12"/>
  <c r="JI62" i="17"/>
  <c r="JL62" i="17" s="1"/>
  <c r="FA16" i="12"/>
  <c r="JJ50" i="17"/>
  <c r="GK16" i="12"/>
  <c r="JJ62" i="17"/>
  <c r="JM62" i="17" s="1"/>
  <c r="GW16" i="12"/>
  <c r="JJ66" i="17"/>
  <c r="JM66" i="17" s="1"/>
  <c r="EU14" i="12"/>
  <c r="JI48" i="17"/>
  <c r="JL48" i="17" s="1"/>
  <c r="CG16" i="12"/>
  <c r="JJ26" i="17"/>
  <c r="JM26" i="17" s="1"/>
  <c r="EX16" i="12"/>
  <c r="JJ49" i="17"/>
  <c r="DN18" i="12"/>
  <c r="JK37" i="17"/>
  <c r="JN37" i="17" s="1"/>
  <c r="BF18" i="12"/>
  <c r="JK17" i="17"/>
  <c r="JN17" i="17" s="1"/>
  <c r="EI18" i="12"/>
  <c r="JK44" i="17"/>
  <c r="DW18" i="12"/>
  <c r="JK40" i="17"/>
  <c r="JN40" i="17" s="1"/>
  <c r="CG18" i="12"/>
  <c r="JK26" i="17"/>
  <c r="JN26" i="17" s="1"/>
  <c r="Y14" i="12"/>
  <c r="JI6" i="17"/>
  <c r="JL6" i="17" s="1"/>
  <c r="FV18" i="12"/>
  <c r="JK57" i="17"/>
  <c r="DN14" i="12"/>
  <c r="JI37" i="17"/>
  <c r="JL37" i="17" s="1"/>
  <c r="BF14" i="12"/>
  <c r="JI17" i="17"/>
  <c r="GE14" i="12"/>
  <c r="JI60" i="17"/>
  <c r="BO10" i="12"/>
  <c r="IT20" i="17"/>
  <c r="HX16" i="12"/>
  <c r="JJ75" i="17"/>
  <c r="JM75" i="17" s="1"/>
  <c r="FM10" i="12"/>
  <c r="IT54" i="17"/>
  <c r="IR54" i="17" s="1"/>
  <c r="CS16" i="12"/>
  <c r="JJ30" i="17"/>
  <c r="EC10" i="12"/>
  <c r="IT42" i="17"/>
  <c r="GK18" i="12"/>
  <c r="JK62" i="17"/>
  <c r="EO10" i="12"/>
  <c r="IT46" i="17"/>
  <c r="EC16" i="12"/>
  <c r="JJ42" i="17"/>
  <c r="DE10" i="12"/>
  <c r="IT34" i="17"/>
  <c r="GW10" i="12"/>
  <c r="IT66" i="17"/>
  <c r="IR66" i="17" s="1"/>
  <c r="EC14" i="12"/>
  <c r="JI42" i="17"/>
  <c r="GQ10" i="12"/>
  <c r="IT64" i="17"/>
  <c r="IR64" i="17" s="1"/>
  <c r="AW10" i="12"/>
  <c r="IT14" i="17"/>
  <c r="IR14" i="17" s="1"/>
  <c r="HF14" i="12"/>
  <c r="JI69" i="17"/>
  <c r="JL69" i="17" s="1"/>
  <c r="GT10" i="12"/>
  <c r="IT65" i="17"/>
  <c r="DB18" i="12"/>
  <c r="JK33" i="17"/>
  <c r="JN33" i="17" s="1"/>
  <c r="AT18" i="12"/>
  <c r="JK13" i="17"/>
  <c r="JN13" i="17" s="1"/>
  <c r="CM14" i="12"/>
  <c r="JI28" i="17"/>
  <c r="EI16" i="12"/>
  <c r="JJ44" i="17"/>
  <c r="HC18" i="12"/>
  <c r="JK68" i="17"/>
  <c r="JN68" i="17" s="1"/>
  <c r="AW14" i="12"/>
  <c r="JI14" i="17"/>
  <c r="JL14" i="17" s="1"/>
  <c r="CP16" i="12"/>
  <c r="JJ29" i="17"/>
  <c r="DK14" i="12"/>
  <c r="JI36" i="17"/>
  <c r="AQ14" i="12"/>
  <c r="JI12" i="17"/>
  <c r="JL12" i="17" s="1"/>
  <c r="CA16" i="12"/>
  <c r="JJ24" i="17"/>
  <c r="GZ10" i="12"/>
  <c r="IT67" i="17"/>
  <c r="FP14" i="12"/>
  <c r="JI55" i="17"/>
  <c r="DH10" i="12"/>
  <c r="IT35" i="17"/>
  <c r="IR35" i="17" s="1"/>
  <c r="BX14" i="12"/>
  <c r="JI23" i="17"/>
  <c r="AQ16" i="12"/>
  <c r="JJ12" i="17"/>
  <c r="JM12" i="17" s="1"/>
  <c r="GN16" i="12"/>
  <c r="JJ63" i="17"/>
  <c r="FD18" i="12"/>
  <c r="JK51" i="17"/>
  <c r="JN51" i="17" s="1"/>
  <c r="CV16" i="12"/>
  <c r="JJ31" i="17"/>
  <c r="BL18" i="12"/>
  <c r="JK19" i="17"/>
  <c r="AB14" i="12"/>
  <c r="JI7" i="17"/>
  <c r="FS14" i="12"/>
  <c r="JI56" i="17"/>
  <c r="GH16" i="12"/>
  <c r="JJ61" i="17"/>
  <c r="CD18" i="12"/>
  <c r="JK25" i="17"/>
  <c r="JN25" i="17" s="1"/>
  <c r="BC16" i="12"/>
  <c r="JJ16" i="17"/>
  <c r="GB10" i="12"/>
  <c r="IT59" i="17"/>
  <c r="IR59" i="17" s="1"/>
  <c r="ER14" i="12"/>
  <c r="JI47" i="17"/>
  <c r="CJ10" i="12"/>
  <c r="IT27" i="17"/>
  <c r="BI18" i="12"/>
  <c r="JK18" i="17"/>
  <c r="JN18" i="17" s="1"/>
  <c r="IJ10" i="12"/>
  <c r="IT79" i="17"/>
  <c r="GZ14" i="12"/>
  <c r="JI67" i="17"/>
  <c r="ER10" i="12"/>
  <c r="IT47" i="17"/>
  <c r="DH14" i="12"/>
  <c r="JI35" i="17"/>
  <c r="AZ10" i="12"/>
  <c r="IT15" i="17"/>
  <c r="AB16" i="12"/>
  <c r="JJ7" i="17"/>
  <c r="HO14" i="12"/>
  <c r="JI72" i="17"/>
  <c r="AK16" i="12"/>
  <c r="JJ10" i="17"/>
  <c r="V18" i="12"/>
  <c r="JK5" i="17"/>
  <c r="FY18" i="12"/>
  <c r="JK58" i="17"/>
  <c r="JN58" i="17" s="1"/>
  <c r="AN14" i="12"/>
  <c r="JI11" i="17"/>
  <c r="HX10" i="12"/>
  <c r="IT75" i="17"/>
  <c r="IR75" i="17" s="1"/>
  <c r="IA18" i="12"/>
  <c r="JK76" i="17"/>
  <c r="JN76" i="17" s="1"/>
  <c r="ID10" i="12"/>
  <c r="IT77" i="17"/>
  <c r="IR77" i="17" s="1"/>
  <c r="AT14" i="12"/>
  <c r="JI13" i="17"/>
  <c r="JL13" i="17" s="1"/>
  <c r="AK12" i="12"/>
  <c r="IS10" i="17"/>
  <c r="IQ10" i="17" s="1"/>
  <c r="CD12" i="12"/>
  <c r="IS25" i="17"/>
  <c r="DQ12" i="12"/>
  <c r="IS38" i="17"/>
  <c r="IQ38" i="17" s="1"/>
  <c r="FV12" i="12"/>
  <c r="IS57" i="17"/>
  <c r="IQ57" i="17" s="1"/>
  <c r="AT12" i="12"/>
  <c r="IS13" i="17"/>
  <c r="IQ13" i="17" s="1"/>
  <c r="ID12" i="12"/>
  <c r="IS77" i="17"/>
  <c r="IQ77" i="17" s="1"/>
  <c r="DK12" i="12"/>
  <c r="IS36" i="17"/>
  <c r="BC12" i="12"/>
  <c r="IS16" i="17"/>
  <c r="IQ16" i="17" s="1"/>
  <c r="GB12" i="12"/>
  <c r="IS59" i="17"/>
  <c r="CJ12" i="12"/>
  <c r="IS27" i="17"/>
  <c r="IQ27" i="17" s="1"/>
  <c r="DE12" i="12"/>
  <c r="IS34" i="17"/>
  <c r="BF12" i="12"/>
  <c r="IS17" i="17"/>
  <c r="IQ17" i="17" s="1"/>
  <c r="GT12" i="12"/>
  <c r="IS65" i="17"/>
  <c r="IQ65" i="17" s="1"/>
  <c r="ER12" i="12"/>
  <c r="IS47" i="17"/>
  <c r="DH12" i="12"/>
  <c r="IS35" i="17"/>
  <c r="DZ12" i="12"/>
  <c r="IS41" i="17"/>
  <c r="IQ41" i="17" s="1"/>
  <c r="FS12" i="12"/>
  <c r="IS56" i="17"/>
  <c r="HU12" i="12"/>
  <c r="IS74" i="17"/>
  <c r="IQ74" i="17" s="1"/>
  <c r="EL12" i="12"/>
  <c r="IS45" i="17"/>
  <c r="EU12" i="12"/>
  <c r="IS48" i="17"/>
  <c r="FG12" i="12"/>
  <c r="IS52" i="17"/>
  <c r="IQ52" i="17" s="1"/>
  <c r="AE12" i="12"/>
  <c r="IS8" i="17"/>
  <c r="IQ8" i="17" s="1"/>
  <c r="GZ12" i="12"/>
  <c r="IS67" i="17"/>
  <c r="IQ67" i="17" s="1"/>
  <c r="CP12" i="12"/>
  <c r="IS29" i="17"/>
  <c r="IQ29" i="17" s="1"/>
  <c r="GN12" i="12"/>
  <c r="IS63" i="17"/>
  <c r="AZ12" i="12"/>
  <c r="IS15" i="17"/>
  <c r="IQ15" i="17" s="1"/>
  <c r="FD12" i="12"/>
  <c r="IS51" i="17"/>
  <c r="IQ51" i="17" s="1"/>
  <c r="V12" i="12"/>
  <c r="IS5" i="17"/>
  <c r="IQ5" i="17" s="1"/>
  <c r="CS12" i="12"/>
  <c r="IS30" i="17"/>
  <c r="GE12" i="12"/>
  <c r="IS60" i="17"/>
  <c r="EX12" i="12"/>
  <c r="IS49" i="17"/>
  <c r="FP12" i="12"/>
  <c r="IS55" i="17"/>
  <c r="IQ55" i="17" s="1"/>
  <c r="HX12" i="12"/>
  <c r="IS75" i="17"/>
  <c r="IQ75" i="17" s="1"/>
  <c r="EI12" i="12"/>
  <c r="IS44" i="17"/>
  <c r="IQ44" i="17" s="1"/>
  <c r="EO12" i="12"/>
  <c r="IS46" i="17"/>
  <c r="BR14" i="12"/>
  <c r="JI21" i="17"/>
  <c r="JL21" i="17" s="1"/>
  <c r="DW12" i="12"/>
  <c r="IS40" i="17"/>
  <c r="IQ40" i="17" s="1"/>
  <c r="BU12" i="12"/>
  <c r="IS22" i="17"/>
  <c r="GQ12" i="12"/>
  <c r="IS64" i="17"/>
  <c r="IQ64" i="17" s="1"/>
  <c r="S14" i="12"/>
  <c r="JI4" i="17"/>
  <c r="JL4" i="17" s="1"/>
  <c r="AN12" i="12"/>
  <c r="IS11" i="17"/>
  <c r="HK20" i="17"/>
  <c r="IO20" i="17" s="1"/>
  <c r="HK32" i="17"/>
  <c r="IO32" i="17" s="1"/>
  <c r="HK18" i="17"/>
  <c r="IO18" i="17" s="1"/>
  <c r="IQ18" i="17" s="1"/>
  <c r="HY70" i="17"/>
  <c r="JF70" i="17" s="1"/>
  <c r="IM54" i="17"/>
  <c r="JH54" i="17" s="1"/>
  <c r="IF54" i="17"/>
  <c r="JG54" i="17" s="1"/>
  <c r="HY46" i="17"/>
  <c r="JF46" i="17" s="1"/>
  <c r="HY38" i="17"/>
  <c r="JF38" i="17" s="1"/>
  <c r="HR50" i="17"/>
  <c r="IP50" i="17" s="1"/>
  <c r="HY45" i="17"/>
  <c r="JF45" i="17" s="1"/>
  <c r="HY36" i="17"/>
  <c r="JF36" i="17" s="1"/>
  <c r="IM43" i="17"/>
  <c r="JH43" i="17" s="1"/>
  <c r="IM32" i="17"/>
  <c r="JH32" i="17" s="1"/>
  <c r="HY33" i="17"/>
  <c r="JF33" i="17" s="1"/>
  <c r="IF68" i="17"/>
  <c r="JG68" i="17" s="1"/>
  <c r="HR24" i="17"/>
  <c r="IP24" i="17" s="1"/>
  <c r="IM16" i="17"/>
  <c r="JH16" i="17" s="1"/>
  <c r="IF56" i="17"/>
  <c r="JG56" i="17" s="1"/>
  <c r="HR18" i="17"/>
  <c r="IP18" i="17" s="1"/>
  <c r="HK28" i="17"/>
  <c r="IO28" i="17" s="1"/>
  <c r="HK24" i="17"/>
  <c r="IO24" i="17" s="1"/>
  <c r="DC10" i="17"/>
  <c r="DC11" i="17"/>
  <c r="DC12" i="17"/>
  <c r="EU4" i="17"/>
  <c r="GM23" i="17"/>
  <c r="DC22" i="17"/>
  <c r="GM30" i="17"/>
  <c r="DY34" i="17"/>
  <c r="EU46" i="17"/>
  <c r="EU30" i="17"/>
  <c r="EU22" i="17"/>
  <c r="EU75" i="17"/>
  <c r="GM7" i="17"/>
  <c r="FQ72" i="17"/>
  <c r="GM20" i="17"/>
  <c r="DC47" i="17"/>
  <c r="DC43" i="17"/>
  <c r="DC57" i="17"/>
  <c r="DC71" i="17"/>
  <c r="DC18" i="17"/>
  <c r="DY46" i="17"/>
  <c r="GM9" i="17"/>
  <c r="GM50" i="17"/>
  <c r="GM77" i="17"/>
  <c r="DY51" i="17"/>
  <c r="DY16" i="17"/>
  <c r="GM8" i="17"/>
  <c r="GM49" i="17"/>
  <c r="GM6" i="17"/>
  <c r="GM34" i="17"/>
  <c r="GM47" i="17"/>
  <c r="GM35" i="17"/>
  <c r="GM39" i="17"/>
  <c r="GM44" i="17"/>
  <c r="GM11" i="17"/>
  <c r="FQ73" i="17"/>
  <c r="FQ5" i="17"/>
  <c r="FP5" i="17" s="1"/>
  <c r="FQ46" i="17"/>
  <c r="FQ14" i="17"/>
  <c r="FQ33" i="17"/>
  <c r="EU8" i="17"/>
  <c r="DY18" i="17"/>
  <c r="FQ45" i="17"/>
  <c r="GM42" i="17"/>
  <c r="GM69" i="17"/>
  <c r="DC32" i="17"/>
  <c r="FQ53" i="17"/>
  <c r="EU34" i="17"/>
  <c r="FQ69" i="17"/>
  <c r="GM29" i="17"/>
  <c r="DY13" i="17"/>
  <c r="EU33" i="17"/>
  <c r="GM28" i="17"/>
  <c r="EU24" i="17"/>
  <c r="DY67" i="17"/>
  <c r="GM46" i="17"/>
  <c r="FQ38" i="17"/>
  <c r="GM14" i="17"/>
  <c r="GM45" i="17"/>
  <c r="GM21" i="17"/>
  <c r="GM52" i="17"/>
  <c r="FQ60" i="17"/>
  <c r="EU52" i="17"/>
  <c r="EU20" i="17"/>
  <c r="FQ8" i="17"/>
  <c r="DY19" i="17"/>
  <c r="GM16" i="17"/>
  <c r="GM53" i="17"/>
  <c r="FQ18" i="17"/>
  <c r="FQ39" i="17"/>
  <c r="GM27" i="17"/>
  <c r="DY53" i="17"/>
  <c r="GM41" i="17"/>
  <c r="GM10" i="17"/>
  <c r="EU48" i="17"/>
  <c r="FQ26" i="17"/>
  <c r="EU77" i="17"/>
  <c r="FQ49" i="17"/>
  <c r="GM37" i="17"/>
  <c r="GM17" i="17"/>
  <c r="GM40" i="17"/>
  <c r="GM57" i="17"/>
  <c r="EU71" i="17"/>
  <c r="GM38" i="17"/>
  <c r="GM58" i="17"/>
  <c r="GM13" i="17"/>
  <c r="FQ71" i="17"/>
  <c r="GM76" i="17"/>
  <c r="GM12" i="17"/>
  <c r="FQ43" i="17"/>
  <c r="GM31" i="17"/>
  <c r="GM51" i="17"/>
  <c r="GM19" i="17"/>
  <c r="GM25" i="17"/>
  <c r="GM75" i="17"/>
  <c r="GM43" i="17"/>
  <c r="GM32" i="17"/>
  <c r="FQ10" i="17"/>
  <c r="GM15" i="17"/>
  <c r="GM70" i="17"/>
  <c r="DY50" i="17"/>
  <c r="DC73" i="17"/>
  <c r="DC39" i="17"/>
  <c r="GM78" i="17"/>
  <c r="GM66" i="17"/>
  <c r="GM4" i="17"/>
  <c r="GS4" i="17" s="1"/>
  <c r="KA4" i="17" s="1"/>
  <c r="GM60" i="17"/>
  <c r="GM64" i="17"/>
  <c r="GM68" i="17"/>
  <c r="GM79" i="17"/>
  <c r="GM56" i="17"/>
  <c r="GM48" i="17"/>
  <c r="GM72" i="17"/>
  <c r="GM67" i="17"/>
  <c r="GM71" i="17"/>
  <c r="GM59" i="17"/>
  <c r="GM73" i="17"/>
  <c r="GM61" i="17"/>
  <c r="GM54" i="17"/>
  <c r="GM26" i="17"/>
  <c r="GM22" i="17"/>
  <c r="GM33" i="17"/>
  <c r="GM36" i="17"/>
  <c r="GM65" i="17"/>
  <c r="GM63" i="17"/>
  <c r="GM55" i="17"/>
  <c r="GM18" i="17"/>
  <c r="GM24" i="17"/>
  <c r="GM5" i="17"/>
  <c r="GL5" i="17" s="1"/>
  <c r="GM62" i="17"/>
  <c r="GM74" i="17"/>
  <c r="FQ79" i="17"/>
  <c r="FQ76" i="17"/>
  <c r="FQ52" i="17"/>
  <c r="FQ21" i="17"/>
  <c r="FQ30" i="17"/>
  <c r="FQ22" i="17"/>
  <c r="FQ77" i="17"/>
  <c r="FQ28" i="17"/>
  <c r="FQ24" i="17"/>
  <c r="FQ63" i="17"/>
  <c r="FQ32" i="17"/>
  <c r="FQ67" i="17"/>
  <c r="FQ35" i="17"/>
  <c r="FQ55" i="17"/>
  <c r="FQ7" i="17"/>
  <c r="FQ78" i="17"/>
  <c r="FQ75" i="17"/>
  <c r="FQ70" i="17"/>
  <c r="FQ37" i="17"/>
  <c r="FQ51" i="17"/>
  <c r="FQ25" i="17"/>
  <c r="FQ41" i="17"/>
  <c r="FQ62" i="17"/>
  <c r="FQ66" i="17"/>
  <c r="FQ65" i="17"/>
  <c r="FQ36" i="17"/>
  <c r="FQ68" i="17"/>
  <c r="FQ57" i="17"/>
  <c r="FQ13" i="17"/>
  <c r="DY12" i="17"/>
  <c r="FQ4" i="17"/>
  <c r="FW4" i="17" s="1"/>
  <c r="JX4" i="17" s="1"/>
  <c r="FQ58" i="17"/>
  <c r="FQ6" i="17"/>
  <c r="FQ64" i="17"/>
  <c r="FQ17" i="17"/>
  <c r="FQ59" i="17"/>
  <c r="FQ27" i="17"/>
  <c r="EU59" i="17"/>
  <c r="FQ47" i="17"/>
  <c r="FQ19" i="17"/>
  <c r="FQ20" i="17"/>
  <c r="FQ15" i="17"/>
  <c r="FQ50" i="17"/>
  <c r="FQ48" i="17"/>
  <c r="FQ54" i="17"/>
  <c r="FQ74" i="17"/>
  <c r="FQ42" i="17"/>
  <c r="FQ34" i="17"/>
  <c r="FQ9" i="17"/>
  <c r="FQ44" i="17"/>
  <c r="FQ40" i="17"/>
  <c r="FQ29" i="17"/>
  <c r="FQ12" i="17"/>
  <c r="FQ31" i="17"/>
  <c r="FQ11" i="17"/>
  <c r="FQ61" i="17"/>
  <c r="FQ16" i="17"/>
  <c r="FQ56" i="17"/>
  <c r="FQ23" i="17"/>
  <c r="EU18" i="17"/>
  <c r="EU61" i="17"/>
  <c r="EU45" i="17"/>
  <c r="EU16" i="17"/>
  <c r="EU55" i="17"/>
  <c r="EU39" i="17"/>
  <c r="EU65" i="17"/>
  <c r="EU28" i="17"/>
  <c r="EU14" i="17"/>
  <c r="EU36" i="17"/>
  <c r="EU7" i="17"/>
  <c r="EU56" i="17"/>
  <c r="EU19" i="17"/>
  <c r="EU49" i="17"/>
  <c r="EU27" i="17"/>
  <c r="EU53" i="17"/>
  <c r="EU62" i="17"/>
  <c r="EU64" i="17"/>
  <c r="EU29" i="17"/>
  <c r="EU9" i="17"/>
  <c r="EU76" i="17"/>
  <c r="DY4" i="17"/>
  <c r="EU78" i="17"/>
  <c r="EU66" i="17"/>
  <c r="EU37" i="17"/>
  <c r="EU17" i="17"/>
  <c r="EU60" i="17"/>
  <c r="EU43" i="17"/>
  <c r="EU13" i="17"/>
  <c r="EU11" i="17"/>
  <c r="EU25" i="17"/>
  <c r="EU73" i="17"/>
  <c r="DY73" i="17"/>
  <c r="EU74" i="17"/>
  <c r="EU50" i="17"/>
  <c r="DY57" i="17"/>
  <c r="DY22" i="17"/>
  <c r="EU57" i="17"/>
  <c r="EU44" i="17"/>
  <c r="EU79" i="17"/>
  <c r="EU47" i="17"/>
  <c r="FA43" i="17" s="1"/>
  <c r="JU43" i="17" s="1"/>
  <c r="EU31" i="17"/>
  <c r="EU38" i="17"/>
  <c r="EU40" i="17"/>
  <c r="EU26" i="17"/>
  <c r="EU15" i="17"/>
  <c r="EU32" i="17"/>
  <c r="EU35" i="17"/>
  <c r="EU63" i="17"/>
  <c r="EU10" i="17"/>
  <c r="DY30" i="17"/>
  <c r="EU70" i="17"/>
  <c r="EU6" i="17"/>
  <c r="DY6" i="17"/>
  <c r="EU21" i="17"/>
  <c r="EU68" i="17"/>
  <c r="EU23" i="17"/>
  <c r="EU54" i="17"/>
  <c r="EU58" i="17"/>
  <c r="EU42" i="17"/>
  <c r="EU69" i="17"/>
  <c r="DY9" i="17"/>
  <c r="EU12" i="17"/>
  <c r="EU72" i="17"/>
  <c r="EU51" i="17"/>
  <c r="EU67" i="17"/>
  <c r="EU41" i="17"/>
  <c r="EU5" i="17"/>
  <c r="DY62" i="17"/>
  <c r="DY24" i="17"/>
  <c r="DY11" i="17"/>
  <c r="DY32" i="17"/>
  <c r="DY40" i="17"/>
  <c r="DY48" i="17"/>
  <c r="DY26" i="17"/>
  <c r="DY77" i="17"/>
  <c r="DY49" i="17"/>
  <c r="DY60" i="17"/>
  <c r="DY75" i="17"/>
  <c r="DY78" i="17"/>
  <c r="DY65" i="17"/>
  <c r="DY37" i="17"/>
  <c r="DY71" i="17"/>
  <c r="DY56" i="17"/>
  <c r="DY41" i="17"/>
  <c r="DY68" i="17"/>
  <c r="DY79" i="17"/>
  <c r="DY47" i="17"/>
  <c r="DY31" i="17"/>
  <c r="DC52" i="17"/>
  <c r="DY23" i="17"/>
  <c r="DY20" i="17"/>
  <c r="DY52" i="17"/>
  <c r="EE48" i="17" s="1"/>
  <c r="JC48" i="17" s="1"/>
  <c r="DY55" i="17"/>
  <c r="DY36" i="17"/>
  <c r="DY69" i="17"/>
  <c r="DY45" i="17"/>
  <c r="DY39" i="17"/>
  <c r="DY58" i="17"/>
  <c r="DY42" i="17"/>
  <c r="DY33" i="17"/>
  <c r="DY44" i="17"/>
  <c r="DY76" i="17"/>
  <c r="DY35" i="17"/>
  <c r="DY70" i="17"/>
  <c r="DY38" i="17"/>
  <c r="DY29" i="17"/>
  <c r="DY61" i="17"/>
  <c r="DY5" i="17"/>
  <c r="DY43" i="17"/>
  <c r="DY63" i="17"/>
  <c r="DY7" i="17"/>
  <c r="DY21" i="17"/>
  <c r="DY28" i="17"/>
  <c r="DY54" i="17"/>
  <c r="DY74" i="17"/>
  <c r="DY66" i="17"/>
  <c r="DY64" i="17"/>
  <c r="DY14" i="17"/>
  <c r="EE10" i="17" s="1"/>
  <c r="JC10" i="17" s="1"/>
  <c r="DY17" i="17"/>
  <c r="DY10" i="17"/>
  <c r="DY8" i="17"/>
  <c r="DY59" i="17"/>
  <c r="DY27" i="17"/>
  <c r="DY15" i="17"/>
  <c r="DY72" i="17"/>
  <c r="DY25" i="17"/>
  <c r="DC4" i="17"/>
  <c r="DI4" i="17" s="1"/>
  <c r="IZ4" i="17" s="1"/>
  <c r="DC31" i="17"/>
  <c r="DC5" i="17"/>
  <c r="DC35" i="17"/>
  <c r="DC60" i="17"/>
  <c r="DC25" i="17"/>
  <c r="DC69" i="17"/>
  <c r="DC29" i="17"/>
  <c r="DC26" i="17"/>
  <c r="DC61" i="17"/>
  <c r="DC50" i="17"/>
  <c r="DC70" i="17"/>
  <c r="DC55" i="17"/>
  <c r="DC72" i="17"/>
  <c r="DC36" i="17"/>
  <c r="DC68" i="17"/>
  <c r="DC65" i="17"/>
  <c r="DC58" i="17"/>
  <c r="DC46" i="17"/>
  <c r="DC8" i="17"/>
  <c r="DC64" i="17"/>
  <c r="DC75" i="17"/>
  <c r="DC9" i="17"/>
  <c r="DC37" i="17"/>
  <c r="DC19" i="17"/>
  <c r="DC63" i="17"/>
  <c r="DC78" i="17"/>
  <c r="DC28" i="17"/>
  <c r="DC33" i="17"/>
  <c r="DC16" i="17"/>
  <c r="DC23" i="17"/>
  <c r="DC7" i="17"/>
  <c r="DC53" i="17"/>
  <c r="DC66" i="17"/>
  <c r="DC54" i="17"/>
  <c r="DC30" i="17"/>
  <c r="DC48" i="17"/>
  <c r="DC56" i="17"/>
  <c r="DC20" i="17"/>
  <c r="DC14" i="17"/>
  <c r="DC41" i="17"/>
  <c r="DC34" i="17"/>
  <c r="DC74" i="17"/>
  <c r="DC42" i="17"/>
  <c r="DC62" i="17"/>
  <c r="DC59" i="17"/>
  <c r="DC40" i="17"/>
  <c r="DC24" i="17"/>
  <c r="DC27" i="17"/>
  <c r="DC15" i="17"/>
  <c r="DC44" i="17"/>
  <c r="DC76" i="17"/>
  <c r="DC17" i="17"/>
  <c r="DC21" i="17"/>
  <c r="DC77" i="17"/>
  <c r="DC45" i="17"/>
  <c r="DC6" i="17"/>
  <c r="DC49" i="17"/>
  <c r="DC51" i="17"/>
  <c r="DC13" i="17"/>
  <c r="DC38" i="17"/>
  <c r="DC79" i="17"/>
  <c r="DC67" i="17"/>
  <c r="IQ25" i="17" l="1"/>
  <c r="JM42" i="17"/>
  <c r="JL49" i="17"/>
  <c r="IQ59" i="17"/>
  <c r="IR31" i="17"/>
  <c r="IQ46" i="17"/>
  <c r="JL31" i="17"/>
  <c r="JM65" i="17"/>
  <c r="IQ30" i="17"/>
  <c r="IQ72" i="17"/>
  <c r="IQ60" i="17"/>
  <c r="JL47" i="17"/>
  <c r="JM50" i="17"/>
  <c r="JN45" i="17"/>
  <c r="JL34" i="17"/>
  <c r="JN36" i="17"/>
  <c r="IQ45" i="17"/>
  <c r="IQ34" i="17"/>
  <c r="IR15" i="17"/>
  <c r="JN42" i="17"/>
  <c r="IR10" i="17"/>
  <c r="IR45" i="17"/>
  <c r="IR32" i="17"/>
  <c r="IQ21" i="17"/>
  <c r="JM21" i="17"/>
  <c r="JM17" i="17"/>
  <c r="IR49" i="17"/>
  <c r="IQ11" i="17"/>
  <c r="IQ22" i="17"/>
  <c r="IQ47" i="17"/>
  <c r="JL11" i="17"/>
  <c r="JL28" i="17"/>
  <c r="IR46" i="17"/>
  <c r="JL17" i="17"/>
  <c r="JN57" i="17"/>
  <c r="JN48" i="17"/>
  <c r="JM53" i="17"/>
  <c r="IQ42" i="17"/>
  <c r="JN65" i="17"/>
  <c r="IR26" i="17"/>
  <c r="JN60" i="17"/>
  <c r="JL24" i="17"/>
  <c r="IQ49" i="17"/>
  <c r="IQ35" i="17"/>
  <c r="JL23" i="17"/>
  <c r="IR67" i="17"/>
  <c r="JN61" i="17"/>
  <c r="IR63" i="17"/>
  <c r="JN39" i="17"/>
  <c r="JM47" i="17"/>
  <c r="JM11" i="17"/>
  <c r="JN24" i="17"/>
  <c r="JM67" i="17"/>
  <c r="JL65" i="17"/>
  <c r="JL64" i="17"/>
  <c r="JM74" i="17"/>
  <c r="IR60" i="17"/>
  <c r="JL63" i="17"/>
  <c r="JM64" i="17"/>
  <c r="JL44" i="17"/>
  <c r="JN49" i="17"/>
  <c r="EE5" i="17"/>
  <c r="FA7" i="17"/>
  <c r="IR29" i="17"/>
  <c r="JL30" i="17"/>
  <c r="JN30" i="17"/>
  <c r="IR58" i="17"/>
  <c r="JL43" i="17"/>
  <c r="JM71" i="17"/>
  <c r="JM28" i="17"/>
  <c r="JM40" i="17"/>
  <c r="IR39" i="17"/>
  <c r="JN64" i="17"/>
  <c r="IR53" i="17"/>
  <c r="IQ63" i="17"/>
  <c r="IQ48" i="17"/>
  <c r="IQ36" i="17"/>
  <c r="JN5" i="17"/>
  <c r="JM7" i="17"/>
  <c r="IR47" i="17"/>
  <c r="IR79" i="17"/>
  <c r="JL56" i="17"/>
  <c r="JL7" i="17"/>
  <c r="JM31" i="17"/>
  <c r="JL55" i="17"/>
  <c r="JM24" i="17"/>
  <c r="JM44" i="17"/>
  <c r="IR65" i="17"/>
  <c r="IR34" i="17"/>
  <c r="IR42" i="17"/>
  <c r="JM30" i="17"/>
  <c r="IR20" i="17"/>
  <c r="JM49" i="17"/>
  <c r="JL51" i="17"/>
  <c r="JM19" i="17"/>
  <c r="JL18" i="17"/>
  <c r="JN35" i="17"/>
  <c r="JM37" i="17"/>
  <c r="JN34" i="17"/>
  <c r="IR70" i="17"/>
  <c r="JN28" i="17"/>
  <c r="JL68" i="17"/>
  <c r="IR28" i="17"/>
  <c r="JN22" i="17"/>
  <c r="JL20" i="17"/>
  <c r="JL41" i="17"/>
  <c r="IQ56" i="17"/>
  <c r="JM10" i="17"/>
  <c r="JL72" i="17"/>
  <c r="JL35" i="17"/>
  <c r="JL67" i="17"/>
  <c r="IR27" i="17"/>
  <c r="JM16" i="17"/>
  <c r="JN19" i="17"/>
  <c r="JM63" i="17"/>
  <c r="JM29" i="17"/>
  <c r="JL42" i="17"/>
  <c r="JN62" i="17"/>
  <c r="JL60" i="17"/>
  <c r="JN44" i="17"/>
  <c r="JL19" i="17"/>
  <c r="JM51" i="17"/>
  <c r="JN53" i="17"/>
  <c r="JN67" i="17"/>
  <c r="IR51" i="17"/>
  <c r="JL52" i="17"/>
  <c r="JL26" i="17"/>
  <c r="JL40" i="17"/>
  <c r="JM38" i="17"/>
  <c r="IR76" i="17"/>
  <c r="JM69" i="17"/>
  <c r="JM46" i="17"/>
  <c r="IR25" i="17"/>
  <c r="IR23" i="17"/>
  <c r="JL54" i="17"/>
  <c r="JL9" i="17"/>
  <c r="JN66" i="17"/>
  <c r="JN59" i="17"/>
  <c r="JL27" i="17"/>
  <c r="JM61" i="17"/>
  <c r="JL36" i="17"/>
  <c r="JL10" i="17"/>
  <c r="IR5" i="17"/>
  <c r="JL15" i="17"/>
  <c r="JN16" i="17"/>
  <c r="IR50" i="17"/>
  <c r="JL38" i="17"/>
  <c r="JM68" i="17"/>
  <c r="JL46" i="17"/>
  <c r="IQ28" i="17"/>
  <c r="IQ20" i="17"/>
  <c r="JL45" i="17"/>
  <c r="JN32" i="17"/>
  <c r="JM23" i="17"/>
  <c r="IR55" i="17"/>
  <c r="IR24" i="17"/>
  <c r="JL57" i="17"/>
  <c r="IQ24" i="17"/>
  <c r="IQ32" i="17"/>
  <c r="JL33" i="17"/>
  <c r="JN43" i="17"/>
  <c r="JM56" i="17"/>
  <c r="IR8" i="17"/>
  <c r="JM54" i="17"/>
  <c r="IR4" i="17"/>
  <c r="IR18" i="17"/>
  <c r="JL25" i="17"/>
  <c r="JM27" i="17"/>
  <c r="JM70" i="17"/>
  <c r="JN54" i="17"/>
  <c r="JL70" i="17"/>
  <c r="FA6" i="17"/>
  <c r="FA5" i="17"/>
  <c r="EE11" i="17"/>
  <c r="EE50" i="17"/>
  <c r="FA19" i="17"/>
  <c r="FA17" i="17"/>
  <c r="FA74" i="17"/>
  <c r="EE21" i="17"/>
  <c r="EE55" i="17"/>
  <c r="EE6" i="17"/>
  <c r="EE62" i="17"/>
  <c r="EE17" i="17"/>
  <c r="EE59" i="17"/>
  <c r="EE25" i="17"/>
  <c r="EE66" i="17"/>
  <c r="EE72" i="17"/>
  <c r="EE29" i="17"/>
  <c r="EE54" i="17"/>
  <c r="EE41" i="17"/>
  <c r="EE37" i="17"/>
  <c r="EE45" i="17"/>
  <c r="FA37" i="17"/>
  <c r="FA47" i="17"/>
  <c r="FA8" i="17"/>
  <c r="FA65" i="17"/>
  <c r="FA54" i="17"/>
  <c r="FA59" i="17"/>
  <c r="FA28" i="17"/>
  <c r="FA34" i="17"/>
  <c r="EE71" i="17"/>
  <c r="EE36" i="17"/>
  <c r="FA33" i="17"/>
  <c r="FA72" i="17"/>
  <c r="FA15" i="17"/>
  <c r="FA51" i="17"/>
  <c r="FA14" i="17"/>
  <c r="EE19" i="17"/>
  <c r="EE76" i="17"/>
  <c r="EE78" i="17"/>
  <c r="EE75" i="17"/>
  <c r="EE77" i="17"/>
  <c r="EE61" i="17"/>
  <c r="EE22" i="17"/>
  <c r="EE58" i="17"/>
  <c r="EE68" i="17"/>
  <c r="EE23" i="17"/>
  <c r="EE4" i="17"/>
  <c r="EE13" i="17"/>
  <c r="EE60" i="17"/>
  <c r="EE70" i="17"/>
  <c r="EE24" i="17"/>
  <c r="EE39" i="17"/>
  <c r="EE57" i="17"/>
  <c r="EE34" i="17"/>
  <c r="EE31" i="17"/>
  <c r="EE40" i="17"/>
  <c r="EE38" i="17"/>
  <c r="EE35" i="17"/>
  <c r="EE65" i="17"/>
  <c r="EE51" i="17"/>
  <c r="EE16" i="17"/>
  <c r="EE43" i="17"/>
  <c r="EE64" i="17"/>
  <c r="EE52" i="17"/>
  <c r="EE33" i="17"/>
  <c r="EE74" i="17"/>
  <c r="EE56" i="17"/>
  <c r="EE73" i="17"/>
  <c r="EE44" i="17"/>
  <c r="EE28" i="17"/>
  <c r="EE20" i="17"/>
  <c r="FA63" i="17"/>
  <c r="FA68" i="17"/>
  <c r="FA38" i="17"/>
  <c r="FA50" i="17"/>
  <c r="FA64" i="17"/>
  <c r="FA66" i="17"/>
  <c r="JU66" i="17" s="1"/>
  <c r="FA31" i="17"/>
  <c r="FA11" i="17"/>
  <c r="FA36" i="17"/>
  <c r="FA27" i="17"/>
  <c r="FA76" i="17"/>
  <c r="FA78" i="17"/>
  <c r="FA75" i="17"/>
  <c r="FA77" i="17"/>
  <c r="FA53" i="17"/>
  <c r="EE53" i="17"/>
  <c r="FA70" i="17"/>
  <c r="FA69" i="17"/>
  <c r="FA39" i="17"/>
  <c r="FA13" i="17"/>
  <c r="FA62" i="17"/>
  <c r="FA60" i="17"/>
  <c r="FA49" i="17"/>
  <c r="FA45" i="17"/>
  <c r="FA52" i="17"/>
  <c r="FA32" i="17"/>
  <c r="FA24" i="17"/>
  <c r="FA35" i="17"/>
  <c r="FA12" i="17"/>
  <c r="FA57" i="17"/>
  <c r="EE49" i="17"/>
  <c r="EE15" i="17"/>
  <c r="FA16" i="17"/>
  <c r="FA20" i="17"/>
  <c r="FA29" i="17"/>
  <c r="FA30" i="17"/>
  <c r="EE14" i="17"/>
  <c r="EE12" i="17"/>
  <c r="FA71" i="17"/>
  <c r="FA26" i="17"/>
  <c r="EE30" i="17"/>
  <c r="EE32" i="17"/>
  <c r="EE27" i="17"/>
  <c r="EE67" i="17"/>
  <c r="EE7" i="17"/>
  <c r="EE26" i="17"/>
  <c r="FA22" i="17"/>
  <c r="FA40" i="17"/>
  <c r="EE18" i="17"/>
  <c r="FA46" i="17"/>
  <c r="EE69" i="17"/>
  <c r="FA21" i="17"/>
  <c r="FA9" i="17"/>
  <c r="FA56" i="17"/>
  <c r="FA25" i="17"/>
  <c r="FA58" i="17"/>
  <c r="FA23" i="17"/>
  <c r="FA10" i="17"/>
  <c r="FA61" i="17"/>
  <c r="FA41" i="17"/>
  <c r="FA55" i="17"/>
  <c r="EE8" i="17"/>
  <c r="EE46" i="17"/>
  <c r="FA67" i="17"/>
  <c r="FA73" i="17"/>
  <c r="FA44" i="17"/>
  <c r="FA48" i="17"/>
  <c r="EE63" i="17"/>
  <c r="EE9" i="17"/>
  <c r="JC9" i="17" s="1"/>
  <c r="FA4" i="17"/>
  <c r="EE47" i="17"/>
  <c r="EE42" i="17"/>
  <c r="FA18" i="17"/>
  <c r="FA42" i="17"/>
  <c r="DB5" i="17"/>
  <c r="DB6" i="17" s="1"/>
  <c r="FP6" i="17"/>
  <c r="FP7" i="17" s="1"/>
  <c r="FP8" i="17" s="1"/>
  <c r="FP9" i="17" s="1"/>
  <c r="FP10" i="17" s="1"/>
  <c r="FP11" i="17" s="1"/>
  <c r="FP12" i="17" s="1"/>
  <c r="FP13" i="17" s="1"/>
  <c r="FP14" i="17" s="1"/>
  <c r="FP15" i="17" s="1"/>
  <c r="FP16" i="17" s="1"/>
  <c r="FP17" i="17" s="1"/>
  <c r="FP18" i="17" s="1"/>
  <c r="FP19" i="17" s="1"/>
  <c r="FP20" i="17" s="1"/>
  <c r="FP21" i="17" s="1"/>
  <c r="FP22" i="17" s="1"/>
  <c r="FP23" i="17" s="1"/>
  <c r="FP24" i="17" s="1"/>
  <c r="FP25" i="17" s="1"/>
  <c r="FP26" i="17" s="1"/>
  <c r="FP27" i="17" s="1"/>
  <c r="FP28" i="17" s="1"/>
  <c r="FP29" i="17" s="1"/>
  <c r="FP30" i="17" s="1"/>
  <c r="FP31" i="17" s="1"/>
  <c r="FP32" i="17" s="1"/>
  <c r="FP33" i="17" s="1"/>
  <c r="FP34" i="17" s="1"/>
  <c r="FP35" i="17" s="1"/>
  <c r="FP36" i="17" s="1"/>
  <c r="FP37" i="17" s="1"/>
  <c r="FP38" i="17" s="1"/>
  <c r="FP39" i="17" s="1"/>
  <c r="FP40" i="17" s="1"/>
  <c r="FP41" i="17" s="1"/>
  <c r="FP42" i="17" s="1"/>
  <c r="FP43" i="17" s="1"/>
  <c r="FP44" i="17" s="1"/>
  <c r="FP45" i="17" s="1"/>
  <c r="FP46" i="17" s="1"/>
  <c r="FP47" i="17" s="1"/>
  <c r="FP48" i="17" s="1"/>
  <c r="FP49" i="17" s="1"/>
  <c r="FP50" i="17" s="1"/>
  <c r="FP51" i="17" s="1"/>
  <c r="FP52" i="17" s="1"/>
  <c r="FP53" i="17" s="1"/>
  <c r="FP54" i="17" s="1"/>
  <c r="FP55" i="17" s="1"/>
  <c r="FP56" i="17" s="1"/>
  <c r="FP57" i="17" s="1"/>
  <c r="FP58" i="17" s="1"/>
  <c r="FP59" i="17" s="1"/>
  <c r="FP60" i="17" s="1"/>
  <c r="FP61" i="17" s="1"/>
  <c r="FP62" i="17" s="1"/>
  <c r="FP63" i="17" s="1"/>
  <c r="FP64" i="17" s="1"/>
  <c r="FP65" i="17" s="1"/>
  <c r="FP66" i="17" s="1"/>
  <c r="FP67" i="17" s="1"/>
  <c r="FP68" i="17" s="1"/>
  <c r="FP69" i="17" s="1"/>
  <c r="FP70" i="17" s="1"/>
  <c r="FP71" i="17" s="1"/>
  <c r="FP72" i="17" s="1"/>
  <c r="FP73" i="17" s="1"/>
  <c r="FP74" i="17" s="1"/>
  <c r="FP75" i="17" s="1"/>
  <c r="FP76" i="17" s="1"/>
  <c r="FP77" i="17" s="1"/>
  <c r="FP78" i="17" s="1"/>
  <c r="FP79" i="17" s="1"/>
  <c r="GL6" i="17"/>
  <c r="GL7" i="17" s="1"/>
  <c r="GL8" i="17" s="1"/>
  <c r="GL9" i="17" s="1"/>
  <c r="GL10" i="17" s="1"/>
  <c r="GL11" i="17" s="1"/>
  <c r="GL12" i="17" s="1"/>
  <c r="GL13" i="17" s="1"/>
  <c r="GL14" i="17" s="1"/>
  <c r="GL15" i="17" s="1"/>
  <c r="GL16" i="17" s="1"/>
  <c r="GL17" i="17" s="1"/>
  <c r="GL18" i="17" s="1"/>
  <c r="GL19" i="17" s="1"/>
  <c r="GL20" i="17" s="1"/>
  <c r="GL21" i="17" s="1"/>
  <c r="GL22" i="17" s="1"/>
  <c r="GL23" i="17" s="1"/>
  <c r="GL24" i="17" s="1"/>
  <c r="GL25" i="17" s="1"/>
  <c r="GL26" i="17" s="1"/>
  <c r="GL27" i="17" s="1"/>
  <c r="GL28" i="17" s="1"/>
  <c r="GL29" i="17" s="1"/>
  <c r="GL30" i="17" s="1"/>
  <c r="GL31" i="17" s="1"/>
  <c r="GL32" i="17" s="1"/>
  <c r="GL33" i="17" s="1"/>
  <c r="GL34" i="17" s="1"/>
  <c r="GL35" i="17" s="1"/>
  <c r="GL36" i="17" s="1"/>
  <c r="GL37" i="17" s="1"/>
  <c r="GL38" i="17" s="1"/>
  <c r="GL39" i="17" s="1"/>
  <c r="GL40" i="17" s="1"/>
  <c r="GL41" i="17" s="1"/>
  <c r="GL42" i="17" s="1"/>
  <c r="GL43" i="17" s="1"/>
  <c r="GL44" i="17" s="1"/>
  <c r="GL45" i="17" s="1"/>
  <c r="GL46" i="17" s="1"/>
  <c r="GL47" i="17" s="1"/>
  <c r="GL48" i="17" s="1"/>
  <c r="GL49" i="17" s="1"/>
  <c r="GL50" i="17" s="1"/>
  <c r="GL51" i="17" s="1"/>
  <c r="GL52" i="17" s="1"/>
  <c r="GL53" i="17" s="1"/>
  <c r="GL54" i="17" s="1"/>
  <c r="GL55" i="17" s="1"/>
  <c r="GL56" i="17" s="1"/>
  <c r="GL57" i="17" s="1"/>
  <c r="GL58" i="17" s="1"/>
  <c r="GL59" i="17" s="1"/>
  <c r="GL60" i="17" s="1"/>
  <c r="GL61" i="17" s="1"/>
  <c r="GL62" i="17" s="1"/>
  <c r="GL63" i="17" s="1"/>
  <c r="GL64" i="17" s="1"/>
  <c r="GL65" i="17" s="1"/>
  <c r="GL66" i="17" s="1"/>
  <c r="GL67" i="17" s="1"/>
  <c r="GL68" i="17" s="1"/>
  <c r="GL69" i="17" s="1"/>
  <c r="GL70" i="17" s="1"/>
  <c r="GL71" i="17" s="1"/>
  <c r="GL72" i="17" s="1"/>
  <c r="GL73" i="17" s="1"/>
  <c r="GL74" i="17" s="1"/>
  <c r="GL75" i="17" s="1"/>
  <c r="GL76" i="17" s="1"/>
  <c r="GL77" i="17" s="1"/>
  <c r="GL78" i="17" s="1"/>
  <c r="GL79" i="17" s="1"/>
  <c r="JU5" i="17" l="1"/>
  <c r="JC6" i="17"/>
  <c r="JU42" i="17"/>
  <c r="JC42" i="17"/>
  <c r="JC63" i="17"/>
  <c r="JU44" i="17"/>
  <c r="JU67" i="17"/>
  <c r="JC8" i="17"/>
  <c r="JU41" i="17"/>
  <c r="JU10" i="17"/>
  <c r="JU58" i="17"/>
  <c r="JU56" i="17"/>
  <c r="JU21" i="17"/>
  <c r="JU46" i="17"/>
  <c r="JU40" i="17"/>
  <c r="JC26" i="17"/>
  <c r="JC67" i="17"/>
  <c r="JC32" i="17"/>
  <c r="JU26" i="17"/>
  <c r="JC12" i="17"/>
  <c r="JU30" i="17"/>
  <c r="JU20" i="17"/>
  <c r="JC15" i="17"/>
  <c r="JU57" i="17"/>
  <c r="JU35" i="17"/>
  <c r="JU32" i="17"/>
  <c r="JU45" i="17"/>
  <c r="JU60" i="17"/>
  <c r="JU13" i="17"/>
  <c r="JU7" i="17"/>
  <c r="JU70" i="17"/>
  <c r="JU53" i="17"/>
  <c r="JU75" i="17"/>
  <c r="JU76" i="17"/>
  <c r="JU36" i="17"/>
  <c r="JU31" i="17"/>
  <c r="JU64" i="17"/>
  <c r="JU38" i="17"/>
  <c r="JU68" i="17"/>
  <c r="JC20" i="17"/>
  <c r="JC44" i="17"/>
  <c r="JC56" i="17"/>
  <c r="JC33" i="17"/>
  <c r="JC64" i="17"/>
  <c r="JC16" i="17"/>
  <c r="JC65" i="17"/>
  <c r="JC38" i="17"/>
  <c r="JC31" i="17"/>
  <c r="JC57" i="17"/>
  <c r="JC24" i="17"/>
  <c r="JC60" i="17"/>
  <c r="JC68" i="17"/>
  <c r="JC22" i="17"/>
  <c r="JC77" i="17"/>
  <c r="JC78" i="17"/>
  <c r="JC19" i="17"/>
  <c r="JU51" i="17"/>
  <c r="JU72" i="17"/>
  <c r="JC36" i="17"/>
  <c r="JU34" i="17"/>
  <c r="JU59" i="17"/>
  <c r="JU65" i="17"/>
  <c r="JU47" i="17"/>
  <c r="JC45" i="17"/>
  <c r="JC41" i="17"/>
  <c r="JC29" i="17"/>
  <c r="JC66" i="17"/>
  <c r="JC59" i="17"/>
  <c r="JC62" i="17"/>
  <c r="JC55" i="17"/>
  <c r="JU74" i="17"/>
  <c r="JU19" i="17"/>
  <c r="JC11" i="17"/>
  <c r="JU18" i="17"/>
  <c r="JC47" i="17"/>
  <c r="JU48" i="17"/>
  <c r="JU73" i="17"/>
  <c r="JC46" i="17"/>
  <c r="JU55" i="17"/>
  <c r="JU61" i="17"/>
  <c r="JU23" i="17"/>
  <c r="JU25" i="17"/>
  <c r="JU9" i="17"/>
  <c r="JC69" i="17"/>
  <c r="JC18" i="17"/>
  <c r="JU22" i="17"/>
  <c r="JC7" i="17"/>
  <c r="JC27" i="17"/>
  <c r="JC30" i="17"/>
  <c r="JU71" i="17"/>
  <c r="JC14" i="17"/>
  <c r="JU29" i="17"/>
  <c r="JU16" i="17"/>
  <c r="JC49" i="17"/>
  <c r="JU12" i="17"/>
  <c r="JU24" i="17"/>
  <c r="JU52" i="17"/>
  <c r="JU49" i="17"/>
  <c r="JU62" i="17"/>
  <c r="JU39" i="17"/>
  <c r="JU69" i="17"/>
  <c r="JC53" i="17"/>
  <c r="JU77" i="17"/>
  <c r="JU78" i="17"/>
  <c r="JU27" i="17"/>
  <c r="JU11" i="17"/>
  <c r="JU50" i="17"/>
  <c r="JC5" i="17"/>
  <c r="JU63" i="17"/>
  <c r="JC28" i="17"/>
  <c r="JC73" i="17"/>
  <c r="JC74" i="17"/>
  <c r="JC52" i="17"/>
  <c r="JC43" i="17"/>
  <c r="JC51" i="17"/>
  <c r="JC35" i="17"/>
  <c r="JC40" i="17"/>
  <c r="JC34" i="17"/>
  <c r="JC39" i="17"/>
  <c r="JC70" i="17"/>
  <c r="JC13" i="17"/>
  <c r="JC23" i="17"/>
  <c r="JC58" i="17"/>
  <c r="JC61" i="17"/>
  <c r="JC75" i="17"/>
  <c r="JC76" i="17"/>
  <c r="JU14" i="17"/>
  <c r="JU15" i="17"/>
  <c r="JU33" i="17"/>
  <c r="JC71" i="17"/>
  <c r="JU28" i="17"/>
  <c r="JU54" i="17"/>
  <c r="JU8" i="17"/>
  <c r="JU37" i="17"/>
  <c r="JC37" i="17"/>
  <c r="JC54" i="17"/>
  <c r="JC72" i="17"/>
  <c r="JC25" i="17"/>
  <c r="JC17" i="17"/>
  <c r="JC21" i="17"/>
  <c r="JU17" i="17"/>
  <c r="JC50" i="17"/>
  <c r="JU6" i="17"/>
  <c r="JU4" i="17"/>
  <c r="JC4" i="17"/>
  <c r="DB7" i="17"/>
  <c r="DB8" i="17" l="1"/>
  <c r="DB9" i="17" l="1"/>
  <c r="M25" i="12"/>
  <c r="P25" i="12"/>
  <c r="S25" i="12"/>
  <c r="FS4" i="17" s="1"/>
  <c r="FU4" i="17" s="1"/>
  <c r="V25" i="12"/>
  <c r="FS5" i="17" s="1"/>
  <c r="Y25" i="12"/>
  <c r="FS6" i="17" s="1"/>
  <c r="AB25" i="12"/>
  <c r="FS7" i="17" s="1"/>
  <c r="AE25" i="12"/>
  <c r="FS8" i="17" s="1"/>
  <c r="AH25" i="12"/>
  <c r="FS9" i="17" s="1"/>
  <c r="AK25" i="12"/>
  <c r="FS10" i="17" s="1"/>
  <c r="AN25" i="12"/>
  <c r="FS11" i="17" s="1"/>
  <c r="AQ25" i="12"/>
  <c r="FS12" i="17" s="1"/>
  <c r="AT25" i="12"/>
  <c r="FS13" i="17" s="1"/>
  <c r="AW25" i="12"/>
  <c r="FS14" i="17" s="1"/>
  <c r="AZ25" i="12"/>
  <c r="FS15" i="17" s="1"/>
  <c r="BC25" i="12"/>
  <c r="FS16" i="17" s="1"/>
  <c r="BF25" i="12"/>
  <c r="FS17" i="17" s="1"/>
  <c r="BI25" i="12"/>
  <c r="FS18" i="17" s="1"/>
  <c r="BL25" i="12"/>
  <c r="FS19" i="17" s="1"/>
  <c r="BO25" i="12"/>
  <c r="FS20" i="17" s="1"/>
  <c r="BR25" i="12"/>
  <c r="FS21" i="17" s="1"/>
  <c r="BU25" i="12"/>
  <c r="FS22" i="17" s="1"/>
  <c r="BX25" i="12"/>
  <c r="FS23" i="17" s="1"/>
  <c r="CA25" i="12"/>
  <c r="FS24" i="17" s="1"/>
  <c r="CD25" i="12"/>
  <c r="FS25" i="17" s="1"/>
  <c r="CG25" i="12"/>
  <c r="FS26" i="17" s="1"/>
  <c r="CJ25" i="12"/>
  <c r="FS27" i="17" s="1"/>
  <c r="CM25" i="12"/>
  <c r="FS28" i="17" s="1"/>
  <c r="CP25" i="12"/>
  <c r="FS29" i="17" s="1"/>
  <c r="CS25" i="12"/>
  <c r="FS30" i="17" s="1"/>
  <c r="CV25" i="12"/>
  <c r="FS31" i="17" s="1"/>
  <c r="CY25" i="12"/>
  <c r="FS32" i="17" s="1"/>
  <c r="DB25" i="12"/>
  <c r="FS33" i="17" s="1"/>
  <c r="DE25" i="12"/>
  <c r="FS34" i="17" s="1"/>
  <c r="DH25" i="12"/>
  <c r="FS35" i="17" s="1"/>
  <c r="DK25" i="12"/>
  <c r="FS36" i="17" s="1"/>
  <c r="DN25" i="12"/>
  <c r="FS37" i="17" s="1"/>
  <c r="DQ25" i="12"/>
  <c r="FS38" i="17" s="1"/>
  <c r="DT25" i="12"/>
  <c r="FS39" i="17" s="1"/>
  <c r="DW25" i="12"/>
  <c r="FS40" i="17" s="1"/>
  <c r="DZ25" i="12"/>
  <c r="FS41" i="17" s="1"/>
  <c r="EC25" i="12"/>
  <c r="FS42" i="17" s="1"/>
  <c r="EF25" i="12"/>
  <c r="FS43" i="17" s="1"/>
  <c r="EI25" i="12"/>
  <c r="FS44" i="17" s="1"/>
  <c r="EL25" i="12"/>
  <c r="FS45" i="17" s="1"/>
  <c r="EO25" i="12"/>
  <c r="FS46" i="17" s="1"/>
  <c r="ER25" i="12"/>
  <c r="FS47" i="17" s="1"/>
  <c r="EU25" i="12"/>
  <c r="FS48" i="17" s="1"/>
  <c r="EX25" i="12"/>
  <c r="FS49" i="17" s="1"/>
  <c r="FA25" i="12"/>
  <c r="FS50" i="17" s="1"/>
  <c r="FD25" i="12"/>
  <c r="FS51" i="17" s="1"/>
  <c r="FG25" i="12"/>
  <c r="FS52" i="17" s="1"/>
  <c r="FJ25" i="12"/>
  <c r="FS53" i="17" s="1"/>
  <c r="FM25" i="12"/>
  <c r="FS54" i="17" s="1"/>
  <c r="FP25" i="12"/>
  <c r="FS55" i="17" s="1"/>
  <c r="FS25" i="12"/>
  <c r="FS56" i="17" s="1"/>
  <c r="FV25" i="12"/>
  <c r="FS57" i="17" s="1"/>
  <c r="FY25" i="12"/>
  <c r="FS58" i="17" s="1"/>
  <c r="GB25" i="12"/>
  <c r="FS59" i="17" s="1"/>
  <c r="GE25" i="12"/>
  <c r="FS60" i="17" s="1"/>
  <c r="GH25" i="12"/>
  <c r="FS61" i="17" s="1"/>
  <c r="GK25" i="12"/>
  <c r="FS62" i="17" s="1"/>
  <c r="GN25" i="12"/>
  <c r="FS63" i="17" s="1"/>
  <c r="GQ25" i="12"/>
  <c r="FS64" i="17" s="1"/>
  <c r="GT25" i="12"/>
  <c r="FS65" i="17" s="1"/>
  <c r="GW25" i="12"/>
  <c r="FS66" i="17" s="1"/>
  <c r="GZ25" i="12"/>
  <c r="FS67" i="17" s="1"/>
  <c r="HC25" i="12"/>
  <c r="FS68" i="17" s="1"/>
  <c r="HF25" i="12"/>
  <c r="FS69" i="17" s="1"/>
  <c r="HI25" i="12"/>
  <c r="FS70" i="17" s="1"/>
  <c r="HL25" i="12"/>
  <c r="FS71" i="17" s="1"/>
  <c r="HO25" i="12"/>
  <c r="FS72" i="17" s="1"/>
  <c r="HR25" i="12"/>
  <c r="FS73" i="17" s="1"/>
  <c r="HU25" i="12"/>
  <c r="FS74" i="17" s="1"/>
  <c r="HX25" i="12"/>
  <c r="FS75" i="17" s="1"/>
  <c r="IA25" i="12"/>
  <c r="FS76" i="17" s="1"/>
  <c r="ID25" i="12"/>
  <c r="FS77" i="17" s="1"/>
  <c r="IG25" i="12"/>
  <c r="FS78" i="17" s="1"/>
  <c r="IJ25" i="12"/>
  <c r="FS79" i="17" s="1"/>
  <c r="IM25" i="12"/>
  <c r="M26" i="12"/>
  <c r="P26" i="12"/>
  <c r="S26" i="12"/>
  <c r="GO4" i="17" s="1"/>
  <c r="V26" i="12"/>
  <c r="GO5" i="17" s="1"/>
  <c r="Y26" i="12"/>
  <c r="GO6" i="17" s="1"/>
  <c r="AB26" i="12"/>
  <c r="GO7" i="17" s="1"/>
  <c r="AE26" i="12"/>
  <c r="GO8" i="17" s="1"/>
  <c r="AH26" i="12"/>
  <c r="GO9" i="17" s="1"/>
  <c r="AK26" i="12"/>
  <c r="GO10" i="17" s="1"/>
  <c r="AN26" i="12"/>
  <c r="GO11" i="17" s="1"/>
  <c r="AQ26" i="12"/>
  <c r="GO12" i="17" s="1"/>
  <c r="AT26" i="12"/>
  <c r="GO13" i="17" s="1"/>
  <c r="AW26" i="12"/>
  <c r="GO14" i="17" s="1"/>
  <c r="AZ26" i="12"/>
  <c r="GO15" i="17" s="1"/>
  <c r="BC26" i="12"/>
  <c r="GO16" i="17" s="1"/>
  <c r="BF26" i="12"/>
  <c r="GO17" i="17" s="1"/>
  <c r="BI26" i="12"/>
  <c r="GO18" i="17" s="1"/>
  <c r="BL26" i="12"/>
  <c r="GO19" i="17" s="1"/>
  <c r="BO26" i="12"/>
  <c r="GO20" i="17" s="1"/>
  <c r="BR26" i="12"/>
  <c r="GO21" i="17" s="1"/>
  <c r="BU26" i="12"/>
  <c r="GO22" i="17" s="1"/>
  <c r="BX26" i="12"/>
  <c r="GO23" i="17" s="1"/>
  <c r="GQ23" i="17" s="1"/>
  <c r="CA26" i="12"/>
  <c r="GO24" i="17" s="1"/>
  <c r="GQ24" i="17" s="1"/>
  <c r="CD26" i="12"/>
  <c r="GO25" i="17" s="1"/>
  <c r="GQ25" i="17" s="1"/>
  <c r="CG26" i="12"/>
  <c r="GO26" i="17" s="1"/>
  <c r="GQ26" i="17" s="1"/>
  <c r="CJ26" i="12"/>
  <c r="GO27" i="17" s="1"/>
  <c r="GQ27" i="17" s="1"/>
  <c r="CM26" i="12"/>
  <c r="GO28" i="17" s="1"/>
  <c r="GQ28" i="17" s="1"/>
  <c r="CP26" i="12"/>
  <c r="GO29" i="17" s="1"/>
  <c r="GQ29" i="17" s="1"/>
  <c r="CS26" i="12"/>
  <c r="GO30" i="17" s="1"/>
  <c r="GQ30" i="17" s="1"/>
  <c r="CV26" i="12"/>
  <c r="GO31" i="17" s="1"/>
  <c r="GQ31" i="17" s="1"/>
  <c r="CY26" i="12"/>
  <c r="GO32" i="17" s="1"/>
  <c r="GQ32" i="17" s="1"/>
  <c r="DB26" i="12"/>
  <c r="GO33" i="17" s="1"/>
  <c r="GQ33" i="17" s="1"/>
  <c r="DE26" i="12"/>
  <c r="GO34" i="17" s="1"/>
  <c r="GQ34" i="17" s="1"/>
  <c r="DH26" i="12"/>
  <c r="GO35" i="17" s="1"/>
  <c r="GQ35" i="17" s="1"/>
  <c r="DK26" i="12"/>
  <c r="GO36" i="17" s="1"/>
  <c r="GQ36" i="17" s="1"/>
  <c r="DN26" i="12"/>
  <c r="GO37" i="17" s="1"/>
  <c r="GQ37" i="17" s="1"/>
  <c r="DQ26" i="12"/>
  <c r="GO38" i="17" s="1"/>
  <c r="GQ38" i="17" s="1"/>
  <c r="DT26" i="12"/>
  <c r="GO39" i="17" s="1"/>
  <c r="GQ39" i="17" s="1"/>
  <c r="DW26" i="12"/>
  <c r="GO40" i="17" s="1"/>
  <c r="GQ40" i="17" s="1"/>
  <c r="DZ26" i="12"/>
  <c r="GO41" i="17" s="1"/>
  <c r="GQ41" i="17" s="1"/>
  <c r="EC26" i="12"/>
  <c r="GO42" i="17" s="1"/>
  <c r="GQ42" i="17" s="1"/>
  <c r="EF26" i="12"/>
  <c r="GO43" i="17" s="1"/>
  <c r="GQ43" i="17" s="1"/>
  <c r="EI26" i="12"/>
  <c r="GO44" i="17" s="1"/>
  <c r="GQ44" i="17" s="1"/>
  <c r="EL26" i="12"/>
  <c r="GO45" i="17" s="1"/>
  <c r="GQ45" i="17" s="1"/>
  <c r="EO26" i="12"/>
  <c r="GO46" i="17" s="1"/>
  <c r="GQ46" i="17" s="1"/>
  <c r="ER26" i="12"/>
  <c r="GO47" i="17" s="1"/>
  <c r="GQ47" i="17" s="1"/>
  <c r="EU26" i="12"/>
  <c r="GO48" i="17" s="1"/>
  <c r="GQ48" i="17" s="1"/>
  <c r="EX26" i="12"/>
  <c r="GO49" i="17" s="1"/>
  <c r="GQ49" i="17" s="1"/>
  <c r="FA26" i="12"/>
  <c r="GO50" i="17" s="1"/>
  <c r="GQ50" i="17" s="1"/>
  <c r="FD26" i="12"/>
  <c r="GO51" i="17" s="1"/>
  <c r="GQ51" i="17" s="1"/>
  <c r="FG26" i="12"/>
  <c r="GO52" i="17" s="1"/>
  <c r="GQ52" i="17" s="1"/>
  <c r="FJ26" i="12"/>
  <c r="GO53" i="17" s="1"/>
  <c r="GQ53" i="17" s="1"/>
  <c r="FM26" i="12"/>
  <c r="GO54" i="17" s="1"/>
  <c r="GQ54" i="17" s="1"/>
  <c r="FP26" i="12"/>
  <c r="GO55" i="17" s="1"/>
  <c r="GQ55" i="17" s="1"/>
  <c r="FS26" i="12"/>
  <c r="GO56" i="17" s="1"/>
  <c r="GQ56" i="17" s="1"/>
  <c r="FV26" i="12"/>
  <c r="GO57" i="17" s="1"/>
  <c r="GQ57" i="17" s="1"/>
  <c r="FY26" i="12"/>
  <c r="GO58" i="17" s="1"/>
  <c r="GQ58" i="17" s="1"/>
  <c r="GB26" i="12"/>
  <c r="GO59" i="17" s="1"/>
  <c r="GQ59" i="17" s="1"/>
  <c r="GE26" i="12"/>
  <c r="GO60" i="17" s="1"/>
  <c r="GQ60" i="17" s="1"/>
  <c r="GH26" i="12"/>
  <c r="GO61" i="17" s="1"/>
  <c r="GQ61" i="17" s="1"/>
  <c r="GK26" i="12"/>
  <c r="GO62" i="17" s="1"/>
  <c r="GQ62" i="17" s="1"/>
  <c r="GN26" i="12"/>
  <c r="GO63" i="17" s="1"/>
  <c r="GQ63" i="17" s="1"/>
  <c r="GQ26" i="12"/>
  <c r="GO64" i="17" s="1"/>
  <c r="GQ64" i="17" s="1"/>
  <c r="GT26" i="12"/>
  <c r="GO65" i="17" s="1"/>
  <c r="GQ65" i="17" s="1"/>
  <c r="GW26" i="12"/>
  <c r="GO66" i="17" s="1"/>
  <c r="GQ66" i="17" s="1"/>
  <c r="GZ26" i="12"/>
  <c r="GO67" i="17" s="1"/>
  <c r="GQ67" i="17" s="1"/>
  <c r="HC26" i="12"/>
  <c r="GO68" i="17" s="1"/>
  <c r="GQ68" i="17" s="1"/>
  <c r="HF26" i="12"/>
  <c r="GO69" i="17" s="1"/>
  <c r="GQ69" i="17" s="1"/>
  <c r="HI26" i="12"/>
  <c r="GO70" i="17" s="1"/>
  <c r="GQ70" i="17" s="1"/>
  <c r="HL26" i="12"/>
  <c r="GO71" i="17" s="1"/>
  <c r="GQ71" i="17" s="1"/>
  <c r="HO26" i="12"/>
  <c r="GO72" i="17" s="1"/>
  <c r="GQ72" i="17" s="1"/>
  <c r="HR26" i="12"/>
  <c r="GO73" i="17" s="1"/>
  <c r="GQ73" i="17" s="1"/>
  <c r="HU26" i="12"/>
  <c r="GO74" i="17" s="1"/>
  <c r="GQ74" i="17" s="1"/>
  <c r="HX26" i="12"/>
  <c r="GO75" i="17" s="1"/>
  <c r="GQ75" i="17" s="1"/>
  <c r="IA26" i="12"/>
  <c r="GO76" i="17" s="1"/>
  <c r="GQ76" i="17" s="1"/>
  <c r="ID26" i="12"/>
  <c r="GO77" i="17" s="1"/>
  <c r="IG26" i="12"/>
  <c r="GO78" i="17" s="1"/>
  <c r="IJ26" i="12"/>
  <c r="GO79" i="17" s="1"/>
  <c r="IM26" i="12"/>
  <c r="J26" i="12"/>
  <c r="J25" i="12"/>
  <c r="JQ78" i="17" l="1"/>
  <c r="GQ78" i="17"/>
  <c r="JQ22" i="17"/>
  <c r="GQ22" i="17"/>
  <c r="JY22" i="17" s="1"/>
  <c r="JQ20" i="17"/>
  <c r="GQ20" i="17"/>
  <c r="JQ18" i="17"/>
  <c r="GQ18" i="17"/>
  <c r="JQ16" i="17"/>
  <c r="GQ16" i="17"/>
  <c r="JQ14" i="17"/>
  <c r="GQ14" i="17"/>
  <c r="JQ12" i="17"/>
  <c r="GQ12" i="17"/>
  <c r="JQ10" i="17"/>
  <c r="GQ10" i="17"/>
  <c r="JQ8" i="17"/>
  <c r="GQ8" i="17"/>
  <c r="JQ6" i="17"/>
  <c r="GQ6" i="17"/>
  <c r="JQ4" i="17"/>
  <c r="GQ4" i="17"/>
  <c r="JP79" i="17"/>
  <c r="FU79" i="17"/>
  <c r="JP77" i="17"/>
  <c r="FU77" i="17"/>
  <c r="JP75" i="17"/>
  <c r="FU75" i="17"/>
  <c r="JP73" i="17"/>
  <c r="FU73" i="17"/>
  <c r="JP71" i="17"/>
  <c r="FU71" i="17"/>
  <c r="JP69" i="17"/>
  <c r="FU69" i="17"/>
  <c r="JP67" i="17"/>
  <c r="FU67" i="17"/>
  <c r="JP65" i="17"/>
  <c r="FU65" i="17"/>
  <c r="JP63" i="17"/>
  <c r="FU63" i="17"/>
  <c r="JP61" i="17"/>
  <c r="FU61" i="17"/>
  <c r="JP59" i="17"/>
  <c r="FU59" i="17"/>
  <c r="JP57" i="17"/>
  <c r="FU57" i="17"/>
  <c r="JP55" i="17"/>
  <c r="FU55" i="17"/>
  <c r="JP53" i="17"/>
  <c r="FU53" i="17"/>
  <c r="JP51" i="17"/>
  <c r="FU51" i="17"/>
  <c r="JP49" i="17"/>
  <c r="FU49" i="17"/>
  <c r="JP47" i="17"/>
  <c r="FU47" i="17"/>
  <c r="JP45" i="17"/>
  <c r="FU45" i="17"/>
  <c r="JP43" i="17"/>
  <c r="FU43" i="17"/>
  <c r="JP41" i="17"/>
  <c r="FU41" i="17"/>
  <c r="JP39" i="17"/>
  <c r="FU39" i="17"/>
  <c r="JP37" i="17"/>
  <c r="FU37" i="17"/>
  <c r="JP35" i="17"/>
  <c r="FU35" i="17"/>
  <c r="JP33" i="17"/>
  <c r="FU33" i="17"/>
  <c r="JP31" i="17"/>
  <c r="FU31" i="17"/>
  <c r="JP29" i="17"/>
  <c r="FU29" i="17"/>
  <c r="JP27" i="17"/>
  <c r="FU27" i="17"/>
  <c r="JP25" i="17"/>
  <c r="FU25" i="17"/>
  <c r="JP23" i="17"/>
  <c r="FU23" i="17"/>
  <c r="JP21" i="17"/>
  <c r="FU21" i="17"/>
  <c r="JP19" i="17"/>
  <c r="FU19" i="17"/>
  <c r="JP17" i="17"/>
  <c r="FU17" i="17"/>
  <c r="JP15" i="17"/>
  <c r="FU15" i="17"/>
  <c r="JP13" i="17"/>
  <c r="FU13" i="17"/>
  <c r="JP11" i="17"/>
  <c r="FU11" i="17"/>
  <c r="JP9" i="17"/>
  <c r="FU9" i="17"/>
  <c r="JP7" i="17"/>
  <c r="FU7" i="17"/>
  <c r="JP5" i="17"/>
  <c r="FU5" i="17"/>
  <c r="JQ79" i="17"/>
  <c r="GQ79" i="17"/>
  <c r="JQ77" i="17"/>
  <c r="GQ77" i="17"/>
  <c r="JQ21" i="17"/>
  <c r="GQ21" i="17"/>
  <c r="JQ19" i="17"/>
  <c r="GQ19" i="17"/>
  <c r="JQ17" i="17"/>
  <c r="GQ17" i="17"/>
  <c r="JQ15" i="17"/>
  <c r="GQ15" i="17"/>
  <c r="JQ13" i="17"/>
  <c r="GQ13" i="17"/>
  <c r="JQ11" i="17"/>
  <c r="GQ11" i="17"/>
  <c r="JQ9" i="17"/>
  <c r="GQ9" i="17"/>
  <c r="JQ7" i="17"/>
  <c r="GQ7" i="17"/>
  <c r="JQ5" i="17"/>
  <c r="GQ5" i="17"/>
  <c r="JP78" i="17"/>
  <c r="FU78" i="17"/>
  <c r="JP76" i="17"/>
  <c r="FU76" i="17"/>
  <c r="JP74" i="17"/>
  <c r="FU74" i="17"/>
  <c r="JP72" i="17"/>
  <c r="FU72" i="17"/>
  <c r="JP70" i="17"/>
  <c r="FU70" i="17"/>
  <c r="JP68" i="17"/>
  <c r="FU68" i="17"/>
  <c r="JP66" i="17"/>
  <c r="FU66" i="17"/>
  <c r="JP64" i="17"/>
  <c r="FU64" i="17"/>
  <c r="JP62" i="17"/>
  <c r="FU62" i="17"/>
  <c r="JP60" i="17"/>
  <c r="FU60" i="17"/>
  <c r="JP58" i="17"/>
  <c r="FU58" i="17"/>
  <c r="JP56" i="17"/>
  <c r="FU56" i="17"/>
  <c r="JP54" i="17"/>
  <c r="FU54" i="17"/>
  <c r="JP52" i="17"/>
  <c r="FU52" i="17"/>
  <c r="JP50" i="17"/>
  <c r="FU50" i="17"/>
  <c r="JP48" i="17"/>
  <c r="FU48" i="17"/>
  <c r="JP46" i="17"/>
  <c r="FU46" i="17"/>
  <c r="JP44" i="17"/>
  <c r="FU44" i="17"/>
  <c r="JP42" i="17"/>
  <c r="FU42" i="17"/>
  <c r="JP40" i="17"/>
  <c r="FU40" i="17"/>
  <c r="JP38" i="17"/>
  <c r="FU38" i="17"/>
  <c r="JP36" i="17"/>
  <c r="FU36" i="17"/>
  <c r="JP34" i="17"/>
  <c r="FU34" i="17"/>
  <c r="JP32" i="17"/>
  <c r="FU32" i="17"/>
  <c r="JP30" i="17"/>
  <c r="FU30" i="17"/>
  <c r="JP28" i="17"/>
  <c r="FU28" i="17"/>
  <c r="JP26" i="17"/>
  <c r="FU26" i="17"/>
  <c r="JP24" i="17"/>
  <c r="FU24" i="17"/>
  <c r="JP22" i="17"/>
  <c r="FU22" i="17"/>
  <c r="JP20" i="17"/>
  <c r="FU20" i="17"/>
  <c r="JP18" i="17"/>
  <c r="FU18" i="17"/>
  <c r="JP16" i="17"/>
  <c r="FU16" i="17"/>
  <c r="JP14" i="17"/>
  <c r="FU14" i="17"/>
  <c r="JP12" i="17"/>
  <c r="FU12" i="17"/>
  <c r="JP10" i="17"/>
  <c r="FU10" i="17"/>
  <c r="JP8" i="17"/>
  <c r="FU8" i="17"/>
  <c r="JP6" i="17"/>
  <c r="FU6" i="17"/>
  <c r="JY75" i="17"/>
  <c r="JQ76" i="17"/>
  <c r="JQ72" i="17"/>
  <c r="JQ68" i="17"/>
  <c r="JQ64" i="17"/>
  <c r="JQ60" i="17"/>
  <c r="JQ56" i="17"/>
  <c r="JQ52" i="17"/>
  <c r="JQ48" i="17"/>
  <c r="JQ46" i="17"/>
  <c r="JQ44" i="17"/>
  <c r="JQ42" i="17"/>
  <c r="JQ40" i="17"/>
  <c r="JQ38" i="17"/>
  <c r="JQ36" i="17"/>
  <c r="JQ34" i="17"/>
  <c r="JY31" i="17"/>
  <c r="JQ32" i="17"/>
  <c r="JY29" i="17"/>
  <c r="JQ30" i="17"/>
  <c r="JY27" i="17"/>
  <c r="JQ28" i="17"/>
  <c r="JY25" i="17"/>
  <c r="JQ26" i="17"/>
  <c r="JY23" i="17"/>
  <c r="JQ24" i="17"/>
  <c r="JY73" i="17"/>
  <c r="JQ74" i="17"/>
  <c r="JY69" i="17"/>
  <c r="JQ70" i="17"/>
  <c r="JY65" i="17"/>
  <c r="JQ66" i="17"/>
  <c r="JY61" i="17"/>
  <c r="JQ62" i="17"/>
  <c r="JY57" i="17"/>
  <c r="JQ58" i="17"/>
  <c r="JY53" i="17"/>
  <c r="JQ54" i="17"/>
  <c r="JY49" i="17"/>
  <c r="JQ50" i="17"/>
  <c r="JY74" i="17"/>
  <c r="JQ75" i="17"/>
  <c r="JY72" i="17"/>
  <c r="JQ73" i="17"/>
  <c r="JY70" i="17"/>
  <c r="JQ71" i="17"/>
  <c r="JY68" i="17"/>
  <c r="JQ69" i="17"/>
  <c r="JY66" i="17"/>
  <c r="JQ67" i="17"/>
  <c r="JY64" i="17"/>
  <c r="JQ65" i="17"/>
  <c r="JY62" i="17"/>
  <c r="JQ63" i="17"/>
  <c r="JY60" i="17"/>
  <c r="JQ61" i="17"/>
  <c r="JY58" i="17"/>
  <c r="JQ59" i="17"/>
  <c r="JY56" i="17"/>
  <c r="JQ57" i="17"/>
  <c r="JY54" i="17"/>
  <c r="JQ55" i="17"/>
  <c r="JY52" i="17"/>
  <c r="JQ53" i="17"/>
  <c r="JY50" i="17"/>
  <c r="JQ51" i="17"/>
  <c r="JY48" i="17"/>
  <c r="JQ49" i="17"/>
  <c r="JY46" i="17"/>
  <c r="JQ47" i="17"/>
  <c r="JY44" i="17"/>
  <c r="JQ45" i="17"/>
  <c r="JY42" i="17"/>
  <c r="JQ43" i="17"/>
  <c r="JY40" i="17"/>
  <c r="JQ41" i="17"/>
  <c r="JY38" i="17"/>
  <c r="JQ39" i="17"/>
  <c r="JY36" i="17"/>
  <c r="JQ37" i="17"/>
  <c r="JY34" i="17"/>
  <c r="JQ35" i="17"/>
  <c r="JY32" i="17"/>
  <c r="JQ33" i="17"/>
  <c r="JY30" i="17"/>
  <c r="JQ31" i="17"/>
  <c r="JY28" i="17"/>
  <c r="JQ29" i="17"/>
  <c r="JY26" i="17"/>
  <c r="JQ27" i="17"/>
  <c r="JY24" i="17"/>
  <c r="JQ25" i="17"/>
  <c r="JQ23" i="17"/>
  <c r="FV4" i="17"/>
  <c r="JW4" i="17" s="1"/>
  <c r="JP4" i="17"/>
  <c r="GR4" i="17"/>
  <c r="JZ4" i="17" s="1"/>
  <c r="GR78" i="17"/>
  <c r="FV79" i="17"/>
  <c r="FV77" i="17"/>
  <c r="FV75" i="17"/>
  <c r="FV73" i="17"/>
  <c r="FV71" i="17"/>
  <c r="FV69" i="17"/>
  <c r="FV67" i="17"/>
  <c r="FV65" i="17"/>
  <c r="FV63" i="17"/>
  <c r="FV61" i="17"/>
  <c r="FV59" i="17"/>
  <c r="FV57" i="17"/>
  <c r="FV55" i="17"/>
  <c r="FV53" i="17"/>
  <c r="FV51" i="17"/>
  <c r="FV49" i="17"/>
  <c r="FV47" i="17"/>
  <c r="GR79" i="17"/>
  <c r="GR77" i="17"/>
  <c r="FV78" i="17"/>
  <c r="FV76" i="17"/>
  <c r="FV74" i="17"/>
  <c r="FV72" i="17"/>
  <c r="FV70" i="17"/>
  <c r="FV68" i="17"/>
  <c r="FV66" i="17"/>
  <c r="FV64" i="17"/>
  <c r="FV62" i="17"/>
  <c r="FV60" i="17"/>
  <c r="FV58" i="17"/>
  <c r="FV56" i="17"/>
  <c r="FV54" i="17"/>
  <c r="FV52" i="17"/>
  <c r="FV50" i="17"/>
  <c r="FV48" i="17"/>
  <c r="FV46" i="17"/>
  <c r="GR23" i="17"/>
  <c r="GR11" i="17"/>
  <c r="GR10" i="17"/>
  <c r="GR17" i="17"/>
  <c r="GR18" i="17"/>
  <c r="GR9" i="17"/>
  <c r="GR8" i="17"/>
  <c r="GR6" i="17"/>
  <c r="FV7" i="17"/>
  <c r="GR7" i="17"/>
  <c r="FV8" i="17"/>
  <c r="FV6" i="17"/>
  <c r="JV4" i="17"/>
  <c r="FV5" i="17"/>
  <c r="GR5" i="17"/>
  <c r="JZ5" i="17" s="1"/>
  <c r="GR16" i="17"/>
  <c r="GR15" i="17"/>
  <c r="DB10" i="17"/>
  <c r="GR14" i="17"/>
  <c r="FV14" i="17"/>
  <c r="FV13" i="17"/>
  <c r="GR13" i="17"/>
  <c r="GR12" i="17"/>
  <c r="GR24" i="17"/>
  <c r="JZ24" i="17" s="1"/>
  <c r="JY79" i="17" l="1"/>
  <c r="JV79" i="17"/>
  <c r="JY47" i="17"/>
  <c r="JY63" i="17"/>
  <c r="JY39" i="17"/>
  <c r="JY55" i="17"/>
  <c r="JY71" i="17"/>
  <c r="JY43" i="17"/>
  <c r="JY51" i="17"/>
  <c r="JY59" i="17"/>
  <c r="JY67" i="17"/>
  <c r="JY41" i="17"/>
  <c r="JY45" i="17"/>
  <c r="JY33" i="17"/>
  <c r="JY37" i="17"/>
  <c r="JY35" i="17"/>
  <c r="FW5" i="17"/>
  <c r="JX5" i="17" s="1"/>
  <c r="JZ13" i="17"/>
  <c r="JZ15" i="17"/>
  <c r="JV15" i="17"/>
  <c r="JV5" i="17"/>
  <c r="JY6" i="17"/>
  <c r="JZ6" i="17"/>
  <c r="JV16" i="17"/>
  <c r="JV11" i="17"/>
  <c r="JY11" i="17"/>
  <c r="JY12" i="17"/>
  <c r="JV12" i="17"/>
  <c r="JV13" i="17"/>
  <c r="JY13" i="17"/>
  <c r="JV14" i="17"/>
  <c r="JY14" i="17"/>
  <c r="JY15" i="17"/>
  <c r="FW6" i="17"/>
  <c r="JW5" i="17"/>
  <c r="JW6" i="17"/>
  <c r="JW8" i="17"/>
  <c r="JZ7" i="17"/>
  <c r="JW7" i="17"/>
  <c r="JV8" i="17"/>
  <c r="JY5" i="17"/>
  <c r="JY7" i="17"/>
  <c r="JY8" i="17"/>
  <c r="JZ18" i="17"/>
  <c r="JV17" i="17"/>
  <c r="JY16" i="17"/>
  <c r="JY9" i="17"/>
  <c r="JV10" i="17"/>
  <c r="JY10" i="17"/>
  <c r="JV22" i="17"/>
  <c r="JV24" i="17"/>
  <c r="JY18" i="17"/>
  <c r="JV19" i="17"/>
  <c r="JV21" i="17"/>
  <c r="JV29" i="17"/>
  <c r="JV33" i="17"/>
  <c r="JV37" i="17"/>
  <c r="JV41" i="17"/>
  <c r="JW46" i="17"/>
  <c r="JW48" i="17"/>
  <c r="JW50" i="17"/>
  <c r="JW52" i="17"/>
  <c r="JW54" i="17"/>
  <c r="JW56" i="17"/>
  <c r="JW58" i="17"/>
  <c r="JW60" i="17"/>
  <c r="JW62" i="17"/>
  <c r="JW64" i="17"/>
  <c r="JW66" i="17"/>
  <c r="JW68" i="17"/>
  <c r="JW70" i="17"/>
  <c r="JW72" i="17"/>
  <c r="JW74" i="17"/>
  <c r="JW76" i="17"/>
  <c r="JW78" i="17"/>
  <c r="JY20" i="17"/>
  <c r="JY76" i="17"/>
  <c r="JY78" i="17"/>
  <c r="JV26" i="17"/>
  <c r="JV30" i="17"/>
  <c r="JV34" i="17"/>
  <c r="JV38" i="17"/>
  <c r="JV42" i="17"/>
  <c r="JW47" i="17"/>
  <c r="JW49" i="17"/>
  <c r="JW51" i="17"/>
  <c r="JW53" i="17"/>
  <c r="JW55" i="17"/>
  <c r="JW57" i="17"/>
  <c r="JW59" i="17"/>
  <c r="JW61" i="17"/>
  <c r="JW63" i="17"/>
  <c r="JW65" i="17"/>
  <c r="JW67" i="17"/>
  <c r="JW69" i="17"/>
  <c r="JW71" i="17"/>
  <c r="JW73" i="17"/>
  <c r="JW75" i="17"/>
  <c r="JW77" i="17"/>
  <c r="JW79" i="17"/>
  <c r="JY21" i="17"/>
  <c r="JY77" i="17"/>
  <c r="JZ12" i="17"/>
  <c r="JW13" i="17"/>
  <c r="JW14" i="17"/>
  <c r="JZ14" i="17"/>
  <c r="JZ16" i="17"/>
  <c r="JV7" i="17"/>
  <c r="JV6" i="17"/>
  <c r="JZ8" i="17"/>
  <c r="JZ9" i="17"/>
  <c r="JY17" i="17"/>
  <c r="JZ17" i="17"/>
  <c r="JZ10" i="17"/>
  <c r="JV9" i="17"/>
  <c r="JZ11" i="17"/>
  <c r="JZ23" i="17"/>
  <c r="JV23" i="17"/>
  <c r="JV25" i="17"/>
  <c r="JV18" i="17"/>
  <c r="JY19" i="17"/>
  <c r="JV27" i="17"/>
  <c r="JV31" i="17"/>
  <c r="JV35" i="17"/>
  <c r="JV39" i="17"/>
  <c r="JV43" i="17"/>
  <c r="JV45" i="17"/>
  <c r="JV47" i="17"/>
  <c r="JV49" i="17"/>
  <c r="JV51" i="17"/>
  <c r="JV53" i="17"/>
  <c r="JV55" i="17"/>
  <c r="JV57" i="17"/>
  <c r="JV59" i="17"/>
  <c r="JV61" i="17"/>
  <c r="JV63" i="17"/>
  <c r="JV65" i="17"/>
  <c r="JV67" i="17"/>
  <c r="JV69" i="17"/>
  <c r="JV71" i="17"/>
  <c r="JV73" i="17"/>
  <c r="JV75" i="17"/>
  <c r="JV77" i="17"/>
  <c r="JZ77" i="17"/>
  <c r="JZ79" i="17"/>
  <c r="JV20" i="17"/>
  <c r="JV28" i="17"/>
  <c r="JV32" i="17"/>
  <c r="JV36" i="17"/>
  <c r="JV40" i="17"/>
  <c r="JV44" i="17"/>
  <c r="JV46" i="17"/>
  <c r="JV48" i="17"/>
  <c r="JV50" i="17"/>
  <c r="JV52" i="17"/>
  <c r="JV54" i="17"/>
  <c r="JV56" i="17"/>
  <c r="JV58" i="17"/>
  <c r="JV60" i="17"/>
  <c r="JV62" i="17"/>
  <c r="JV64" i="17"/>
  <c r="JV66" i="17"/>
  <c r="JV68" i="17"/>
  <c r="JV70" i="17"/>
  <c r="JV72" i="17"/>
  <c r="JV74" i="17"/>
  <c r="JV76" i="17"/>
  <c r="JV78" i="17"/>
  <c r="JZ78" i="17"/>
  <c r="JY4" i="17"/>
  <c r="FV15" i="17"/>
  <c r="GR19" i="17"/>
  <c r="JZ19" i="17" s="1"/>
  <c r="HA4" i="17"/>
  <c r="GS5" i="17"/>
  <c r="GZ4" i="17"/>
  <c r="FV9" i="17"/>
  <c r="DB11" i="17"/>
  <c r="DB12" i="17" s="1"/>
  <c r="GR25" i="17"/>
  <c r="JZ25" i="17" s="1"/>
  <c r="ID20" i="12"/>
  <c r="IG20" i="12"/>
  <c r="IJ20" i="12"/>
  <c r="IM20" i="12"/>
  <c r="ID21" i="12"/>
  <c r="EA77" i="17" s="1"/>
  <c r="IV77" i="17" s="1"/>
  <c r="IG21" i="12"/>
  <c r="EA78" i="17" s="1"/>
  <c r="IV78" i="17" s="1"/>
  <c r="IJ21" i="12"/>
  <c r="EA79" i="17" s="1"/>
  <c r="IV79" i="17" s="1"/>
  <c r="IM21" i="12"/>
  <c r="ID22" i="12"/>
  <c r="DE77" i="17" s="1"/>
  <c r="IG22" i="12"/>
  <c r="DE78" i="17" s="1"/>
  <c r="IJ22" i="12"/>
  <c r="DE79" i="17" s="1"/>
  <c r="IM22" i="12"/>
  <c r="ID23" i="12"/>
  <c r="IG23" i="12"/>
  <c r="IJ23" i="12"/>
  <c r="IM23" i="12"/>
  <c r="ID24" i="12"/>
  <c r="EW77" i="17" s="1"/>
  <c r="IG24" i="12"/>
  <c r="EW78" i="17" s="1"/>
  <c r="IJ24" i="12"/>
  <c r="EW79" i="17" s="1"/>
  <c r="IM24" i="12"/>
  <c r="ID27" i="12"/>
  <c r="IG27" i="12"/>
  <c r="IJ27" i="12"/>
  <c r="IM27" i="12"/>
  <c r="ID28" i="12"/>
  <c r="IG28" i="12"/>
  <c r="IJ28" i="12"/>
  <c r="IM28" i="12"/>
  <c r="ID29" i="12"/>
  <c r="IG29" i="12"/>
  <c r="IJ29" i="12"/>
  <c r="IM29" i="12"/>
  <c r="JO79" i="17" l="1"/>
  <c r="EY79" i="17"/>
  <c r="JO77" i="17"/>
  <c r="EY77" i="17"/>
  <c r="JO78" i="17"/>
  <c r="EY78" i="17"/>
  <c r="DG77" i="17"/>
  <c r="IU77" i="17"/>
  <c r="DG78" i="17"/>
  <c r="IU78" i="17"/>
  <c r="DG79" i="17"/>
  <c r="IU79" i="17"/>
  <c r="IX77" i="17"/>
  <c r="GS6" i="17"/>
  <c r="HA6" i="17" s="1"/>
  <c r="KA5" i="17"/>
  <c r="JW9" i="17"/>
  <c r="JW15" i="17"/>
  <c r="FW7" i="17"/>
  <c r="JX6" i="17"/>
  <c r="FV16" i="17"/>
  <c r="JW16" i="17" s="1"/>
  <c r="GR20" i="17"/>
  <c r="JZ20" i="17" s="1"/>
  <c r="DB13" i="17"/>
  <c r="DB14" i="17" s="1"/>
  <c r="DB15" i="17" s="1"/>
  <c r="DB16" i="17" s="1"/>
  <c r="DB17" i="17" s="1"/>
  <c r="HA5" i="17"/>
  <c r="EZ78" i="17"/>
  <c r="ED78" i="17"/>
  <c r="EC78" i="17"/>
  <c r="EZ79" i="17"/>
  <c r="EZ77" i="17"/>
  <c r="EC79" i="17"/>
  <c r="ED79" i="17"/>
  <c r="EC77" i="17"/>
  <c r="ED77" i="17"/>
  <c r="GZ5" i="17"/>
  <c r="FV10" i="17"/>
  <c r="GZ6" i="17"/>
  <c r="GR26" i="17"/>
  <c r="JZ26" i="17" s="1"/>
  <c r="DE4" i="17"/>
  <c r="IU4" i="17" s="1"/>
  <c r="DE5" i="17"/>
  <c r="IU5" i="17" s="1"/>
  <c r="DE6" i="17"/>
  <c r="IU6" i="17" s="1"/>
  <c r="DE7" i="17"/>
  <c r="IU7" i="17" s="1"/>
  <c r="DE8" i="17"/>
  <c r="IU8" i="17" s="1"/>
  <c r="DE9" i="17"/>
  <c r="IU9" i="17" s="1"/>
  <c r="DE10" i="17"/>
  <c r="IU10" i="17" s="1"/>
  <c r="DE11" i="17"/>
  <c r="DE12" i="17"/>
  <c r="IU12" i="17" s="1"/>
  <c r="DE13" i="17"/>
  <c r="IU13" i="17" s="1"/>
  <c r="DE14" i="17"/>
  <c r="IU14" i="17" s="1"/>
  <c r="DE15" i="17"/>
  <c r="IU15" i="17" s="1"/>
  <c r="DE16" i="17"/>
  <c r="IU16" i="17" s="1"/>
  <c r="DE17" i="17"/>
  <c r="IU17" i="17" s="1"/>
  <c r="DE18" i="17"/>
  <c r="IU18" i="17" s="1"/>
  <c r="DE19" i="17"/>
  <c r="IU19" i="17" s="1"/>
  <c r="DE20" i="17"/>
  <c r="IU20" i="17" s="1"/>
  <c r="DE21" i="17"/>
  <c r="IU21" i="17" s="1"/>
  <c r="DE22" i="17"/>
  <c r="IU22" i="17" s="1"/>
  <c r="DE23" i="17"/>
  <c r="IU23" i="17" s="1"/>
  <c r="DE24" i="17"/>
  <c r="IU24" i="17" s="1"/>
  <c r="DE25" i="17"/>
  <c r="IU25" i="17" s="1"/>
  <c r="DE26" i="17"/>
  <c r="IU26" i="17" s="1"/>
  <c r="DE27" i="17"/>
  <c r="IU27" i="17" s="1"/>
  <c r="DE28" i="17"/>
  <c r="IU28" i="17" s="1"/>
  <c r="DE29" i="17"/>
  <c r="IU29" i="17" s="1"/>
  <c r="DE30" i="17"/>
  <c r="IU30" i="17" s="1"/>
  <c r="DE31" i="17"/>
  <c r="IU31" i="17" s="1"/>
  <c r="DE32" i="17"/>
  <c r="IU32" i="17" s="1"/>
  <c r="DE33" i="17"/>
  <c r="IU33" i="17" s="1"/>
  <c r="DE34" i="17"/>
  <c r="IU34" i="17" s="1"/>
  <c r="DE35" i="17"/>
  <c r="IU35" i="17" s="1"/>
  <c r="DE36" i="17"/>
  <c r="IU36" i="17" s="1"/>
  <c r="DE37" i="17"/>
  <c r="IU37" i="17" s="1"/>
  <c r="DE38" i="17"/>
  <c r="IU38" i="17" s="1"/>
  <c r="DE39" i="17"/>
  <c r="IU39" i="17" s="1"/>
  <c r="DE40" i="17"/>
  <c r="IU40" i="17" s="1"/>
  <c r="DE41" i="17"/>
  <c r="IU41" i="17" s="1"/>
  <c r="DE42" i="17"/>
  <c r="IU42" i="17" s="1"/>
  <c r="DE43" i="17"/>
  <c r="IU43" i="17" s="1"/>
  <c r="DE44" i="17"/>
  <c r="IU44" i="17" s="1"/>
  <c r="DE45" i="17"/>
  <c r="IU45" i="17" s="1"/>
  <c r="DE46" i="17"/>
  <c r="IU46" i="17" s="1"/>
  <c r="DE47" i="17"/>
  <c r="IU47" i="17" s="1"/>
  <c r="DE48" i="17"/>
  <c r="IU48" i="17" s="1"/>
  <c r="DE49" i="17"/>
  <c r="IU49" i="17" s="1"/>
  <c r="DE50" i="17"/>
  <c r="IU50" i="17" s="1"/>
  <c r="DE51" i="17"/>
  <c r="IU51" i="17" s="1"/>
  <c r="DE52" i="17"/>
  <c r="IU52" i="17" s="1"/>
  <c r="DE53" i="17"/>
  <c r="IU53" i="17" s="1"/>
  <c r="DE54" i="17"/>
  <c r="IU54" i="17" s="1"/>
  <c r="DE55" i="17"/>
  <c r="IU55" i="17" s="1"/>
  <c r="DE56" i="17"/>
  <c r="IU56" i="17" s="1"/>
  <c r="DE57" i="17"/>
  <c r="IU57" i="17" s="1"/>
  <c r="DE58" i="17"/>
  <c r="IU58" i="17" s="1"/>
  <c r="DE59" i="17"/>
  <c r="IU59" i="17" s="1"/>
  <c r="DE60" i="17"/>
  <c r="IU60" i="17" s="1"/>
  <c r="DE61" i="17"/>
  <c r="IU61" i="17" s="1"/>
  <c r="DE62" i="17"/>
  <c r="IU62" i="17" s="1"/>
  <c r="DE63" i="17"/>
  <c r="IU63" i="17" s="1"/>
  <c r="DE64" i="17"/>
  <c r="IU64" i="17" s="1"/>
  <c r="DE65" i="17"/>
  <c r="IU65" i="17" s="1"/>
  <c r="DE66" i="17"/>
  <c r="IU66" i="17" s="1"/>
  <c r="DE67" i="17"/>
  <c r="IU67" i="17" s="1"/>
  <c r="DE68" i="17"/>
  <c r="IU68" i="17" s="1"/>
  <c r="DE69" i="17"/>
  <c r="IU69" i="17" s="1"/>
  <c r="DE70" i="17"/>
  <c r="IU70" i="17" s="1"/>
  <c r="DE71" i="17"/>
  <c r="IU71" i="17" s="1"/>
  <c r="DE72" i="17"/>
  <c r="IU72" i="17" s="1"/>
  <c r="DE73" i="17"/>
  <c r="IU73" i="17" s="1"/>
  <c r="DE74" i="17"/>
  <c r="DE75" i="17"/>
  <c r="DE76" i="17"/>
  <c r="JS79" i="17" l="1"/>
  <c r="IX78" i="17"/>
  <c r="IX79" i="17"/>
  <c r="DG74" i="17"/>
  <c r="IX74" i="17" s="1"/>
  <c r="IU74" i="17"/>
  <c r="DG75" i="17"/>
  <c r="IX75" i="17" s="1"/>
  <c r="IU75" i="17"/>
  <c r="DG11" i="17"/>
  <c r="IX11" i="17" s="1"/>
  <c r="IU11" i="17"/>
  <c r="DG76" i="17"/>
  <c r="IX76" i="17" s="1"/>
  <c r="IU76" i="17"/>
  <c r="JW10" i="17"/>
  <c r="JB77" i="17"/>
  <c r="JB79" i="17"/>
  <c r="JT77" i="17"/>
  <c r="JT79" i="17"/>
  <c r="JA78" i="17"/>
  <c r="JT78" i="17"/>
  <c r="JA77" i="17"/>
  <c r="JA79" i="17"/>
  <c r="JS78" i="17"/>
  <c r="JB78" i="17"/>
  <c r="JS77" i="17"/>
  <c r="FW8" i="17"/>
  <c r="JX7" i="17"/>
  <c r="GS7" i="17"/>
  <c r="HA7" i="17" s="1"/>
  <c r="KA6" i="17"/>
  <c r="FV17" i="17"/>
  <c r="JW17" i="17" s="1"/>
  <c r="GR21" i="17"/>
  <c r="DB18" i="17"/>
  <c r="DB19" i="17" s="1"/>
  <c r="DB20" i="17" s="1"/>
  <c r="DB21" i="17" s="1"/>
  <c r="DG12" i="17"/>
  <c r="DH12" i="17"/>
  <c r="IY12" i="17" s="1"/>
  <c r="DH11" i="17"/>
  <c r="DG72" i="17"/>
  <c r="DG70" i="17"/>
  <c r="DG68" i="17"/>
  <c r="DG66" i="17"/>
  <c r="DG64" i="17"/>
  <c r="DG62" i="17"/>
  <c r="DG60" i="17"/>
  <c r="DG58" i="17"/>
  <c r="DG56" i="17"/>
  <c r="DG54" i="17"/>
  <c r="DG52" i="17"/>
  <c r="DG50" i="17"/>
  <c r="DG48" i="17"/>
  <c r="DG46" i="17"/>
  <c r="DG44" i="17"/>
  <c r="DG42" i="17"/>
  <c r="DG40" i="17"/>
  <c r="DG38" i="17"/>
  <c r="DG36" i="17"/>
  <c r="DG34" i="17"/>
  <c r="DG32" i="17"/>
  <c r="DG30" i="17"/>
  <c r="DG28" i="17"/>
  <c r="DG22" i="17"/>
  <c r="DG4" i="17"/>
  <c r="IX4" i="17" s="1"/>
  <c r="DH4" i="17"/>
  <c r="GW78" i="17"/>
  <c r="DG73" i="17"/>
  <c r="DG71" i="17"/>
  <c r="DG69" i="17"/>
  <c r="DG67" i="17"/>
  <c r="DG65" i="17"/>
  <c r="DG63" i="17"/>
  <c r="DG61" i="17"/>
  <c r="DG59" i="17"/>
  <c r="DG57" i="17"/>
  <c r="DG55" i="17"/>
  <c r="DG53" i="17"/>
  <c r="DG51" i="17"/>
  <c r="DG49" i="17"/>
  <c r="DG47" i="17"/>
  <c r="DG45" i="17"/>
  <c r="DG43" i="17"/>
  <c r="DG41" i="17"/>
  <c r="DG39" i="17"/>
  <c r="DG37" i="17"/>
  <c r="DG35" i="17"/>
  <c r="DG33" i="17"/>
  <c r="DG31" i="17"/>
  <c r="DG29" i="17"/>
  <c r="DG27" i="17"/>
  <c r="DG21" i="17"/>
  <c r="DG20" i="17"/>
  <c r="DG19" i="17"/>
  <c r="DG26" i="17"/>
  <c r="DG25" i="17"/>
  <c r="DG24" i="17"/>
  <c r="DG23" i="17"/>
  <c r="FV11" i="17"/>
  <c r="DG10" i="17"/>
  <c r="DH10" i="17"/>
  <c r="DG18" i="17"/>
  <c r="DG17" i="17"/>
  <c r="DH17" i="17"/>
  <c r="IY17" i="17" s="1"/>
  <c r="DG9" i="17"/>
  <c r="DH9" i="17"/>
  <c r="DG7" i="17"/>
  <c r="DH7" i="17"/>
  <c r="DG8" i="17"/>
  <c r="DH8" i="17"/>
  <c r="DG6" i="17"/>
  <c r="DH6" i="17"/>
  <c r="DG5" i="17"/>
  <c r="DH5" i="17"/>
  <c r="IY5" i="17" s="1"/>
  <c r="GZ7" i="17"/>
  <c r="DG16" i="17"/>
  <c r="DH16" i="17"/>
  <c r="IY16" i="17" s="1"/>
  <c r="DG14" i="17"/>
  <c r="DH14" i="17"/>
  <c r="IY14" i="17" s="1"/>
  <c r="DG15" i="17"/>
  <c r="DH15" i="17"/>
  <c r="IY15" i="17" s="1"/>
  <c r="DG13" i="17"/>
  <c r="DH13" i="17"/>
  <c r="IY13" i="17" s="1"/>
  <c r="GR27" i="17"/>
  <c r="JZ27" i="17" s="1"/>
  <c r="M21" i="12"/>
  <c r="P21" i="12"/>
  <c r="S21" i="12"/>
  <c r="EA4" i="17" s="1"/>
  <c r="DX4" i="17" s="1"/>
  <c r="V21" i="12"/>
  <c r="EA5" i="17" s="1"/>
  <c r="IV5" i="17" s="1"/>
  <c r="Y21" i="12"/>
  <c r="EA6" i="17" s="1"/>
  <c r="AB21" i="12"/>
  <c r="EA7" i="17" s="1"/>
  <c r="AE21" i="12"/>
  <c r="EA8" i="17" s="1"/>
  <c r="AH21" i="12"/>
  <c r="EA9" i="17" s="1"/>
  <c r="IV9" i="17" s="1"/>
  <c r="AK21" i="12"/>
  <c r="EA10" i="17" s="1"/>
  <c r="IV10" i="17" s="1"/>
  <c r="AN21" i="12"/>
  <c r="EA11" i="17" s="1"/>
  <c r="IV11" i="17" s="1"/>
  <c r="AQ21" i="12"/>
  <c r="EA12" i="17" s="1"/>
  <c r="IV12" i="17" s="1"/>
  <c r="AT21" i="12"/>
  <c r="EA13" i="17" s="1"/>
  <c r="IV13" i="17" s="1"/>
  <c r="AW21" i="12"/>
  <c r="EA14" i="17" s="1"/>
  <c r="IV14" i="17" s="1"/>
  <c r="AZ21" i="12"/>
  <c r="EA15" i="17" s="1"/>
  <c r="IV15" i="17" s="1"/>
  <c r="BC21" i="12"/>
  <c r="EA16" i="17" s="1"/>
  <c r="IV16" i="17" s="1"/>
  <c r="BF21" i="12"/>
  <c r="EA17" i="17" s="1"/>
  <c r="IV17" i="17" s="1"/>
  <c r="BI21" i="12"/>
  <c r="EA18" i="17" s="1"/>
  <c r="IV18" i="17" s="1"/>
  <c r="BL21" i="12"/>
  <c r="EA19" i="17" s="1"/>
  <c r="IV19" i="17" s="1"/>
  <c r="BO21" i="12"/>
  <c r="EA20" i="17" s="1"/>
  <c r="IV20" i="17" s="1"/>
  <c r="BR21" i="12"/>
  <c r="EA21" i="17" s="1"/>
  <c r="IV21" i="17" s="1"/>
  <c r="BU21" i="12"/>
  <c r="EA22" i="17" s="1"/>
  <c r="IV22" i="17" s="1"/>
  <c r="BX21" i="12"/>
  <c r="EA23" i="17" s="1"/>
  <c r="IV23" i="17" s="1"/>
  <c r="CA21" i="12"/>
  <c r="EA24" i="17" s="1"/>
  <c r="IV24" i="17" s="1"/>
  <c r="CD21" i="12"/>
  <c r="EA25" i="17" s="1"/>
  <c r="IV25" i="17" s="1"/>
  <c r="CG21" i="12"/>
  <c r="EA26" i="17" s="1"/>
  <c r="IV26" i="17" s="1"/>
  <c r="CJ21" i="12"/>
  <c r="EA27" i="17" s="1"/>
  <c r="IV27" i="17" s="1"/>
  <c r="CM21" i="12"/>
  <c r="EA28" i="17" s="1"/>
  <c r="IV28" i="17" s="1"/>
  <c r="CP21" i="12"/>
  <c r="EA29" i="17" s="1"/>
  <c r="IV29" i="17" s="1"/>
  <c r="CS21" i="12"/>
  <c r="EA30" i="17" s="1"/>
  <c r="IV30" i="17" s="1"/>
  <c r="CV21" i="12"/>
  <c r="EA31" i="17" s="1"/>
  <c r="IV31" i="17" s="1"/>
  <c r="CY21" i="12"/>
  <c r="EA32" i="17" s="1"/>
  <c r="IV32" i="17" s="1"/>
  <c r="DB21" i="12"/>
  <c r="EA33" i="17" s="1"/>
  <c r="IV33" i="17" s="1"/>
  <c r="DE21" i="12"/>
  <c r="EA34" i="17" s="1"/>
  <c r="IV34" i="17" s="1"/>
  <c r="DH21" i="12"/>
  <c r="EA35" i="17" s="1"/>
  <c r="IV35" i="17" s="1"/>
  <c r="DK21" i="12"/>
  <c r="EA36" i="17" s="1"/>
  <c r="IV36" i="17" s="1"/>
  <c r="DN21" i="12"/>
  <c r="EA37" i="17" s="1"/>
  <c r="IV37" i="17" s="1"/>
  <c r="DQ21" i="12"/>
  <c r="EA38" i="17" s="1"/>
  <c r="IV38" i="17" s="1"/>
  <c r="DT21" i="12"/>
  <c r="EA39" i="17" s="1"/>
  <c r="IV39" i="17" s="1"/>
  <c r="DW21" i="12"/>
  <c r="EA40" i="17" s="1"/>
  <c r="IV40" i="17" s="1"/>
  <c r="DZ21" i="12"/>
  <c r="EA41" i="17" s="1"/>
  <c r="IV41" i="17" s="1"/>
  <c r="EC21" i="12"/>
  <c r="EA42" i="17" s="1"/>
  <c r="IV42" i="17" s="1"/>
  <c r="EF21" i="12"/>
  <c r="EA43" i="17" s="1"/>
  <c r="IV43" i="17" s="1"/>
  <c r="EI21" i="12"/>
  <c r="EA44" i="17" s="1"/>
  <c r="IV44" i="17" s="1"/>
  <c r="EL21" i="12"/>
  <c r="EA45" i="17" s="1"/>
  <c r="IV45" i="17" s="1"/>
  <c r="EO21" i="12"/>
  <c r="EA46" i="17" s="1"/>
  <c r="IV46" i="17" s="1"/>
  <c r="ER21" i="12"/>
  <c r="EA47" i="17" s="1"/>
  <c r="IV47" i="17" s="1"/>
  <c r="EU21" i="12"/>
  <c r="EA48" i="17" s="1"/>
  <c r="IV48" i="17" s="1"/>
  <c r="EX21" i="12"/>
  <c r="EA49" i="17" s="1"/>
  <c r="IV49" i="17" s="1"/>
  <c r="FA21" i="12"/>
  <c r="EA50" i="17" s="1"/>
  <c r="IV50" i="17" s="1"/>
  <c r="FD21" i="12"/>
  <c r="EA51" i="17" s="1"/>
  <c r="IV51" i="17" s="1"/>
  <c r="FG21" i="12"/>
  <c r="EA52" i="17" s="1"/>
  <c r="IV52" i="17" s="1"/>
  <c r="FJ21" i="12"/>
  <c r="EA53" i="17" s="1"/>
  <c r="IV53" i="17" s="1"/>
  <c r="FM21" i="12"/>
  <c r="EA54" i="17" s="1"/>
  <c r="IV54" i="17" s="1"/>
  <c r="FP21" i="12"/>
  <c r="EA55" i="17" s="1"/>
  <c r="IV55" i="17" s="1"/>
  <c r="FS21" i="12"/>
  <c r="EA56" i="17" s="1"/>
  <c r="IV56" i="17" s="1"/>
  <c r="FV21" i="12"/>
  <c r="EA57" i="17" s="1"/>
  <c r="IV57" i="17" s="1"/>
  <c r="FY21" i="12"/>
  <c r="EA58" i="17" s="1"/>
  <c r="IV58" i="17" s="1"/>
  <c r="GB21" i="12"/>
  <c r="EA59" i="17" s="1"/>
  <c r="IV59" i="17" s="1"/>
  <c r="GE21" i="12"/>
  <c r="EA60" i="17" s="1"/>
  <c r="IV60" i="17" s="1"/>
  <c r="GH21" i="12"/>
  <c r="EA61" i="17" s="1"/>
  <c r="IV61" i="17" s="1"/>
  <c r="GK21" i="12"/>
  <c r="EA62" i="17" s="1"/>
  <c r="IV62" i="17" s="1"/>
  <c r="GN21" i="12"/>
  <c r="EA63" i="17" s="1"/>
  <c r="IV63" i="17" s="1"/>
  <c r="GQ21" i="12"/>
  <c r="EA64" i="17" s="1"/>
  <c r="IV64" i="17" s="1"/>
  <c r="GT21" i="12"/>
  <c r="EA65" i="17" s="1"/>
  <c r="IV65" i="17" s="1"/>
  <c r="GW21" i="12"/>
  <c r="EA66" i="17" s="1"/>
  <c r="IV66" i="17" s="1"/>
  <c r="GZ21" i="12"/>
  <c r="EA67" i="17" s="1"/>
  <c r="IV67" i="17" s="1"/>
  <c r="HC21" i="12"/>
  <c r="EA68" i="17" s="1"/>
  <c r="IV68" i="17" s="1"/>
  <c r="HF21" i="12"/>
  <c r="EA69" i="17" s="1"/>
  <c r="IV69" i="17" s="1"/>
  <c r="HI21" i="12"/>
  <c r="EA70" i="17" s="1"/>
  <c r="IV70" i="17" s="1"/>
  <c r="HL21" i="12"/>
  <c r="EA71" i="17" s="1"/>
  <c r="IV71" i="17" s="1"/>
  <c r="HO21" i="12"/>
  <c r="EA72" i="17" s="1"/>
  <c r="IV72" i="17" s="1"/>
  <c r="HR21" i="12"/>
  <c r="EA73" i="17" s="1"/>
  <c r="IV73" i="17" s="1"/>
  <c r="HU21" i="12"/>
  <c r="EA74" i="17" s="1"/>
  <c r="IV74" i="17" s="1"/>
  <c r="HX21" i="12"/>
  <c r="EA75" i="17" s="1"/>
  <c r="IV75" i="17" s="1"/>
  <c r="IA21" i="12"/>
  <c r="EA76" i="17" s="1"/>
  <c r="IV76" i="17" s="1"/>
  <c r="M24" i="12"/>
  <c r="P24" i="12"/>
  <c r="S24" i="12"/>
  <c r="EW4" i="17" s="1"/>
  <c r="V24" i="12"/>
  <c r="EW5" i="17" s="1"/>
  <c r="EY5" i="17" s="1"/>
  <c r="Y24" i="12"/>
  <c r="EW6" i="17" s="1"/>
  <c r="EY6" i="17" s="1"/>
  <c r="AB24" i="12"/>
  <c r="EW7" i="17" s="1"/>
  <c r="EY7" i="17" s="1"/>
  <c r="AE24" i="12"/>
  <c r="EW8" i="17" s="1"/>
  <c r="EY8" i="17" s="1"/>
  <c r="AH24" i="12"/>
  <c r="EW9" i="17" s="1"/>
  <c r="EY9" i="17" s="1"/>
  <c r="AK24" i="12"/>
  <c r="EW10" i="17" s="1"/>
  <c r="EY10" i="17" s="1"/>
  <c r="AN24" i="12"/>
  <c r="EW11" i="17" s="1"/>
  <c r="AQ24" i="12"/>
  <c r="EW12" i="17" s="1"/>
  <c r="AT24" i="12"/>
  <c r="EW13" i="17" s="1"/>
  <c r="EY13" i="17" s="1"/>
  <c r="AW24" i="12"/>
  <c r="EW14" i="17" s="1"/>
  <c r="EY14" i="17" s="1"/>
  <c r="AZ24" i="12"/>
  <c r="EW15" i="17" s="1"/>
  <c r="EY15" i="17" s="1"/>
  <c r="BC24" i="12"/>
  <c r="EW16" i="17" s="1"/>
  <c r="EY16" i="17" s="1"/>
  <c r="BF24" i="12"/>
  <c r="EW17" i="17" s="1"/>
  <c r="EY17" i="17" s="1"/>
  <c r="BI24" i="12"/>
  <c r="EW18" i="17" s="1"/>
  <c r="EY18" i="17" s="1"/>
  <c r="BL24" i="12"/>
  <c r="EW19" i="17" s="1"/>
  <c r="EY19" i="17" s="1"/>
  <c r="BO24" i="12"/>
  <c r="EW20" i="17" s="1"/>
  <c r="EY20" i="17" s="1"/>
  <c r="BR24" i="12"/>
  <c r="EW21" i="17" s="1"/>
  <c r="EY21" i="17" s="1"/>
  <c r="BU24" i="12"/>
  <c r="EW22" i="17" s="1"/>
  <c r="BX24" i="12"/>
  <c r="EW23" i="17" s="1"/>
  <c r="CA24" i="12"/>
  <c r="EW24" i="17" s="1"/>
  <c r="CD24" i="12"/>
  <c r="EW25" i="17" s="1"/>
  <c r="CG24" i="12"/>
  <c r="EW26" i="17" s="1"/>
  <c r="CJ24" i="12"/>
  <c r="EW27" i="17" s="1"/>
  <c r="CM24" i="12"/>
  <c r="EW28" i="17" s="1"/>
  <c r="CP24" i="12"/>
  <c r="EW29" i="17" s="1"/>
  <c r="CS24" i="12"/>
  <c r="EW30" i="17" s="1"/>
  <c r="CV24" i="12"/>
  <c r="EW31" i="17" s="1"/>
  <c r="CY24" i="12"/>
  <c r="EW32" i="17" s="1"/>
  <c r="DB24" i="12"/>
  <c r="EW33" i="17" s="1"/>
  <c r="DE24" i="12"/>
  <c r="EW34" i="17" s="1"/>
  <c r="DH24" i="12"/>
  <c r="EW35" i="17" s="1"/>
  <c r="DK24" i="12"/>
  <c r="EW36" i="17" s="1"/>
  <c r="DN24" i="12"/>
  <c r="EW37" i="17" s="1"/>
  <c r="DQ24" i="12"/>
  <c r="EW38" i="17" s="1"/>
  <c r="DT24" i="12"/>
  <c r="EW39" i="17" s="1"/>
  <c r="DW24" i="12"/>
  <c r="EW40" i="17" s="1"/>
  <c r="DZ24" i="12"/>
  <c r="EW41" i="17" s="1"/>
  <c r="EC24" i="12"/>
  <c r="EW42" i="17" s="1"/>
  <c r="EF24" i="12"/>
  <c r="EW43" i="17" s="1"/>
  <c r="EI24" i="12"/>
  <c r="EW44" i="17" s="1"/>
  <c r="EL24" i="12"/>
  <c r="EW45" i="17" s="1"/>
  <c r="EO24" i="12"/>
  <c r="EW46" i="17" s="1"/>
  <c r="ER24" i="12"/>
  <c r="EW47" i="17" s="1"/>
  <c r="EU24" i="12"/>
  <c r="EW48" i="17" s="1"/>
  <c r="EX24" i="12"/>
  <c r="EW49" i="17" s="1"/>
  <c r="FA24" i="12"/>
  <c r="EW50" i="17" s="1"/>
  <c r="FD24" i="12"/>
  <c r="EW51" i="17" s="1"/>
  <c r="FG24" i="12"/>
  <c r="EW52" i="17" s="1"/>
  <c r="FJ24" i="12"/>
  <c r="EW53" i="17" s="1"/>
  <c r="FM24" i="12"/>
  <c r="EW54" i="17" s="1"/>
  <c r="FP24" i="12"/>
  <c r="EW55" i="17" s="1"/>
  <c r="FS24" i="12"/>
  <c r="EW56" i="17" s="1"/>
  <c r="FV24" i="12"/>
  <c r="EW57" i="17" s="1"/>
  <c r="FY24" i="12"/>
  <c r="EW58" i="17" s="1"/>
  <c r="GB24" i="12"/>
  <c r="EW59" i="17" s="1"/>
  <c r="GE24" i="12"/>
  <c r="EW60" i="17" s="1"/>
  <c r="GH24" i="12"/>
  <c r="EW61" i="17" s="1"/>
  <c r="GK24" i="12"/>
  <c r="EW62" i="17" s="1"/>
  <c r="GN24" i="12"/>
  <c r="EW63" i="17" s="1"/>
  <c r="GQ24" i="12"/>
  <c r="EW64" i="17" s="1"/>
  <c r="GT24" i="12"/>
  <c r="EW65" i="17" s="1"/>
  <c r="GW24" i="12"/>
  <c r="EW66" i="17" s="1"/>
  <c r="GZ24" i="12"/>
  <c r="EW67" i="17" s="1"/>
  <c r="HC24" i="12"/>
  <c r="EW68" i="17" s="1"/>
  <c r="HF24" i="12"/>
  <c r="EW69" i="17" s="1"/>
  <c r="HI24" i="12"/>
  <c r="EW70" i="17" s="1"/>
  <c r="HL24" i="12"/>
  <c r="EW71" i="17" s="1"/>
  <c r="HO24" i="12"/>
  <c r="EW72" i="17" s="1"/>
  <c r="HR24" i="12"/>
  <c r="EW73" i="17" s="1"/>
  <c r="HU24" i="12"/>
  <c r="EW74" i="17" s="1"/>
  <c r="HX24" i="12"/>
  <c r="EW75" i="17" s="1"/>
  <c r="IA24" i="12"/>
  <c r="EW76" i="17" s="1"/>
  <c r="EY76" i="17" s="1"/>
  <c r="J24" i="12"/>
  <c r="M20" i="12"/>
  <c r="P20" i="12"/>
  <c r="S20" i="12"/>
  <c r="V20" i="12"/>
  <c r="Y20" i="12"/>
  <c r="AB20" i="12"/>
  <c r="AE20" i="12"/>
  <c r="AH20" i="12"/>
  <c r="AK20" i="12"/>
  <c r="AN20" i="12"/>
  <c r="AQ20" i="12"/>
  <c r="AT20" i="12"/>
  <c r="AW20" i="12"/>
  <c r="AZ20" i="12"/>
  <c r="BC20" i="12"/>
  <c r="BF20" i="12"/>
  <c r="BI20" i="12"/>
  <c r="BL20" i="12"/>
  <c r="BO20" i="12"/>
  <c r="BR20" i="12"/>
  <c r="BU20" i="12"/>
  <c r="BX20" i="12"/>
  <c r="CA20" i="12"/>
  <c r="CD20" i="12"/>
  <c r="CG20" i="12"/>
  <c r="CJ20" i="12"/>
  <c r="CM20" i="12"/>
  <c r="CP20" i="12"/>
  <c r="CS20" i="12"/>
  <c r="CV20" i="12"/>
  <c r="CY20" i="12"/>
  <c r="DB20" i="12"/>
  <c r="DE20" i="12"/>
  <c r="DH20" i="12"/>
  <c r="DK20" i="12"/>
  <c r="DN20" i="12"/>
  <c r="DQ20" i="12"/>
  <c r="DT20" i="12"/>
  <c r="DW20" i="12"/>
  <c r="DZ20" i="12"/>
  <c r="EC20" i="12"/>
  <c r="EF20" i="12"/>
  <c r="EI20" i="12"/>
  <c r="EL20" i="12"/>
  <c r="EO20" i="12"/>
  <c r="ER20" i="12"/>
  <c r="EU20" i="12"/>
  <c r="EX20" i="12"/>
  <c r="FA20" i="12"/>
  <c r="FD20" i="12"/>
  <c r="FG20" i="12"/>
  <c r="FJ20" i="12"/>
  <c r="FM20" i="12"/>
  <c r="FP20" i="12"/>
  <c r="FS20" i="12"/>
  <c r="FV20" i="12"/>
  <c r="FY20" i="12"/>
  <c r="GB20" i="12"/>
  <c r="GE20" i="12"/>
  <c r="GH20" i="12"/>
  <c r="GK20" i="12"/>
  <c r="GN20" i="12"/>
  <c r="GQ20" i="12"/>
  <c r="GT20" i="12"/>
  <c r="GW20" i="12"/>
  <c r="GZ20" i="12"/>
  <c r="HC20" i="12"/>
  <c r="HF20" i="12"/>
  <c r="HI20" i="12"/>
  <c r="HL20" i="12"/>
  <c r="HO20" i="12"/>
  <c r="HR20" i="12"/>
  <c r="HU20" i="12"/>
  <c r="HX20" i="12"/>
  <c r="IA20" i="12"/>
  <c r="M23" i="12"/>
  <c r="P23" i="12"/>
  <c r="S23" i="12"/>
  <c r="V23" i="12"/>
  <c r="Y23" i="12"/>
  <c r="AB23" i="12"/>
  <c r="AE23" i="12"/>
  <c r="AH23" i="12"/>
  <c r="AK23" i="12"/>
  <c r="AN23" i="12"/>
  <c r="AQ23" i="12"/>
  <c r="AT23" i="12"/>
  <c r="AW23" i="12"/>
  <c r="AZ23" i="12"/>
  <c r="BC23" i="12"/>
  <c r="BF23" i="12"/>
  <c r="BI23" i="12"/>
  <c r="BL23" i="12"/>
  <c r="BO23" i="12"/>
  <c r="BR23" i="12"/>
  <c r="BU23" i="12"/>
  <c r="BX23" i="12"/>
  <c r="CA23" i="12"/>
  <c r="CD23" i="12"/>
  <c r="CG23" i="12"/>
  <c r="CJ23" i="12"/>
  <c r="CM23" i="12"/>
  <c r="CP23" i="12"/>
  <c r="CS23" i="12"/>
  <c r="CV23" i="12"/>
  <c r="CY23" i="12"/>
  <c r="DB23" i="12"/>
  <c r="DE23" i="12"/>
  <c r="DH23" i="12"/>
  <c r="DK23" i="12"/>
  <c r="DN23" i="12"/>
  <c r="DQ23" i="12"/>
  <c r="DT23" i="12"/>
  <c r="DW23" i="12"/>
  <c r="DZ23" i="12"/>
  <c r="EC23" i="12"/>
  <c r="EF23" i="12"/>
  <c r="EI23" i="12"/>
  <c r="EL23" i="12"/>
  <c r="EO23" i="12"/>
  <c r="ER23" i="12"/>
  <c r="EU23" i="12"/>
  <c r="EX23" i="12"/>
  <c r="FA23" i="12"/>
  <c r="FD23" i="12"/>
  <c r="FG23" i="12"/>
  <c r="FJ23" i="12"/>
  <c r="FM23" i="12"/>
  <c r="FP23" i="12"/>
  <c r="FS23" i="12"/>
  <c r="FV23" i="12"/>
  <c r="FY23" i="12"/>
  <c r="GB23" i="12"/>
  <c r="GE23" i="12"/>
  <c r="GH23" i="12"/>
  <c r="GK23" i="12"/>
  <c r="GN23" i="12"/>
  <c r="GQ23" i="12"/>
  <c r="GT23" i="12"/>
  <c r="GW23" i="12"/>
  <c r="GZ23" i="12"/>
  <c r="HC23" i="12"/>
  <c r="HF23" i="12"/>
  <c r="HI23" i="12"/>
  <c r="HL23" i="12"/>
  <c r="HO23" i="12"/>
  <c r="HR23" i="12"/>
  <c r="HU23" i="12"/>
  <c r="HX23" i="12"/>
  <c r="IA23" i="12"/>
  <c r="J23" i="12"/>
  <c r="JO74" i="17" l="1"/>
  <c r="EY74" i="17"/>
  <c r="JO72" i="17"/>
  <c r="EY72" i="17"/>
  <c r="JO70" i="17"/>
  <c r="EY70" i="17"/>
  <c r="JO68" i="17"/>
  <c r="EY68" i="17"/>
  <c r="JO66" i="17"/>
  <c r="EY66" i="17"/>
  <c r="JO64" i="17"/>
  <c r="EY64" i="17"/>
  <c r="JO62" i="17"/>
  <c r="EY62" i="17"/>
  <c r="JO60" i="17"/>
  <c r="EY60" i="17"/>
  <c r="JO58" i="17"/>
  <c r="EY58" i="17"/>
  <c r="JO56" i="17"/>
  <c r="EY56" i="17"/>
  <c r="JO54" i="17"/>
  <c r="EY54" i="17"/>
  <c r="JO52" i="17"/>
  <c r="EY52" i="17"/>
  <c r="JO50" i="17"/>
  <c r="EY50" i="17"/>
  <c r="JO48" i="17"/>
  <c r="EY48" i="17"/>
  <c r="JO46" i="17"/>
  <c r="EY46" i="17"/>
  <c r="JO44" i="17"/>
  <c r="EY44" i="17"/>
  <c r="JO42" i="17"/>
  <c r="EY42" i="17"/>
  <c r="JO40" i="17"/>
  <c r="EY40" i="17"/>
  <c r="JO38" i="17"/>
  <c r="EY38" i="17"/>
  <c r="JO36" i="17"/>
  <c r="EY36" i="17"/>
  <c r="JO34" i="17"/>
  <c r="EY34" i="17"/>
  <c r="JO32" i="17"/>
  <c r="EY32" i="17"/>
  <c r="JO30" i="17"/>
  <c r="EY30" i="17"/>
  <c r="JO28" i="17"/>
  <c r="EY28" i="17"/>
  <c r="JO26" i="17"/>
  <c r="EY26" i="17"/>
  <c r="JO24" i="17"/>
  <c r="EY24" i="17"/>
  <c r="JO22" i="17"/>
  <c r="EY22" i="17"/>
  <c r="JO12" i="17"/>
  <c r="EY12" i="17"/>
  <c r="ET4" i="17"/>
  <c r="EY4" i="17"/>
  <c r="JS4" i="17" s="1"/>
  <c r="JS76" i="17"/>
  <c r="JO75" i="17"/>
  <c r="EY75" i="17"/>
  <c r="JS75" i="17" s="1"/>
  <c r="JO73" i="17"/>
  <c r="EY73" i="17"/>
  <c r="JO71" i="17"/>
  <c r="EY71" i="17"/>
  <c r="JO69" i="17"/>
  <c r="EY69" i="17"/>
  <c r="JO67" i="17"/>
  <c r="EY67" i="17"/>
  <c r="JO65" i="17"/>
  <c r="EY65" i="17"/>
  <c r="JO63" i="17"/>
  <c r="EY63" i="17"/>
  <c r="JO61" i="17"/>
  <c r="EY61" i="17"/>
  <c r="JO59" i="17"/>
  <c r="EY59" i="17"/>
  <c r="JO57" i="17"/>
  <c r="EY57" i="17"/>
  <c r="JO55" i="17"/>
  <c r="EY55" i="17"/>
  <c r="JO53" i="17"/>
  <c r="EY53" i="17"/>
  <c r="JO51" i="17"/>
  <c r="EY51" i="17"/>
  <c r="JO49" i="17"/>
  <c r="EY49" i="17"/>
  <c r="JO47" i="17"/>
  <c r="EY47" i="17"/>
  <c r="JO45" i="17"/>
  <c r="EY45" i="17"/>
  <c r="JO43" i="17"/>
  <c r="EY43" i="17"/>
  <c r="JO41" i="17"/>
  <c r="EY41" i="17"/>
  <c r="JO39" i="17"/>
  <c r="EY39" i="17"/>
  <c r="JO37" i="17"/>
  <c r="EY37" i="17"/>
  <c r="JO35" i="17"/>
  <c r="EY35" i="17"/>
  <c r="JO33" i="17"/>
  <c r="EY33" i="17"/>
  <c r="JO31" i="17"/>
  <c r="EY31" i="17"/>
  <c r="JO29" i="17"/>
  <c r="EY29" i="17"/>
  <c r="JO27" i="17"/>
  <c r="EY27" i="17"/>
  <c r="JO25" i="17"/>
  <c r="EY25" i="17"/>
  <c r="JO23" i="17"/>
  <c r="EY23" i="17"/>
  <c r="JO11" i="17"/>
  <c r="EY11" i="17"/>
  <c r="DX5" i="17"/>
  <c r="DX6" i="17" s="1"/>
  <c r="DX7" i="17" s="1"/>
  <c r="DX8" i="17" s="1"/>
  <c r="DX9" i="17" s="1"/>
  <c r="DX10" i="17" s="1"/>
  <c r="DX11" i="17" s="1"/>
  <c r="DX12" i="17" s="1"/>
  <c r="DX13" i="17" s="1"/>
  <c r="DX14" i="17" s="1"/>
  <c r="DX15" i="17" s="1"/>
  <c r="DX16" i="17" s="1"/>
  <c r="DX17" i="17" s="1"/>
  <c r="DX18" i="17" s="1"/>
  <c r="DX19" i="17" s="1"/>
  <c r="DX20" i="17" s="1"/>
  <c r="DX21" i="17" s="1"/>
  <c r="DX22" i="17" s="1"/>
  <c r="DX23" i="17" s="1"/>
  <c r="DX24" i="17" s="1"/>
  <c r="DX25" i="17" s="1"/>
  <c r="DX26" i="17" s="1"/>
  <c r="DX27" i="17" s="1"/>
  <c r="DX28" i="17" s="1"/>
  <c r="DX29" i="17" s="1"/>
  <c r="DX30" i="17" s="1"/>
  <c r="DX31" i="17" s="1"/>
  <c r="DX32" i="17" s="1"/>
  <c r="DX33" i="17" s="1"/>
  <c r="DX34" i="17" s="1"/>
  <c r="DX35" i="17" s="1"/>
  <c r="DX36" i="17" s="1"/>
  <c r="DX37" i="17" s="1"/>
  <c r="DX38" i="17" s="1"/>
  <c r="DX39" i="17" s="1"/>
  <c r="DX40" i="17" s="1"/>
  <c r="DX41" i="17" s="1"/>
  <c r="DX42" i="17" s="1"/>
  <c r="DX43" i="17" s="1"/>
  <c r="DX44" i="17" s="1"/>
  <c r="DX45" i="17" s="1"/>
  <c r="DX46" i="17" s="1"/>
  <c r="DX47" i="17" s="1"/>
  <c r="DX48" i="17" s="1"/>
  <c r="DX49" i="17" s="1"/>
  <c r="DX50" i="17" s="1"/>
  <c r="DX51" i="17" s="1"/>
  <c r="DX52" i="17" s="1"/>
  <c r="DX53" i="17" s="1"/>
  <c r="DX54" i="17" s="1"/>
  <c r="DX55" i="17" s="1"/>
  <c r="DX56" i="17" s="1"/>
  <c r="DX57" i="17" s="1"/>
  <c r="DX58" i="17" s="1"/>
  <c r="DX59" i="17" s="1"/>
  <c r="DX60" i="17" s="1"/>
  <c r="DX61" i="17" s="1"/>
  <c r="DX62" i="17" s="1"/>
  <c r="DX63" i="17" s="1"/>
  <c r="DX64" i="17" s="1"/>
  <c r="DX65" i="17" s="1"/>
  <c r="DX66" i="17" s="1"/>
  <c r="DX67" i="17" s="1"/>
  <c r="DX68" i="17" s="1"/>
  <c r="DX69" i="17" s="1"/>
  <c r="DX70" i="17" s="1"/>
  <c r="DX71" i="17" s="1"/>
  <c r="DX72" i="17" s="1"/>
  <c r="DX73" i="17" s="1"/>
  <c r="DX74" i="17" s="1"/>
  <c r="DX75" i="17" s="1"/>
  <c r="DX76" i="17" s="1"/>
  <c r="DX77" i="17" s="1"/>
  <c r="DX78" i="17" s="1"/>
  <c r="DX79" i="17" s="1"/>
  <c r="EZ4" i="17"/>
  <c r="JO5" i="17"/>
  <c r="EC8" i="17"/>
  <c r="JA8" i="17" s="1"/>
  <c r="IV8" i="17"/>
  <c r="EC6" i="17"/>
  <c r="JA6" i="17" s="1"/>
  <c r="IV6" i="17"/>
  <c r="IV4" i="17"/>
  <c r="GY78" i="17"/>
  <c r="GY79" i="17"/>
  <c r="GY77" i="17"/>
  <c r="GW79" i="17"/>
  <c r="GW77" i="17"/>
  <c r="EC7" i="17"/>
  <c r="IV7" i="17"/>
  <c r="JO21" i="17"/>
  <c r="JO19" i="17"/>
  <c r="JO17" i="17"/>
  <c r="JO15" i="17"/>
  <c r="JO13" i="17"/>
  <c r="JO9" i="17"/>
  <c r="JO7" i="17"/>
  <c r="JO76" i="17"/>
  <c r="JS19" i="17"/>
  <c r="JO20" i="17"/>
  <c r="JS17" i="17"/>
  <c r="JO18" i="17"/>
  <c r="JS15" i="17"/>
  <c r="JO16" i="17"/>
  <c r="JS13" i="17"/>
  <c r="JO14" i="17"/>
  <c r="JS9" i="17"/>
  <c r="JO10" i="17"/>
  <c r="JS7" i="17"/>
  <c r="JO8" i="17"/>
  <c r="JS5" i="17"/>
  <c r="JO6" i="17"/>
  <c r="JO4" i="17"/>
  <c r="IX5" i="17"/>
  <c r="IY6" i="17"/>
  <c r="IY8" i="17"/>
  <c r="IY7" i="17"/>
  <c r="IY9" i="17"/>
  <c r="IX18" i="17"/>
  <c r="IX10" i="17"/>
  <c r="IX24" i="17"/>
  <c r="IX26" i="17"/>
  <c r="IX20" i="17"/>
  <c r="IX21" i="17"/>
  <c r="IX29" i="17"/>
  <c r="IX33" i="17"/>
  <c r="IX37" i="17"/>
  <c r="IX41" i="17"/>
  <c r="IX45" i="17"/>
  <c r="IX49" i="17"/>
  <c r="IX53" i="17"/>
  <c r="IX57" i="17"/>
  <c r="IX61" i="17"/>
  <c r="IX65" i="17"/>
  <c r="IX69" i="17"/>
  <c r="IX73" i="17"/>
  <c r="IX28" i="17"/>
  <c r="IX32" i="17"/>
  <c r="IX36" i="17"/>
  <c r="IX40" i="17"/>
  <c r="IX44" i="17"/>
  <c r="IX48" i="17"/>
  <c r="IX52" i="17"/>
  <c r="IX56" i="17"/>
  <c r="IX60" i="17"/>
  <c r="IX64" i="17"/>
  <c r="IX68" i="17"/>
  <c r="IX72" i="17"/>
  <c r="IX13" i="17"/>
  <c r="IX15" i="17"/>
  <c r="IX14" i="17"/>
  <c r="IX16" i="17"/>
  <c r="IX6" i="17"/>
  <c r="IX8" i="17"/>
  <c r="IX7" i="17"/>
  <c r="IX9" i="17"/>
  <c r="IX17" i="17"/>
  <c r="IY10" i="17"/>
  <c r="JW11" i="17"/>
  <c r="IX23" i="17"/>
  <c r="IX25" i="17"/>
  <c r="IX19" i="17"/>
  <c r="IX27" i="17"/>
  <c r="IX31" i="17"/>
  <c r="IX35" i="17"/>
  <c r="IX39" i="17"/>
  <c r="IX43" i="17"/>
  <c r="IX47" i="17"/>
  <c r="IX51" i="17"/>
  <c r="IX55" i="17"/>
  <c r="IX59" i="17"/>
  <c r="IX63" i="17"/>
  <c r="IX67" i="17"/>
  <c r="IX71" i="17"/>
  <c r="IX22" i="17"/>
  <c r="IX30" i="17"/>
  <c r="IX34" i="17"/>
  <c r="IX38" i="17"/>
  <c r="IX42" i="17"/>
  <c r="IX46" i="17"/>
  <c r="IX50" i="17"/>
  <c r="IX54" i="17"/>
  <c r="IX58" i="17"/>
  <c r="IX62" i="17"/>
  <c r="IX66" i="17"/>
  <c r="IX70" i="17"/>
  <c r="IY11" i="17"/>
  <c r="IX12" i="17"/>
  <c r="JZ21" i="17"/>
  <c r="GS8" i="17"/>
  <c r="HA8" i="17" s="1"/>
  <c r="KA7" i="17"/>
  <c r="FW9" i="17"/>
  <c r="JX8" i="17"/>
  <c r="DI5" i="17"/>
  <c r="IZ5" i="17" s="1"/>
  <c r="IY4" i="17"/>
  <c r="FV18" i="17"/>
  <c r="JW18" i="17" s="1"/>
  <c r="GR22" i="17"/>
  <c r="DH18" i="17"/>
  <c r="DH19" i="17"/>
  <c r="DB22" i="17"/>
  <c r="DH21" i="17"/>
  <c r="DH20" i="17"/>
  <c r="EC75" i="17"/>
  <c r="ED75" i="17"/>
  <c r="EC73" i="17"/>
  <c r="ED73" i="17"/>
  <c r="EC71" i="17"/>
  <c r="ED71" i="17"/>
  <c r="EC69" i="17"/>
  <c r="ED69" i="17"/>
  <c r="EC67" i="17"/>
  <c r="ED67" i="17"/>
  <c r="EC65" i="17"/>
  <c r="ED65" i="17"/>
  <c r="EC63" i="17"/>
  <c r="ED63" i="17"/>
  <c r="EC61" i="17"/>
  <c r="ED61" i="17"/>
  <c r="EC59" i="17"/>
  <c r="ED59" i="17"/>
  <c r="EC57" i="17"/>
  <c r="ED57" i="17"/>
  <c r="EC55" i="17"/>
  <c r="ED55" i="17"/>
  <c r="EC53" i="17"/>
  <c r="ED53" i="17"/>
  <c r="EC51" i="17"/>
  <c r="ED51" i="17"/>
  <c r="EC49" i="17"/>
  <c r="ED49" i="17"/>
  <c r="ED47" i="17"/>
  <c r="EC47" i="17"/>
  <c r="ED45" i="17"/>
  <c r="EC45" i="17"/>
  <c r="ED43" i="17"/>
  <c r="EC43" i="17"/>
  <c r="ED41" i="17"/>
  <c r="EC41" i="17"/>
  <c r="ED39" i="17"/>
  <c r="EC39" i="17"/>
  <c r="ED37" i="17"/>
  <c r="EC37" i="17"/>
  <c r="EC35" i="17"/>
  <c r="EC33" i="17"/>
  <c r="EC31" i="17"/>
  <c r="EC29" i="17"/>
  <c r="EC27" i="17"/>
  <c r="EC21" i="17"/>
  <c r="ED76" i="17"/>
  <c r="EC76" i="17"/>
  <c r="ED74" i="17"/>
  <c r="EC74" i="17"/>
  <c r="ED72" i="17"/>
  <c r="EC72" i="17"/>
  <c r="ED70" i="17"/>
  <c r="EC70" i="17"/>
  <c r="ED68" i="17"/>
  <c r="EC68" i="17"/>
  <c r="ED66" i="17"/>
  <c r="EC66" i="17"/>
  <c r="ED64" i="17"/>
  <c r="EC64" i="17"/>
  <c r="ED62" i="17"/>
  <c r="EC62" i="17"/>
  <c r="ED60" i="17"/>
  <c r="EC60" i="17"/>
  <c r="ED58" i="17"/>
  <c r="EC58" i="17"/>
  <c r="ED56" i="17"/>
  <c r="EC56" i="17"/>
  <c r="ED54" i="17"/>
  <c r="EC54" i="17"/>
  <c r="ED52" i="17"/>
  <c r="EC52" i="17"/>
  <c r="ED50" i="17"/>
  <c r="EC50" i="17"/>
  <c r="ED48" i="17"/>
  <c r="EC48" i="17"/>
  <c r="ED46" i="17"/>
  <c r="EC46" i="17"/>
  <c r="ED44" i="17"/>
  <c r="EC44" i="17"/>
  <c r="ED42" i="17"/>
  <c r="EC42" i="17"/>
  <c r="ED40" i="17"/>
  <c r="EC40" i="17"/>
  <c r="ED38" i="17"/>
  <c r="EC38" i="17"/>
  <c r="ED36" i="17"/>
  <c r="EC36" i="17"/>
  <c r="EC34" i="17"/>
  <c r="EC32" i="17"/>
  <c r="EC30" i="17"/>
  <c r="EC28" i="17"/>
  <c r="EC22" i="17"/>
  <c r="EC4" i="17"/>
  <c r="FV12" i="17"/>
  <c r="EC20" i="17"/>
  <c r="ED20" i="17"/>
  <c r="ED19" i="17"/>
  <c r="EC19" i="17"/>
  <c r="EC26" i="17"/>
  <c r="EC25" i="17"/>
  <c r="EC24" i="17"/>
  <c r="EC23" i="17"/>
  <c r="EC11" i="17"/>
  <c r="EC10" i="17"/>
  <c r="EC17" i="17"/>
  <c r="ED18" i="17"/>
  <c r="EC18" i="17"/>
  <c r="EC9" i="17"/>
  <c r="GZ8" i="17"/>
  <c r="EC5" i="17"/>
  <c r="EC16" i="17"/>
  <c r="EC15" i="17"/>
  <c r="EC14" i="17"/>
  <c r="EC13" i="17"/>
  <c r="EC12" i="17"/>
  <c r="GR28" i="17"/>
  <c r="JZ28" i="17" s="1"/>
  <c r="DI6" i="17" l="1"/>
  <c r="DI7" i="17" s="1"/>
  <c r="GV5" i="17"/>
  <c r="ED4" i="17"/>
  <c r="JB4" i="17" s="1"/>
  <c r="ET5" i="17"/>
  <c r="ET6" i="17" s="1"/>
  <c r="ET7" i="17" s="1"/>
  <c r="ET8" i="17" s="1"/>
  <c r="ET9" i="17" s="1"/>
  <c r="ET10" i="17"/>
  <c r="JS6" i="17"/>
  <c r="JS16" i="17"/>
  <c r="JS12" i="17"/>
  <c r="JS20" i="17"/>
  <c r="JS8" i="17"/>
  <c r="JS14" i="17"/>
  <c r="JS18" i="17"/>
  <c r="JA7" i="17"/>
  <c r="GW4" i="17"/>
  <c r="ED5" i="17"/>
  <c r="JB5" i="17" s="1"/>
  <c r="JA14" i="17"/>
  <c r="JA9" i="17"/>
  <c r="JB18" i="17"/>
  <c r="JS10" i="17"/>
  <c r="JA24" i="17"/>
  <c r="JS24" i="17"/>
  <c r="JA20" i="17"/>
  <c r="JA32" i="17"/>
  <c r="JA38" i="17"/>
  <c r="JA42" i="17"/>
  <c r="JA46" i="17"/>
  <c r="JA48" i="17"/>
  <c r="JA52" i="17"/>
  <c r="JA56" i="17"/>
  <c r="JA60" i="17"/>
  <c r="JA64" i="17"/>
  <c r="JA66" i="17"/>
  <c r="JA70" i="17"/>
  <c r="JA74" i="17"/>
  <c r="JS26" i="17"/>
  <c r="JS34" i="17"/>
  <c r="JS46" i="17"/>
  <c r="JS54" i="17"/>
  <c r="JS62" i="17"/>
  <c r="JS66" i="17"/>
  <c r="JS74" i="17"/>
  <c r="JA31" i="17"/>
  <c r="JB37" i="17"/>
  <c r="JB41" i="17"/>
  <c r="JA49" i="17"/>
  <c r="JA12" i="17"/>
  <c r="JA13" i="17"/>
  <c r="JA15" i="17"/>
  <c r="JA5" i="17"/>
  <c r="JA18" i="17"/>
  <c r="JA17" i="17"/>
  <c r="JA11" i="17"/>
  <c r="JA23" i="17"/>
  <c r="JS23" i="17"/>
  <c r="JA25" i="17"/>
  <c r="JS25" i="17"/>
  <c r="JA19" i="17"/>
  <c r="JB20" i="17"/>
  <c r="JW12" i="17"/>
  <c r="JA22" i="17"/>
  <c r="JA30" i="17"/>
  <c r="JA34" i="17"/>
  <c r="JB36" i="17"/>
  <c r="JB38" i="17"/>
  <c r="JB40" i="17"/>
  <c r="JB42" i="17"/>
  <c r="JB44" i="17"/>
  <c r="JB46" i="17"/>
  <c r="JB48" i="17"/>
  <c r="JB50" i="17"/>
  <c r="JB52" i="17"/>
  <c r="JB54" i="17"/>
  <c r="JB56" i="17"/>
  <c r="JB58" i="17"/>
  <c r="JB60" i="17"/>
  <c r="JB62" i="17"/>
  <c r="JB64" i="17"/>
  <c r="JB66" i="17"/>
  <c r="JB68" i="17"/>
  <c r="JB70" i="17"/>
  <c r="JB72" i="17"/>
  <c r="JB74" i="17"/>
  <c r="JB76" i="17"/>
  <c r="JS28" i="17"/>
  <c r="JS32" i="17"/>
  <c r="JS36" i="17"/>
  <c r="JS40" i="17"/>
  <c r="JS44" i="17"/>
  <c r="JS48" i="17"/>
  <c r="JS52" i="17"/>
  <c r="JS56" i="17"/>
  <c r="JS60" i="17"/>
  <c r="JS64" i="17"/>
  <c r="JS68" i="17"/>
  <c r="JS72" i="17"/>
  <c r="JA21" i="17"/>
  <c r="JA29" i="17"/>
  <c r="JA33" i="17"/>
  <c r="JA37" i="17"/>
  <c r="JA39" i="17"/>
  <c r="JA41" i="17"/>
  <c r="JA43" i="17"/>
  <c r="JA45" i="17"/>
  <c r="JA47" i="17"/>
  <c r="JB49" i="17"/>
  <c r="JB51" i="17"/>
  <c r="JB53" i="17"/>
  <c r="JB55" i="17"/>
  <c r="JB57" i="17"/>
  <c r="JB59" i="17"/>
  <c r="JB61" i="17"/>
  <c r="JB63" i="17"/>
  <c r="JB65" i="17"/>
  <c r="JB67" i="17"/>
  <c r="JB69" i="17"/>
  <c r="JB71" i="17"/>
  <c r="JB73" i="17"/>
  <c r="JB75" i="17"/>
  <c r="JS21" i="17"/>
  <c r="JS29" i="17"/>
  <c r="JS33" i="17"/>
  <c r="JS37" i="17"/>
  <c r="JS41" i="17"/>
  <c r="JS45" i="17"/>
  <c r="JS49" i="17"/>
  <c r="JS53" i="17"/>
  <c r="JS57" i="17"/>
  <c r="JS61" i="17"/>
  <c r="JS65" i="17"/>
  <c r="JS69" i="17"/>
  <c r="JS73" i="17"/>
  <c r="IY20" i="17"/>
  <c r="IY18" i="17"/>
  <c r="JZ22" i="17"/>
  <c r="JS11" i="17"/>
  <c r="JA16" i="17"/>
  <c r="JA10" i="17"/>
  <c r="JS22" i="17"/>
  <c r="JA26" i="17"/>
  <c r="JB19" i="17"/>
  <c r="JA28" i="17"/>
  <c r="JA36" i="17"/>
  <c r="JA40" i="17"/>
  <c r="JA44" i="17"/>
  <c r="JA50" i="17"/>
  <c r="JA54" i="17"/>
  <c r="JA58" i="17"/>
  <c r="JA62" i="17"/>
  <c r="JA68" i="17"/>
  <c r="JA72" i="17"/>
  <c r="JA76" i="17"/>
  <c r="JS30" i="17"/>
  <c r="JS38" i="17"/>
  <c r="JS42" i="17"/>
  <c r="JS50" i="17"/>
  <c r="JS58" i="17"/>
  <c r="JS70" i="17"/>
  <c r="JA27" i="17"/>
  <c r="JA35" i="17"/>
  <c r="JB39" i="17"/>
  <c r="JB43" i="17"/>
  <c r="JB45" i="17"/>
  <c r="JB47" i="17"/>
  <c r="JA51" i="17"/>
  <c r="JA53" i="17"/>
  <c r="JA55" i="17"/>
  <c r="JA57" i="17"/>
  <c r="JA59" i="17"/>
  <c r="JA61" i="17"/>
  <c r="JA63" i="17"/>
  <c r="JA65" i="17"/>
  <c r="JA67" i="17"/>
  <c r="JA69" i="17"/>
  <c r="JA71" i="17"/>
  <c r="JA73" i="17"/>
  <c r="JA75" i="17"/>
  <c r="JS27" i="17"/>
  <c r="JS31" i="17"/>
  <c r="JS35" i="17"/>
  <c r="JS39" i="17"/>
  <c r="JS43" i="17"/>
  <c r="JS47" i="17"/>
  <c r="JS51" i="17"/>
  <c r="JS55" i="17"/>
  <c r="JS59" i="17"/>
  <c r="JS63" i="17"/>
  <c r="JS67" i="17"/>
  <c r="JS71" i="17"/>
  <c r="IY21" i="17"/>
  <c r="IY19" i="17"/>
  <c r="JX9" i="17"/>
  <c r="FW10" i="17"/>
  <c r="GS9" i="17"/>
  <c r="HA9" i="17" s="1"/>
  <c r="KA8" i="17"/>
  <c r="JA4" i="17"/>
  <c r="FV19" i="17"/>
  <c r="JW19" i="17" s="1"/>
  <c r="ED21" i="17"/>
  <c r="JB21" i="17" s="1"/>
  <c r="DB23" i="17"/>
  <c r="DH22" i="17"/>
  <c r="ED6" i="17"/>
  <c r="JB6" i="17" s="1"/>
  <c r="GV4" i="17"/>
  <c r="GR29" i="17"/>
  <c r="JZ29" i="17" s="1"/>
  <c r="J27" i="12"/>
  <c r="IZ6" i="17" l="1"/>
  <c r="JT4" i="17"/>
  <c r="EZ5" i="17"/>
  <c r="GY5" i="17" s="1"/>
  <c r="HB5" i="17" s="1"/>
  <c r="ET11" i="17"/>
  <c r="ET12" i="17" s="1"/>
  <c r="ET13" i="17" s="1"/>
  <c r="ET14" i="17" s="1"/>
  <c r="ET15" i="17" s="1"/>
  <c r="ET16" i="17" s="1"/>
  <c r="ET17" i="17" s="1"/>
  <c r="ET18" i="17" s="1"/>
  <c r="ET19" i="17" s="1"/>
  <c r="ET20" i="17" s="1"/>
  <c r="ET21" i="17" s="1"/>
  <c r="ET22" i="17" s="1"/>
  <c r="ET23" i="17" s="1"/>
  <c r="ET24" i="17" s="1"/>
  <c r="ET25" i="17" s="1"/>
  <c r="ET26" i="17" s="1"/>
  <c r="ET27" i="17" s="1"/>
  <c r="ET28" i="17" s="1"/>
  <c r="ET29" i="17" s="1"/>
  <c r="ET30" i="17" s="1"/>
  <c r="ET31" i="17" s="1"/>
  <c r="ET32" i="17" s="1"/>
  <c r="ET33" i="17" s="1"/>
  <c r="ET34" i="17" s="1"/>
  <c r="ET35" i="17" s="1"/>
  <c r="ET36" i="17" s="1"/>
  <c r="ET37" i="17" s="1"/>
  <c r="ET38" i="17" s="1"/>
  <c r="ET39" i="17" s="1"/>
  <c r="ET40" i="17" s="1"/>
  <c r="ET41" i="17" s="1"/>
  <c r="ET42" i="17" s="1"/>
  <c r="ET43" i="17" s="1"/>
  <c r="ET44" i="17" s="1"/>
  <c r="ET45" i="17" s="1"/>
  <c r="ET46" i="17" s="1"/>
  <c r="ET47" i="17" s="1"/>
  <c r="ET48" i="17" s="1"/>
  <c r="ET49" i="17" s="1"/>
  <c r="ET50" i="17" s="1"/>
  <c r="ET51" i="17" s="1"/>
  <c r="ET52" i="17" s="1"/>
  <c r="ET53" i="17" s="1"/>
  <c r="ET54" i="17" s="1"/>
  <c r="ET55" i="17" s="1"/>
  <c r="ET56" i="17" s="1"/>
  <c r="ET57" i="17" s="1"/>
  <c r="ET58" i="17" s="1"/>
  <c r="ET59" i="17" s="1"/>
  <c r="ET60" i="17" s="1"/>
  <c r="ET61" i="17" s="1"/>
  <c r="ET62" i="17" s="1"/>
  <c r="ET63" i="17" s="1"/>
  <c r="ET64" i="17" s="1"/>
  <c r="ET65" i="17" s="1"/>
  <c r="ET66" i="17" s="1"/>
  <c r="ET67" i="17" s="1"/>
  <c r="ET68" i="17" s="1"/>
  <c r="ET69" i="17" s="1"/>
  <c r="ET70" i="17" s="1"/>
  <c r="ET71" i="17" s="1"/>
  <c r="ET72" i="17" s="1"/>
  <c r="ET73" i="17" s="1"/>
  <c r="ET74" i="17" s="1"/>
  <c r="ET75" i="17" s="1"/>
  <c r="ET76" i="17" s="1"/>
  <c r="ET77" i="17" s="1"/>
  <c r="ET78" i="17" s="1"/>
  <c r="ET79" i="17" s="1"/>
  <c r="EZ10" i="17"/>
  <c r="GW74" i="17"/>
  <c r="GW70" i="17"/>
  <c r="GW66" i="17"/>
  <c r="GW62" i="17"/>
  <c r="GW60" i="17"/>
  <c r="GW58" i="17"/>
  <c r="GW56" i="17"/>
  <c r="GW54" i="17"/>
  <c r="GW52" i="17"/>
  <c r="GW50" i="17"/>
  <c r="GW48" i="17"/>
  <c r="GW46" i="17"/>
  <c r="GW44" i="17"/>
  <c r="GW42" i="17"/>
  <c r="GW40" i="17"/>
  <c r="GW38" i="17"/>
  <c r="GW36" i="17"/>
  <c r="GW20" i="17"/>
  <c r="GW41" i="17"/>
  <c r="GW37" i="17"/>
  <c r="GW18" i="17"/>
  <c r="GX4" i="17"/>
  <c r="JD4" i="17" s="1"/>
  <c r="GW59" i="17"/>
  <c r="GW45" i="17"/>
  <c r="GW75" i="17"/>
  <c r="GW51" i="17"/>
  <c r="GW76" i="17"/>
  <c r="GW72" i="17"/>
  <c r="GW68" i="17"/>
  <c r="GW64" i="17"/>
  <c r="GW67" i="17"/>
  <c r="GW55" i="17"/>
  <c r="GW49" i="17"/>
  <c r="GW71" i="17"/>
  <c r="GW63" i="17"/>
  <c r="GW19" i="17"/>
  <c r="GW47" i="17"/>
  <c r="GW43" i="17"/>
  <c r="GW39" i="17"/>
  <c r="GW73" i="17"/>
  <c r="GW69" i="17"/>
  <c r="GW65" i="17"/>
  <c r="GW61" i="17"/>
  <c r="GW57" i="17"/>
  <c r="GW53" i="17"/>
  <c r="JX10" i="17"/>
  <c r="FW11" i="17"/>
  <c r="IY22" i="17"/>
  <c r="GS10" i="17"/>
  <c r="HA10" i="17" s="1"/>
  <c r="KA9" i="17"/>
  <c r="DI8" i="17"/>
  <c r="IZ7" i="17"/>
  <c r="ED22" i="17"/>
  <c r="JB22" i="17" s="1"/>
  <c r="FV20" i="17"/>
  <c r="JW20" i="17" s="1"/>
  <c r="DB24" i="17"/>
  <c r="DH23" i="17"/>
  <c r="GY4" i="17"/>
  <c r="GV6" i="17"/>
  <c r="GZ9" i="17"/>
  <c r="ED7" i="17"/>
  <c r="JB7" i="17" s="1"/>
  <c r="GR30" i="17"/>
  <c r="JZ30" i="17" s="1"/>
  <c r="EZ6" i="17" l="1"/>
  <c r="JT5" i="17"/>
  <c r="V2" i="12"/>
  <c r="KB5" i="17"/>
  <c r="IY23" i="17"/>
  <c r="JX11" i="17"/>
  <c r="FW12" i="17"/>
  <c r="DI9" i="17"/>
  <c r="IZ8" i="17"/>
  <c r="GS11" i="17"/>
  <c r="HA11" i="17" s="1"/>
  <c r="KA10" i="17"/>
  <c r="GW21" i="17"/>
  <c r="FV21" i="17"/>
  <c r="JW21" i="17" s="1"/>
  <c r="ED23" i="17"/>
  <c r="JB23" i="17" s="1"/>
  <c r="DB25" i="17"/>
  <c r="DH24" i="17"/>
  <c r="S1" i="12"/>
  <c r="HB4" i="17"/>
  <c r="KB4" i="17" s="1"/>
  <c r="GZ10" i="17"/>
  <c r="GW5" i="17"/>
  <c r="GX5" i="17" s="1"/>
  <c r="GW6" i="17"/>
  <c r="GX6" i="17" s="1"/>
  <c r="ED8" i="17"/>
  <c r="JB8" i="17" s="1"/>
  <c r="GR31" i="17"/>
  <c r="JZ31" i="17" s="1"/>
  <c r="DQ27" i="12"/>
  <c r="IA27" i="12"/>
  <c r="GE27" i="12"/>
  <c r="EI27" i="12"/>
  <c r="CM27" i="12"/>
  <c r="AQ28" i="12"/>
  <c r="AH28" i="12"/>
  <c r="CD28" i="12"/>
  <c r="CS27" i="12"/>
  <c r="GT27" i="12"/>
  <c r="EZ7" i="17" l="1"/>
  <c r="JT6" i="17"/>
  <c r="GY6" i="17"/>
  <c r="HB6" i="17" s="1"/>
  <c r="Y2" i="12" s="1"/>
  <c r="V1" i="12"/>
  <c r="JD5" i="17"/>
  <c r="Y1" i="12"/>
  <c r="JD6" i="17"/>
  <c r="JX12" i="17"/>
  <c r="FW13" i="17"/>
  <c r="IY24" i="17"/>
  <c r="GS12" i="17"/>
  <c r="HA12" i="17" s="1"/>
  <c r="KA11" i="17"/>
  <c r="DI10" i="17"/>
  <c r="IZ9" i="17"/>
  <c r="ED24" i="17"/>
  <c r="JB24" i="17" s="1"/>
  <c r="FV22" i="17"/>
  <c r="JW22" i="17" s="1"/>
  <c r="GW22" i="17"/>
  <c r="ED9" i="17"/>
  <c r="JB9" i="17" s="1"/>
  <c r="DB26" i="17"/>
  <c r="DH25" i="17"/>
  <c r="S2" i="12"/>
  <c r="GV7" i="17"/>
  <c r="GZ11" i="17"/>
  <c r="GV8" i="17"/>
  <c r="GW7" i="17"/>
  <c r="GR32" i="17"/>
  <c r="JZ32" i="17" s="1"/>
  <c r="GZ29" i="12"/>
  <c r="GZ28" i="12"/>
  <c r="GZ27" i="12"/>
  <c r="FD29" i="12"/>
  <c r="FD28" i="12"/>
  <c r="FD27" i="12"/>
  <c r="DH29" i="12"/>
  <c r="DH27" i="12"/>
  <c r="DH28" i="12"/>
  <c r="BL28" i="12"/>
  <c r="BL27" i="12"/>
  <c r="BL29" i="12"/>
  <c r="P29" i="12"/>
  <c r="P28" i="12"/>
  <c r="P27" i="12"/>
  <c r="GK28" i="12"/>
  <c r="DZ29" i="12"/>
  <c r="DZ27" i="12"/>
  <c r="S28" i="12"/>
  <c r="BO28" i="12"/>
  <c r="DK28" i="12"/>
  <c r="FG29" i="12"/>
  <c r="FG28" i="12"/>
  <c r="HC29" i="12"/>
  <c r="HC28" i="12"/>
  <c r="GH27" i="12"/>
  <c r="GH29" i="12"/>
  <c r="GH28" i="12"/>
  <c r="DW28" i="12"/>
  <c r="DW27" i="12"/>
  <c r="DW29" i="12"/>
  <c r="BI29" i="12"/>
  <c r="BI28" i="12"/>
  <c r="BI27" i="12"/>
  <c r="BU29" i="12"/>
  <c r="HI29" i="12"/>
  <c r="HI28" i="12"/>
  <c r="Y28" i="12"/>
  <c r="HF27" i="12"/>
  <c r="HF29" i="12"/>
  <c r="HF28" i="12"/>
  <c r="EU28" i="12"/>
  <c r="EU27" i="12"/>
  <c r="EU29" i="12"/>
  <c r="CG28" i="12"/>
  <c r="CG29" i="12"/>
  <c r="CG27" i="12"/>
  <c r="V27" i="12"/>
  <c r="V29" i="12"/>
  <c r="V28" i="12"/>
  <c r="CM29" i="12"/>
  <c r="HR28" i="12"/>
  <c r="DZ28" i="12"/>
  <c r="Y27" i="12"/>
  <c r="IA28" i="12"/>
  <c r="BF27" i="12"/>
  <c r="HI27" i="12"/>
  <c r="DK27" i="12"/>
  <c r="CS29" i="12"/>
  <c r="GN29" i="12"/>
  <c r="GN28" i="12"/>
  <c r="GN27" i="12"/>
  <c r="ER29" i="12"/>
  <c r="ER28" i="12"/>
  <c r="ER27" i="12"/>
  <c r="CV29" i="12"/>
  <c r="CV28" i="12"/>
  <c r="CV27" i="12"/>
  <c r="AZ29" i="12"/>
  <c r="AZ28" i="12"/>
  <c r="AZ27" i="12"/>
  <c r="FV29" i="12"/>
  <c r="FV27" i="12"/>
  <c r="AW28" i="12"/>
  <c r="FS28" i="12"/>
  <c r="FS29" i="12"/>
  <c r="FS27" i="12"/>
  <c r="DE29" i="12"/>
  <c r="DE28" i="12"/>
  <c r="DE27" i="12"/>
  <c r="AT27" i="12"/>
  <c r="AT29" i="12"/>
  <c r="AT28" i="12"/>
  <c r="FM29" i="12"/>
  <c r="BU28" i="12"/>
  <c r="GQ28" i="12"/>
  <c r="GQ27" i="12"/>
  <c r="GQ29" i="12"/>
  <c r="EC28" i="12"/>
  <c r="EC29" i="12"/>
  <c r="EC27" i="12"/>
  <c r="BR27" i="12"/>
  <c r="BR29" i="12"/>
  <c r="BR28" i="12"/>
  <c r="HX29" i="12"/>
  <c r="BO29" i="12"/>
  <c r="GT28" i="12"/>
  <c r="DB28" i="12"/>
  <c r="J28" i="12"/>
  <c r="GE28" i="12"/>
  <c r="HC27" i="12"/>
  <c r="BO27" i="12"/>
  <c r="GB28" i="12"/>
  <c r="GB29" i="12"/>
  <c r="GB27" i="12"/>
  <c r="EF29" i="12"/>
  <c r="EF28" i="12"/>
  <c r="EF27" i="12"/>
  <c r="CJ29" i="12"/>
  <c r="CJ28" i="12"/>
  <c r="CJ27" i="12"/>
  <c r="AN29" i="12"/>
  <c r="AN28" i="12"/>
  <c r="AN27" i="12"/>
  <c r="J29" i="12"/>
  <c r="BF29" i="12"/>
  <c r="DB29" i="12"/>
  <c r="EX29" i="12"/>
  <c r="GT29" i="12"/>
  <c r="HR29" i="12"/>
  <c r="HR27" i="12"/>
  <c r="CS28" i="12"/>
  <c r="AH29" i="12"/>
  <c r="AH27" i="12"/>
  <c r="GE29" i="12"/>
  <c r="IA29" i="12"/>
  <c r="HO28" i="12"/>
  <c r="HO29" i="12"/>
  <c r="HO27" i="12"/>
  <c r="FA29" i="12"/>
  <c r="FA28" i="12"/>
  <c r="FA27" i="12"/>
  <c r="CP27" i="12"/>
  <c r="CP29" i="12"/>
  <c r="CP28" i="12"/>
  <c r="AE28" i="12"/>
  <c r="AE27" i="12"/>
  <c r="AE29" i="12"/>
  <c r="DQ28" i="12"/>
  <c r="FY29" i="12"/>
  <c r="FY28" i="12"/>
  <c r="FY27" i="12"/>
  <c r="DN27" i="12"/>
  <c r="DN29" i="12"/>
  <c r="DN28" i="12"/>
  <c r="BC28" i="12"/>
  <c r="BC27" i="12"/>
  <c r="BC29" i="12"/>
  <c r="EI29" i="12"/>
  <c r="AQ29" i="12"/>
  <c r="FV28" i="12"/>
  <c r="GK27" i="12"/>
  <c r="BU27" i="12"/>
  <c r="EI28" i="12"/>
  <c r="EX27" i="12"/>
  <c r="Y29" i="12"/>
  <c r="AW29" i="12"/>
  <c r="FG27" i="12"/>
  <c r="HL27" i="12"/>
  <c r="HL28" i="12"/>
  <c r="HL29" i="12"/>
  <c r="FP27" i="12"/>
  <c r="FP28" i="12"/>
  <c r="FP29" i="12"/>
  <c r="DT29" i="12"/>
  <c r="DT28" i="12"/>
  <c r="DT27" i="12"/>
  <c r="BX29" i="12"/>
  <c r="BX27" i="12"/>
  <c r="BX28" i="12"/>
  <c r="AB29" i="12"/>
  <c r="AB27" i="12"/>
  <c r="AB28" i="12"/>
  <c r="EO28" i="12"/>
  <c r="CD29" i="12"/>
  <c r="CD27" i="12"/>
  <c r="GK29" i="12"/>
  <c r="GW29" i="12"/>
  <c r="GW28" i="12"/>
  <c r="GW27" i="12"/>
  <c r="EL27" i="12"/>
  <c r="EL29" i="12"/>
  <c r="EL28" i="12"/>
  <c r="CA28" i="12"/>
  <c r="CA27" i="12"/>
  <c r="CA29" i="12"/>
  <c r="M29" i="12"/>
  <c r="M28" i="12"/>
  <c r="M27" i="12"/>
  <c r="HX27" i="12"/>
  <c r="FM28" i="12"/>
  <c r="HU29" i="12"/>
  <c r="HU28" i="12"/>
  <c r="HU27" i="12"/>
  <c r="FJ27" i="12"/>
  <c r="FJ29" i="12"/>
  <c r="FJ28" i="12"/>
  <c r="CY28" i="12"/>
  <c r="CY27" i="12"/>
  <c r="CY29" i="12"/>
  <c r="AK28" i="12"/>
  <c r="AK29" i="12"/>
  <c r="AK27" i="12"/>
  <c r="DK29" i="12"/>
  <c r="S29" i="12"/>
  <c r="EX28" i="12"/>
  <c r="BF28" i="12"/>
  <c r="EO27" i="12"/>
  <c r="AW27" i="12"/>
  <c r="CM28" i="12"/>
  <c r="DB27" i="12"/>
  <c r="DQ29" i="12"/>
  <c r="HX28" i="12"/>
  <c r="EO29" i="12"/>
  <c r="S27" i="12"/>
  <c r="FM27" i="12"/>
  <c r="AQ27" i="12"/>
  <c r="KB6" i="17" l="1"/>
  <c r="EZ8" i="17"/>
  <c r="JT7" i="17"/>
  <c r="GY7" i="17"/>
  <c r="HB7" i="17" s="1"/>
  <c r="KB7" i="17" s="1"/>
  <c r="GX7" i="17"/>
  <c r="JD7" i="17" s="1"/>
  <c r="FW14" i="17"/>
  <c r="JX13" i="17"/>
  <c r="IY25" i="17"/>
  <c r="DI11" i="17"/>
  <c r="IZ10" i="17"/>
  <c r="GS13" i="17"/>
  <c r="HA13" i="17" s="1"/>
  <c r="KA12" i="17"/>
  <c r="GW8" i="17"/>
  <c r="GX8" i="17" s="1"/>
  <c r="FV23" i="17"/>
  <c r="JW23" i="17" s="1"/>
  <c r="ED25" i="17"/>
  <c r="JB25" i="17" s="1"/>
  <c r="GW23" i="17"/>
  <c r="ED10" i="17"/>
  <c r="JB10" i="17" s="1"/>
  <c r="DB27" i="17"/>
  <c r="DH26" i="17"/>
  <c r="GV9" i="17"/>
  <c r="GZ12" i="17"/>
  <c r="GZ13" i="17"/>
  <c r="JT10" i="17"/>
  <c r="GR33" i="17"/>
  <c r="JZ33" i="17" s="1"/>
  <c r="AB2" i="12" l="1"/>
  <c r="EZ9" i="17"/>
  <c r="JT8" i="17"/>
  <c r="GY8" i="17"/>
  <c r="HB8" i="17" s="1"/>
  <c r="AE2" i="12" s="1"/>
  <c r="AE1" i="12"/>
  <c r="JD8" i="17"/>
  <c r="IY26" i="17"/>
  <c r="GS14" i="17"/>
  <c r="HA14" i="17" s="1"/>
  <c r="KA13" i="17"/>
  <c r="DI12" i="17"/>
  <c r="IZ11" i="17"/>
  <c r="FW15" i="17"/>
  <c r="JX14" i="17"/>
  <c r="GW24" i="17"/>
  <c r="ED26" i="17"/>
  <c r="JB26" i="17" s="1"/>
  <c r="FV24" i="17"/>
  <c r="JW24" i="17" s="1"/>
  <c r="ED11" i="17"/>
  <c r="JB11" i="17" s="1"/>
  <c r="GW9" i="17"/>
  <c r="GX9" i="17" s="1"/>
  <c r="DB28" i="17"/>
  <c r="DH27" i="17"/>
  <c r="EZ11" i="17"/>
  <c r="JT11" i="17" s="1"/>
  <c r="AB1" i="12"/>
  <c r="GV10" i="17"/>
  <c r="GZ14" i="17"/>
  <c r="GR34" i="17"/>
  <c r="JZ34" i="17" s="1"/>
  <c r="KB8" i="17" l="1"/>
  <c r="JT9" i="17"/>
  <c r="GY9" i="17"/>
  <c r="HB9" i="17" s="1"/>
  <c r="AH2" i="12" s="1"/>
  <c r="AH1" i="12"/>
  <c r="JD9" i="17"/>
  <c r="IY27" i="17"/>
  <c r="FW16" i="17"/>
  <c r="JX15" i="17"/>
  <c r="DI13" i="17"/>
  <c r="IZ12" i="17"/>
  <c r="GS15" i="17"/>
  <c r="HA15" i="17" s="1"/>
  <c r="KA14" i="17"/>
  <c r="GW25" i="17"/>
  <c r="FV25" i="17"/>
  <c r="JW25" i="17" s="1"/>
  <c r="ED27" i="17"/>
  <c r="JB27" i="17" s="1"/>
  <c r="GW10" i="17"/>
  <c r="GX10" i="17" s="1"/>
  <c r="ED12" i="17"/>
  <c r="JB12" i="17" s="1"/>
  <c r="DB29" i="17"/>
  <c r="DH28" i="17"/>
  <c r="GY10" i="17"/>
  <c r="HB10" i="17" s="1"/>
  <c r="EZ12" i="17"/>
  <c r="JT12" i="17" s="1"/>
  <c r="GV11" i="17"/>
  <c r="GZ15" i="17"/>
  <c r="GR35" i="17"/>
  <c r="JZ35" i="17" s="1"/>
  <c r="KB9" i="17" l="1"/>
  <c r="AK2" i="12"/>
  <c r="KB10" i="17"/>
  <c r="AK1" i="12"/>
  <c r="JD10" i="17"/>
  <c r="IY28" i="17"/>
  <c r="GS16" i="17"/>
  <c r="KA15" i="17"/>
  <c r="DI14" i="17"/>
  <c r="IZ13" i="17"/>
  <c r="FW17" i="17"/>
  <c r="JX16" i="17"/>
  <c r="ED28" i="17"/>
  <c r="JB28" i="17" s="1"/>
  <c r="GW26" i="17"/>
  <c r="FV26" i="17"/>
  <c r="JW26" i="17" s="1"/>
  <c r="ED13" i="17"/>
  <c r="JB13" i="17" s="1"/>
  <c r="GW11" i="17"/>
  <c r="GX11" i="17" s="1"/>
  <c r="DB30" i="17"/>
  <c r="DH29" i="17"/>
  <c r="EZ13" i="17"/>
  <c r="JT13" i="17" s="1"/>
  <c r="GY11" i="17"/>
  <c r="HB11" i="17" s="1"/>
  <c r="GZ16" i="17"/>
  <c r="GR36" i="17"/>
  <c r="JZ36" i="17" s="1"/>
  <c r="AN2" i="12" l="1"/>
  <c r="KB11" i="17"/>
  <c r="AN1" i="12"/>
  <c r="JD11" i="17"/>
  <c r="IY29" i="17"/>
  <c r="FW18" i="17"/>
  <c r="JX17" i="17"/>
  <c r="DI15" i="17"/>
  <c r="IZ14" i="17"/>
  <c r="GS17" i="17"/>
  <c r="KA16" i="17"/>
  <c r="HA16" i="17"/>
  <c r="ED29" i="17"/>
  <c r="JB29" i="17" s="1"/>
  <c r="FV27" i="17"/>
  <c r="JW27" i="17" s="1"/>
  <c r="GW27" i="17"/>
  <c r="GW12" i="17"/>
  <c r="ED14" i="17"/>
  <c r="JB14" i="17" s="1"/>
  <c r="DB31" i="17"/>
  <c r="DH30" i="17"/>
  <c r="EZ14" i="17"/>
  <c r="JT14" i="17" s="1"/>
  <c r="GY12" i="17"/>
  <c r="HB12" i="17" s="1"/>
  <c r="GR37" i="17"/>
  <c r="JZ37" i="17" s="1"/>
  <c r="AQ2" i="12" l="1"/>
  <c r="KB12" i="17"/>
  <c r="GS18" i="17"/>
  <c r="HA18" i="17" s="1"/>
  <c r="KA17" i="17"/>
  <c r="HA17" i="17"/>
  <c r="IY30" i="17"/>
  <c r="DI16" i="17"/>
  <c r="IZ15" i="17"/>
  <c r="FW19" i="17"/>
  <c r="JX18" i="17"/>
  <c r="ED30" i="17"/>
  <c r="JB30" i="17" s="1"/>
  <c r="ED15" i="17"/>
  <c r="JB15" i="17" s="1"/>
  <c r="FV28" i="17"/>
  <c r="JW28" i="17" s="1"/>
  <c r="GW28" i="17"/>
  <c r="GW13" i="17"/>
  <c r="GZ17" i="17"/>
  <c r="DB32" i="17"/>
  <c r="DH31" i="17"/>
  <c r="EZ15" i="17"/>
  <c r="JT15" i="17" s="1"/>
  <c r="GY13" i="17"/>
  <c r="HB13" i="17" s="1"/>
  <c r="GR38" i="17"/>
  <c r="JZ38" i="17" s="1"/>
  <c r="GW14" i="17" l="1"/>
  <c r="AT2" i="12"/>
  <c r="KB13" i="17"/>
  <c r="IY31" i="17"/>
  <c r="FW20" i="17"/>
  <c r="JX19" i="17"/>
  <c r="DI17" i="17"/>
  <c r="IZ16" i="17"/>
  <c r="GS19" i="17"/>
  <c r="KA18" i="17"/>
  <c r="GW29" i="17"/>
  <c r="FV29" i="17"/>
  <c r="JW29" i="17" s="1"/>
  <c r="ED16" i="17"/>
  <c r="JB16" i="17" s="1"/>
  <c r="ED31" i="17"/>
  <c r="JB31" i="17" s="1"/>
  <c r="GZ18" i="17"/>
  <c r="DB33" i="17"/>
  <c r="DH32" i="17"/>
  <c r="GY14" i="17"/>
  <c r="HB14" i="17" s="1"/>
  <c r="EZ16" i="17"/>
  <c r="JT16" i="17" s="1"/>
  <c r="GR39" i="17"/>
  <c r="JZ39" i="17" s="1"/>
  <c r="AW2" i="12" l="1"/>
  <c r="KB14" i="17"/>
  <c r="IY32" i="17"/>
  <c r="KA19" i="17"/>
  <c r="GS20" i="17"/>
  <c r="DI18" i="17"/>
  <c r="IZ17" i="17"/>
  <c r="JX20" i="17"/>
  <c r="FW21" i="17"/>
  <c r="HA19" i="17"/>
  <c r="ED32" i="17"/>
  <c r="JB32" i="17" s="1"/>
  <c r="ED17" i="17"/>
  <c r="FV30" i="17"/>
  <c r="JW30" i="17" s="1"/>
  <c r="GW30" i="17"/>
  <c r="GW15" i="17"/>
  <c r="DB34" i="17"/>
  <c r="DH33" i="17"/>
  <c r="EZ17" i="17"/>
  <c r="JT17" i="17" s="1"/>
  <c r="GY15" i="17"/>
  <c r="HB15" i="17" s="1"/>
  <c r="GZ19" i="17"/>
  <c r="GR40" i="17"/>
  <c r="JZ40" i="17" s="1"/>
  <c r="AZ2" i="12" l="1"/>
  <c r="KB15" i="17"/>
  <c r="IY33" i="17"/>
  <c r="JX21" i="17"/>
  <c r="FW22" i="17"/>
  <c r="KA20" i="17"/>
  <c r="GS21" i="17"/>
  <c r="GW17" i="17"/>
  <c r="JB17" i="17"/>
  <c r="IZ18" i="17"/>
  <c r="DI19" i="17"/>
  <c r="HA20" i="17"/>
  <c r="FV31" i="17"/>
  <c r="JW31" i="17" s="1"/>
  <c r="GW16" i="17"/>
  <c r="GW31" i="17"/>
  <c r="ED33" i="17"/>
  <c r="JB33" i="17" s="1"/>
  <c r="DB35" i="17"/>
  <c r="DH34" i="17"/>
  <c r="EZ18" i="17"/>
  <c r="JT18" i="17" s="1"/>
  <c r="GY16" i="17"/>
  <c r="HB16" i="17" s="1"/>
  <c r="GZ20" i="17"/>
  <c r="GR41" i="17"/>
  <c r="JZ41" i="17" s="1"/>
  <c r="BC2" i="12" l="1"/>
  <c r="KB16" i="17"/>
  <c r="DI20" i="17"/>
  <c r="IZ19" i="17"/>
  <c r="KA21" i="17"/>
  <c r="GS22" i="17"/>
  <c r="JX22" i="17"/>
  <c r="FW23" i="17"/>
  <c r="IY34" i="17"/>
  <c r="HA21" i="17"/>
  <c r="ED34" i="17"/>
  <c r="JB34" i="17" s="1"/>
  <c r="GW32" i="17"/>
  <c r="FV32" i="17"/>
  <c r="JW32" i="17" s="1"/>
  <c r="GZ21" i="17"/>
  <c r="DB36" i="17"/>
  <c r="DH35" i="17"/>
  <c r="GY17" i="17"/>
  <c r="HB17" i="17" s="1"/>
  <c r="EZ19" i="17"/>
  <c r="JT19" i="17" s="1"/>
  <c r="GR42" i="17"/>
  <c r="JZ42" i="17" s="1"/>
  <c r="BF2" i="12" l="1"/>
  <c r="KB17" i="17"/>
  <c r="IY35" i="17"/>
  <c r="JX23" i="17"/>
  <c r="FW24" i="17"/>
  <c r="KA22" i="17"/>
  <c r="GS23" i="17"/>
  <c r="HA23" i="17" s="1"/>
  <c r="DI21" i="17"/>
  <c r="IZ20" i="17"/>
  <c r="HA22" i="17"/>
  <c r="ED35" i="17"/>
  <c r="FV33" i="17"/>
  <c r="JW33" i="17" s="1"/>
  <c r="GW33" i="17"/>
  <c r="GZ22" i="17"/>
  <c r="DB37" i="17"/>
  <c r="DH36" i="17"/>
  <c r="EZ20" i="17"/>
  <c r="JT20" i="17" s="1"/>
  <c r="GY18" i="17"/>
  <c r="HB18" i="17" s="1"/>
  <c r="GR43" i="17"/>
  <c r="JZ43" i="17" s="1"/>
  <c r="BI2" i="12" l="1"/>
  <c r="KB18" i="17"/>
  <c r="JB35" i="17"/>
  <c r="GS24" i="17"/>
  <c r="HA24" i="17" s="1"/>
  <c r="KA23" i="17"/>
  <c r="JX24" i="17"/>
  <c r="FW25" i="17"/>
  <c r="IY36" i="17"/>
  <c r="DI22" i="17"/>
  <c r="IZ21" i="17"/>
  <c r="FV34" i="17"/>
  <c r="JW34" i="17" s="1"/>
  <c r="GW34" i="17"/>
  <c r="DB38" i="17"/>
  <c r="DH37" i="17"/>
  <c r="GY19" i="17"/>
  <c r="HB19" i="17" s="1"/>
  <c r="EZ21" i="17"/>
  <c r="JT21" i="17" s="1"/>
  <c r="GZ23" i="17"/>
  <c r="GR44" i="17"/>
  <c r="JZ44" i="17" s="1"/>
  <c r="GW35" i="17" l="1"/>
  <c r="BL2" i="12"/>
  <c r="KB19" i="17"/>
  <c r="JX25" i="17"/>
  <c r="FW26" i="17"/>
  <c r="IY37" i="17"/>
  <c r="IZ22" i="17"/>
  <c r="DI23" i="17"/>
  <c r="GS25" i="17"/>
  <c r="HA25" i="17" s="1"/>
  <c r="KA24" i="17"/>
  <c r="FV35" i="17"/>
  <c r="JW35" i="17" s="1"/>
  <c r="DB39" i="17"/>
  <c r="DH38" i="17"/>
  <c r="GY20" i="17"/>
  <c r="HB20" i="17" s="1"/>
  <c r="EZ22" i="17"/>
  <c r="JT22" i="17" s="1"/>
  <c r="GZ24" i="17"/>
  <c r="GR45" i="17"/>
  <c r="JZ45" i="17" s="1"/>
  <c r="BO2" i="12" l="1"/>
  <c r="KB20" i="17"/>
  <c r="IZ23" i="17"/>
  <c r="DI24" i="17"/>
  <c r="JX26" i="17"/>
  <c r="FW27" i="17"/>
  <c r="IY38" i="17"/>
  <c r="GS26" i="17"/>
  <c r="HA26" i="17" s="1"/>
  <c r="KA25" i="17"/>
  <c r="FV36" i="17"/>
  <c r="JW36" i="17" s="1"/>
  <c r="DB40" i="17"/>
  <c r="DH39" i="17"/>
  <c r="GY21" i="17"/>
  <c r="HB21" i="17" s="1"/>
  <c r="EZ23" i="17"/>
  <c r="JT23" i="17" s="1"/>
  <c r="GZ25" i="17"/>
  <c r="GR46" i="17"/>
  <c r="JZ46" i="17" s="1"/>
  <c r="BR2" i="12" l="1"/>
  <c r="KB21" i="17"/>
  <c r="IY39" i="17"/>
  <c r="JX27" i="17"/>
  <c r="FW28" i="17"/>
  <c r="IZ24" i="17"/>
  <c r="DI25" i="17"/>
  <c r="GS27" i="17"/>
  <c r="HA27" i="17" s="1"/>
  <c r="KA26" i="17"/>
  <c r="FV37" i="17"/>
  <c r="JW37" i="17" s="1"/>
  <c r="DB41" i="17"/>
  <c r="DH40" i="17"/>
  <c r="EZ24" i="17"/>
  <c r="JT24" i="17" s="1"/>
  <c r="GY22" i="17"/>
  <c r="HB22" i="17" s="1"/>
  <c r="GZ26" i="17"/>
  <c r="GR47" i="17"/>
  <c r="JZ47" i="17" s="1"/>
  <c r="BU2" i="12" l="1"/>
  <c r="KB22" i="17"/>
  <c r="IY40" i="17"/>
  <c r="IZ25" i="17"/>
  <c r="DI26" i="17"/>
  <c r="JX28" i="17"/>
  <c r="FW29" i="17"/>
  <c r="GS28" i="17"/>
  <c r="HA28" i="17" s="1"/>
  <c r="KA27" i="17"/>
  <c r="FV38" i="17"/>
  <c r="JW38" i="17" s="1"/>
  <c r="GZ27" i="17"/>
  <c r="DB42" i="17"/>
  <c r="DH41" i="17"/>
  <c r="EZ25" i="17"/>
  <c r="JT25" i="17" s="1"/>
  <c r="GY23" i="17"/>
  <c r="HB23" i="17" s="1"/>
  <c r="GR48" i="17"/>
  <c r="JZ48" i="17" s="1"/>
  <c r="BX2" i="12" l="1"/>
  <c r="KB23" i="17"/>
  <c r="IY41" i="17"/>
  <c r="JX29" i="17"/>
  <c r="FW30" i="17"/>
  <c r="IZ26" i="17"/>
  <c r="DI27" i="17"/>
  <c r="KA28" i="17"/>
  <c r="GS29" i="17"/>
  <c r="FV39" i="17"/>
  <c r="JW39" i="17" s="1"/>
  <c r="GZ28" i="17"/>
  <c r="DB43" i="17"/>
  <c r="DH42" i="17"/>
  <c r="GY24" i="17"/>
  <c r="HB24" i="17" s="1"/>
  <c r="EZ26" i="17"/>
  <c r="JT26" i="17" s="1"/>
  <c r="HA29" i="17"/>
  <c r="GR49" i="17"/>
  <c r="JZ49" i="17" s="1"/>
  <c r="CA2" i="12" l="1"/>
  <c r="KB24" i="17"/>
  <c r="KA29" i="17"/>
  <c r="GS30" i="17"/>
  <c r="HA30" i="17" s="1"/>
  <c r="IZ27" i="17"/>
  <c r="DI28" i="17"/>
  <c r="JX30" i="17"/>
  <c r="FW31" i="17"/>
  <c r="IY42" i="17"/>
  <c r="FV40" i="17"/>
  <c r="JW40" i="17" s="1"/>
  <c r="GZ29" i="17"/>
  <c r="DB44" i="17"/>
  <c r="DH43" i="17"/>
  <c r="GY25" i="17"/>
  <c r="HB25" i="17" s="1"/>
  <c r="EZ27" i="17"/>
  <c r="JT27" i="17" s="1"/>
  <c r="GR50" i="17"/>
  <c r="JZ50" i="17" s="1"/>
  <c r="CD2" i="12" l="1"/>
  <c r="KB25" i="17"/>
  <c r="IY43" i="17"/>
  <c r="FW32" i="17"/>
  <c r="JX31" i="17"/>
  <c r="IZ28" i="17"/>
  <c r="DI29" i="17"/>
  <c r="KA30" i="17"/>
  <c r="GS31" i="17"/>
  <c r="HA31" i="17" s="1"/>
  <c r="FV41" i="17"/>
  <c r="JW41" i="17" s="1"/>
  <c r="GZ30" i="17"/>
  <c r="DB45" i="17"/>
  <c r="DH44" i="17"/>
  <c r="EZ28" i="17"/>
  <c r="JT28" i="17" s="1"/>
  <c r="GY26" i="17"/>
  <c r="HB26" i="17" s="1"/>
  <c r="GR51" i="17"/>
  <c r="JZ51" i="17" s="1"/>
  <c r="CG2" i="12" l="1"/>
  <c r="KB26" i="17"/>
  <c r="IY44" i="17"/>
  <c r="KA31" i="17"/>
  <c r="GS32" i="17"/>
  <c r="HA32" i="17" s="1"/>
  <c r="IZ29" i="17"/>
  <c r="DI30" i="17"/>
  <c r="JX32" i="17"/>
  <c r="FW33" i="17"/>
  <c r="FV42" i="17"/>
  <c r="JW42" i="17" s="1"/>
  <c r="GZ31" i="17"/>
  <c r="DB46" i="17"/>
  <c r="DH45" i="17"/>
  <c r="EZ29" i="17"/>
  <c r="JT29" i="17" s="1"/>
  <c r="GY27" i="17"/>
  <c r="HB27" i="17" s="1"/>
  <c r="GR52" i="17"/>
  <c r="JZ52" i="17" s="1"/>
  <c r="CJ2" i="12" l="1"/>
  <c r="KB27" i="17"/>
  <c r="JX33" i="17"/>
  <c r="FW34" i="17"/>
  <c r="IZ30" i="17"/>
  <c r="DI31" i="17"/>
  <c r="KA32" i="17"/>
  <c r="GS33" i="17"/>
  <c r="IY45" i="17"/>
  <c r="FV43" i="17"/>
  <c r="JW43" i="17" s="1"/>
  <c r="GZ32" i="17"/>
  <c r="DB47" i="17"/>
  <c r="DH46" i="17"/>
  <c r="GY28" i="17"/>
  <c r="HB28" i="17" s="1"/>
  <c r="EZ30" i="17"/>
  <c r="JT30" i="17" s="1"/>
  <c r="HA33" i="17"/>
  <c r="GR53" i="17"/>
  <c r="JZ53" i="17" s="1"/>
  <c r="CM2" i="12" l="1"/>
  <c r="KB28" i="17"/>
  <c r="KA33" i="17"/>
  <c r="GS34" i="17"/>
  <c r="HA34" i="17" s="1"/>
  <c r="IZ31" i="17"/>
  <c r="DI32" i="17"/>
  <c r="JX34" i="17"/>
  <c r="FW35" i="17"/>
  <c r="IY46" i="17"/>
  <c r="FV44" i="17"/>
  <c r="JW44" i="17" s="1"/>
  <c r="GZ33" i="17"/>
  <c r="DB48" i="17"/>
  <c r="DH47" i="17"/>
  <c r="GY29" i="17"/>
  <c r="HB29" i="17" s="1"/>
  <c r="EZ31" i="17"/>
  <c r="JT31" i="17" s="1"/>
  <c r="GR54" i="17"/>
  <c r="JZ54" i="17" s="1"/>
  <c r="CP2" i="12" l="1"/>
  <c r="KB29" i="17"/>
  <c r="IY47" i="17"/>
  <c r="JX35" i="17"/>
  <c r="FW36" i="17"/>
  <c r="IZ32" i="17"/>
  <c r="DI33" i="17"/>
  <c r="KA34" i="17"/>
  <c r="GS35" i="17"/>
  <c r="HA35" i="17" s="1"/>
  <c r="FV45" i="17"/>
  <c r="GZ34" i="17"/>
  <c r="DB49" i="17"/>
  <c r="DH48" i="17"/>
  <c r="GY30" i="17"/>
  <c r="HB30" i="17" s="1"/>
  <c r="EZ32" i="17"/>
  <c r="JT32" i="17" s="1"/>
  <c r="GR55" i="17"/>
  <c r="JZ55" i="17" s="1"/>
  <c r="CS2" i="12" l="1"/>
  <c r="KB30" i="17"/>
  <c r="KA35" i="17"/>
  <c r="GS36" i="17"/>
  <c r="HA36" i="17" s="1"/>
  <c r="IZ33" i="17"/>
  <c r="DI34" i="17"/>
  <c r="JX36" i="17"/>
  <c r="FW37" i="17"/>
  <c r="IY48" i="17"/>
  <c r="JW45" i="17"/>
  <c r="GZ35" i="17"/>
  <c r="DB50" i="17"/>
  <c r="DH49" i="17"/>
  <c r="GY31" i="17"/>
  <c r="HB31" i="17" s="1"/>
  <c r="EZ33" i="17"/>
  <c r="JT33" i="17" s="1"/>
  <c r="GR56" i="17"/>
  <c r="JZ56" i="17" s="1"/>
  <c r="CV2" i="12" l="1"/>
  <c r="KB31" i="17"/>
  <c r="JX37" i="17"/>
  <c r="FW38" i="17"/>
  <c r="IZ34" i="17"/>
  <c r="DI35" i="17"/>
  <c r="KA36" i="17"/>
  <c r="GS37" i="17"/>
  <c r="HA37" i="17" s="1"/>
  <c r="IY49" i="17"/>
  <c r="GZ36" i="17"/>
  <c r="DB51" i="17"/>
  <c r="DH50" i="17"/>
  <c r="EZ34" i="17"/>
  <c r="JT34" i="17" s="1"/>
  <c r="GY32" i="17"/>
  <c r="HB32" i="17" s="1"/>
  <c r="GR57" i="17"/>
  <c r="JZ57" i="17" s="1"/>
  <c r="CY2" i="12" l="1"/>
  <c r="KB32" i="17"/>
  <c r="IY50" i="17"/>
  <c r="KA37" i="17"/>
  <c r="GS38" i="17"/>
  <c r="HA38" i="17" s="1"/>
  <c r="IZ35" i="17"/>
  <c r="DI36" i="17"/>
  <c r="JX38" i="17"/>
  <c r="FW39" i="17"/>
  <c r="GZ37" i="17"/>
  <c r="DB52" i="17"/>
  <c r="DH51" i="17"/>
  <c r="EZ35" i="17"/>
  <c r="JT35" i="17" s="1"/>
  <c r="GY33" i="17"/>
  <c r="HB33" i="17" s="1"/>
  <c r="GR58" i="17"/>
  <c r="JZ58" i="17" s="1"/>
  <c r="DB2" i="12" l="1"/>
  <c r="KB33" i="17"/>
  <c r="IY51" i="17"/>
  <c r="JX39" i="17"/>
  <c r="FW40" i="17"/>
  <c r="IZ36" i="17"/>
  <c r="DI37" i="17"/>
  <c r="KA38" i="17"/>
  <c r="GS39" i="17"/>
  <c r="HA39" i="17" s="1"/>
  <c r="GZ38" i="17"/>
  <c r="DB53" i="17"/>
  <c r="DH52" i="17"/>
  <c r="EZ36" i="17"/>
  <c r="JT36" i="17" s="1"/>
  <c r="GY34" i="17"/>
  <c r="HB34" i="17" s="1"/>
  <c r="GR59" i="17"/>
  <c r="JZ59" i="17" s="1"/>
  <c r="DE2" i="12" l="1"/>
  <c r="KB34" i="17"/>
  <c r="IY52" i="17"/>
  <c r="KA39" i="17"/>
  <c r="GS40" i="17"/>
  <c r="HA40" i="17" s="1"/>
  <c r="IZ37" i="17"/>
  <c r="DI38" i="17"/>
  <c r="JX40" i="17"/>
  <c r="FW41" i="17"/>
  <c r="GZ39" i="17"/>
  <c r="DB54" i="17"/>
  <c r="DH53" i="17"/>
  <c r="EZ37" i="17"/>
  <c r="JT37" i="17" s="1"/>
  <c r="GY35" i="17"/>
  <c r="HB35" i="17" s="1"/>
  <c r="GR60" i="17"/>
  <c r="JZ60" i="17" s="1"/>
  <c r="DH2" i="12" l="1"/>
  <c r="KB35" i="17"/>
  <c r="IY53" i="17"/>
  <c r="JX41" i="17"/>
  <c r="FW42" i="17"/>
  <c r="IZ38" i="17"/>
  <c r="DI39" i="17"/>
  <c r="KA40" i="17"/>
  <c r="GS41" i="17"/>
  <c r="GZ40" i="17"/>
  <c r="DB55" i="17"/>
  <c r="DH54" i="17"/>
  <c r="EZ38" i="17"/>
  <c r="JT38" i="17" s="1"/>
  <c r="GY36" i="17"/>
  <c r="HB36" i="17" s="1"/>
  <c r="GR61" i="17"/>
  <c r="JZ61" i="17" s="1"/>
  <c r="DK2" i="12" l="1"/>
  <c r="KB36" i="17"/>
  <c r="IY54" i="17"/>
  <c r="KA41" i="17"/>
  <c r="GS42" i="17"/>
  <c r="IZ39" i="17"/>
  <c r="DI40" i="17"/>
  <c r="JX42" i="17"/>
  <c r="FW43" i="17"/>
  <c r="HA41" i="17"/>
  <c r="GZ41" i="17"/>
  <c r="DB56" i="17"/>
  <c r="DH55" i="17"/>
  <c r="EZ39" i="17"/>
  <c r="JT39" i="17" s="1"/>
  <c r="GY37" i="17"/>
  <c r="HB37" i="17" s="1"/>
  <c r="GR62" i="17"/>
  <c r="JZ62" i="17" s="1"/>
  <c r="DN2" i="12" l="1"/>
  <c r="KB37" i="17"/>
  <c r="IY55" i="17"/>
  <c r="JX43" i="17"/>
  <c r="FW44" i="17"/>
  <c r="IZ40" i="17"/>
  <c r="DI41" i="17"/>
  <c r="KA42" i="17"/>
  <c r="GS43" i="17"/>
  <c r="HA42" i="17"/>
  <c r="GZ42" i="17"/>
  <c r="DB57" i="17"/>
  <c r="DH56" i="17"/>
  <c r="EZ40" i="17"/>
  <c r="JT40" i="17" s="1"/>
  <c r="GY38" i="17"/>
  <c r="HB38" i="17" s="1"/>
  <c r="GR63" i="17"/>
  <c r="JZ63" i="17" s="1"/>
  <c r="DQ2" i="12" l="1"/>
  <c r="KB38" i="17"/>
  <c r="KA43" i="17"/>
  <c r="GS44" i="17"/>
  <c r="IZ41" i="17"/>
  <c r="DI42" i="17"/>
  <c r="JX44" i="17"/>
  <c r="FW45" i="17"/>
  <c r="IY56" i="17"/>
  <c r="HA43" i="17"/>
  <c r="GZ43" i="17"/>
  <c r="DB58" i="17"/>
  <c r="DH57" i="17"/>
  <c r="EZ41" i="17"/>
  <c r="JT41" i="17" s="1"/>
  <c r="GY39" i="17"/>
  <c r="HB39" i="17" s="1"/>
  <c r="GR64" i="17"/>
  <c r="JZ64" i="17" s="1"/>
  <c r="DT2" i="12" l="1"/>
  <c r="KB39" i="17"/>
  <c r="JX45" i="17"/>
  <c r="FW46" i="17"/>
  <c r="IZ42" i="17"/>
  <c r="DI43" i="17"/>
  <c r="KA44" i="17"/>
  <c r="GS45" i="17"/>
  <c r="IY57" i="17"/>
  <c r="HA44" i="17"/>
  <c r="GZ44" i="17"/>
  <c r="DB59" i="17"/>
  <c r="DH58" i="17"/>
  <c r="EZ42" i="17"/>
  <c r="JT42" i="17" s="1"/>
  <c r="GY40" i="17"/>
  <c r="HB40" i="17" s="1"/>
  <c r="GR65" i="17"/>
  <c r="JZ65" i="17" s="1"/>
  <c r="DW2" i="12" l="1"/>
  <c r="KB40" i="17"/>
  <c r="IY58" i="17"/>
  <c r="KA45" i="17"/>
  <c r="GS46" i="17"/>
  <c r="IZ43" i="17"/>
  <c r="DI44" i="17"/>
  <c r="FW47" i="17"/>
  <c r="JX46" i="17"/>
  <c r="HA45" i="17"/>
  <c r="GZ45" i="17"/>
  <c r="DB60" i="17"/>
  <c r="DH59" i="17"/>
  <c r="EZ43" i="17"/>
  <c r="JT43" i="17" s="1"/>
  <c r="GY41" i="17"/>
  <c r="HB41" i="17" s="1"/>
  <c r="GZ46" i="17"/>
  <c r="GR66" i="17"/>
  <c r="JZ66" i="17" s="1"/>
  <c r="DZ2" i="12" l="1"/>
  <c r="KB41" i="17"/>
  <c r="IY59" i="17"/>
  <c r="IZ44" i="17"/>
  <c r="DI45" i="17"/>
  <c r="KA46" i="17"/>
  <c r="GS47" i="17"/>
  <c r="FW48" i="17"/>
  <c r="JX47" i="17"/>
  <c r="HA46" i="17"/>
  <c r="DB61" i="17"/>
  <c r="DH60" i="17"/>
  <c r="EZ44" i="17"/>
  <c r="JT44" i="17" s="1"/>
  <c r="GY42" i="17"/>
  <c r="HB42" i="17" s="1"/>
  <c r="GZ47" i="17"/>
  <c r="GR67" i="17"/>
  <c r="JZ67" i="17" s="1"/>
  <c r="EC2" i="12" l="1"/>
  <c r="KB42" i="17"/>
  <c r="IY60" i="17"/>
  <c r="KA47" i="17"/>
  <c r="GS48" i="17"/>
  <c r="IZ45" i="17"/>
  <c r="DI46" i="17"/>
  <c r="FW49" i="17"/>
  <c r="JX48" i="17"/>
  <c r="HA47" i="17"/>
  <c r="DB62" i="17"/>
  <c r="DH61" i="17"/>
  <c r="EZ45" i="17"/>
  <c r="JT45" i="17" s="1"/>
  <c r="GY43" i="17"/>
  <c r="HB43" i="17" s="1"/>
  <c r="GZ48" i="17"/>
  <c r="GR68" i="17"/>
  <c r="JZ68" i="17" s="1"/>
  <c r="EF2" i="12" l="1"/>
  <c r="KB43" i="17"/>
  <c r="IY61" i="17"/>
  <c r="IZ46" i="17"/>
  <c r="DI47" i="17"/>
  <c r="KA48" i="17"/>
  <c r="GS49" i="17"/>
  <c r="FW50" i="17"/>
  <c r="JX49" i="17"/>
  <c r="HA48" i="17"/>
  <c r="DB63" i="17"/>
  <c r="DH62" i="17"/>
  <c r="GY44" i="17"/>
  <c r="HB44" i="17" s="1"/>
  <c r="EZ46" i="17"/>
  <c r="JT46" i="17" s="1"/>
  <c r="GZ49" i="17"/>
  <c r="HA49" i="17"/>
  <c r="GR69" i="17"/>
  <c r="JZ69" i="17" s="1"/>
  <c r="EI2" i="12" l="1"/>
  <c r="KB44" i="17"/>
  <c r="IY62" i="17"/>
  <c r="KA49" i="17"/>
  <c r="GS50" i="17"/>
  <c r="HA50" i="17" s="1"/>
  <c r="IZ47" i="17"/>
  <c r="DI48" i="17"/>
  <c r="FW51" i="17"/>
  <c r="JX50" i="17"/>
  <c r="DB64" i="17"/>
  <c r="DH63" i="17"/>
  <c r="GY45" i="17"/>
  <c r="HB45" i="17" s="1"/>
  <c r="EZ47" i="17"/>
  <c r="JT47" i="17" s="1"/>
  <c r="GZ50" i="17"/>
  <c r="GR70" i="17"/>
  <c r="JZ70" i="17" s="1"/>
  <c r="EL2" i="12" l="1"/>
  <c r="KB45" i="17"/>
  <c r="IY63" i="17"/>
  <c r="IZ48" i="17"/>
  <c r="DI49" i="17"/>
  <c r="KA50" i="17"/>
  <c r="GS51" i="17"/>
  <c r="HA51" i="17" s="1"/>
  <c r="FW52" i="17"/>
  <c r="JX51" i="17"/>
  <c r="DB65" i="17"/>
  <c r="DH64" i="17"/>
  <c r="EZ48" i="17"/>
  <c r="JT48" i="17" s="1"/>
  <c r="GY46" i="17"/>
  <c r="HB46" i="17" s="1"/>
  <c r="GZ51" i="17"/>
  <c r="GR71" i="17"/>
  <c r="JZ71" i="17" s="1"/>
  <c r="EO2" i="12" l="1"/>
  <c r="KB46" i="17"/>
  <c r="IY64" i="17"/>
  <c r="KA51" i="17"/>
  <c r="GS52" i="17"/>
  <c r="HA52" i="17" s="1"/>
  <c r="IZ49" i="17"/>
  <c r="DI50" i="17"/>
  <c r="FW53" i="17"/>
  <c r="JX52" i="17"/>
  <c r="DB66" i="17"/>
  <c r="DH65" i="17"/>
  <c r="EZ49" i="17"/>
  <c r="JT49" i="17" s="1"/>
  <c r="GY47" i="17"/>
  <c r="HB47" i="17" s="1"/>
  <c r="GZ52" i="17"/>
  <c r="GR72" i="17"/>
  <c r="JZ72" i="17" s="1"/>
  <c r="ER2" i="12" l="1"/>
  <c r="KB47" i="17"/>
  <c r="IY65" i="17"/>
  <c r="IZ50" i="17"/>
  <c r="DI51" i="17"/>
  <c r="KA52" i="17"/>
  <c r="GS53" i="17"/>
  <c r="HA53" i="17" s="1"/>
  <c r="FW54" i="17"/>
  <c r="JX53" i="17"/>
  <c r="DB67" i="17"/>
  <c r="DH66" i="17"/>
  <c r="EZ50" i="17"/>
  <c r="JT50" i="17" s="1"/>
  <c r="GY48" i="17"/>
  <c r="HB48" i="17" s="1"/>
  <c r="GZ53" i="17"/>
  <c r="GR73" i="17"/>
  <c r="JZ73" i="17" s="1"/>
  <c r="EU2" i="12" l="1"/>
  <c r="KB48" i="17"/>
  <c r="IY66" i="17"/>
  <c r="KA53" i="17"/>
  <c r="GS54" i="17"/>
  <c r="HA54" i="17" s="1"/>
  <c r="IZ51" i="17"/>
  <c r="DI52" i="17"/>
  <c r="FW55" i="17"/>
  <c r="JX54" i="17"/>
  <c r="DB68" i="17"/>
  <c r="DH67" i="17"/>
  <c r="EZ51" i="17"/>
  <c r="JT51" i="17" s="1"/>
  <c r="GY49" i="17"/>
  <c r="HB49" i="17" s="1"/>
  <c r="GZ54" i="17"/>
  <c r="GR74" i="17"/>
  <c r="JZ74" i="17" s="1"/>
  <c r="EX2" i="12" l="1"/>
  <c r="KB49" i="17"/>
  <c r="IZ52" i="17"/>
  <c r="DI53" i="17"/>
  <c r="KA54" i="17"/>
  <c r="GS55" i="17"/>
  <c r="HA55" i="17" s="1"/>
  <c r="IY67" i="17"/>
  <c r="FW56" i="17"/>
  <c r="JX55" i="17"/>
  <c r="DB69" i="17"/>
  <c r="DH68" i="17"/>
  <c r="EZ52" i="17"/>
  <c r="JT52" i="17" s="1"/>
  <c r="GY50" i="17"/>
  <c r="HB50" i="17" s="1"/>
  <c r="GZ55" i="17"/>
  <c r="GR75" i="17"/>
  <c r="JZ75" i="17" s="1"/>
  <c r="FA2" i="12" l="1"/>
  <c r="KB50" i="17"/>
  <c r="IY68" i="17"/>
  <c r="KA55" i="17"/>
  <c r="GS56" i="17"/>
  <c r="HA56" i="17" s="1"/>
  <c r="IZ53" i="17"/>
  <c r="DI54" i="17"/>
  <c r="FW57" i="17"/>
  <c r="JX56" i="17"/>
  <c r="DB70" i="17"/>
  <c r="DH69" i="17"/>
  <c r="GY51" i="17"/>
  <c r="HB51" i="17" s="1"/>
  <c r="EZ53" i="17"/>
  <c r="JT53" i="17" s="1"/>
  <c r="GZ56" i="17"/>
  <c r="GR76" i="17"/>
  <c r="FD2" i="12" l="1"/>
  <c r="KB51" i="17"/>
  <c r="IZ54" i="17"/>
  <c r="DI55" i="17"/>
  <c r="KA56" i="17"/>
  <c r="GS57" i="17"/>
  <c r="HA57" i="17" s="1"/>
  <c r="IY69" i="17"/>
  <c r="JZ76" i="17"/>
  <c r="FW58" i="17"/>
  <c r="JX57" i="17"/>
  <c r="DB71" i="17"/>
  <c r="DH70" i="17"/>
  <c r="GY52" i="17"/>
  <c r="HB52" i="17" s="1"/>
  <c r="EZ54" i="17"/>
  <c r="JT54" i="17" s="1"/>
  <c r="GZ57" i="17"/>
  <c r="FG2" i="12" l="1"/>
  <c r="KB52" i="17"/>
  <c r="IY70" i="17"/>
  <c r="KA57" i="17"/>
  <c r="GS58" i="17"/>
  <c r="HA58" i="17" s="1"/>
  <c r="IZ55" i="17"/>
  <c r="DI56" i="17"/>
  <c r="FW59" i="17"/>
  <c r="JX58" i="17"/>
  <c r="DB72" i="17"/>
  <c r="DH71" i="17"/>
  <c r="GY53" i="17"/>
  <c r="HB53" i="17" s="1"/>
  <c r="EZ55" i="17"/>
  <c r="JT55" i="17" s="1"/>
  <c r="GZ58" i="17"/>
  <c r="FJ2" i="12" l="1"/>
  <c r="KB53" i="17"/>
  <c r="IZ56" i="17"/>
  <c r="DI57" i="17"/>
  <c r="KA58" i="17"/>
  <c r="GS59" i="17"/>
  <c r="HA59" i="17" s="1"/>
  <c r="IY71" i="17"/>
  <c r="FW60" i="17"/>
  <c r="JX59" i="17"/>
  <c r="DB73" i="17"/>
  <c r="DH72" i="17"/>
  <c r="EZ56" i="17"/>
  <c r="JT56" i="17" s="1"/>
  <c r="GY54" i="17"/>
  <c r="HB54" i="17" s="1"/>
  <c r="GZ59" i="17"/>
  <c r="FM2" i="12" l="1"/>
  <c r="KB54" i="17"/>
  <c r="IY72" i="17"/>
  <c r="FW61" i="17"/>
  <c r="JX60" i="17"/>
  <c r="KA59" i="17"/>
  <c r="GS60" i="17"/>
  <c r="HA60" i="17" s="1"/>
  <c r="IZ57" i="17"/>
  <c r="DI58" i="17"/>
  <c r="DB74" i="17"/>
  <c r="DH73" i="17"/>
  <c r="EZ57" i="17"/>
  <c r="JT57" i="17" s="1"/>
  <c r="GY55" i="17"/>
  <c r="HB55" i="17" s="1"/>
  <c r="GZ60" i="17"/>
  <c r="FP2" i="12" l="1"/>
  <c r="KB55" i="17"/>
  <c r="IZ58" i="17"/>
  <c r="DI59" i="17"/>
  <c r="KA60" i="17"/>
  <c r="GS61" i="17"/>
  <c r="HA61" i="17" s="1"/>
  <c r="IY73" i="17"/>
  <c r="FW62" i="17"/>
  <c r="JX61" i="17"/>
  <c r="DB75" i="17"/>
  <c r="DH74" i="17"/>
  <c r="EZ58" i="17"/>
  <c r="JT58" i="17" s="1"/>
  <c r="GY56" i="17"/>
  <c r="HB56" i="17" s="1"/>
  <c r="GZ61" i="17"/>
  <c r="FS2" i="12" l="1"/>
  <c r="KB56" i="17"/>
  <c r="KA61" i="17"/>
  <c r="GS62" i="17"/>
  <c r="HA62" i="17" s="1"/>
  <c r="IZ59" i="17"/>
  <c r="DI60" i="17"/>
  <c r="IY74" i="17"/>
  <c r="FW63" i="17"/>
  <c r="JX62" i="17"/>
  <c r="DB76" i="17"/>
  <c r="DH75" i="17"/>
  <c r="EZ59" i="17"/>
  <c r="JT59" i="17" s="1"/>
  <c r="GY57" i="17"/>
  <c r="HB57" i="17" s="1"/>
  <c r="GZ62" i="17"/>
  <c r="FV2" i="12" l="1"/>
  <c r="KB57" i="17"/>
  <c r="IZ60" i="17"/>
  <c r="DI61" i="17"/>
  <c r="KA62" i="17"/>
  <c r="GS63" i="17"/>
  <c r="HA63" i="17" s="1"/>
  <c r="IY75" i="17"/>
  <c r="FW64" i="17"/>
  <c r="JX63" i="17"/>
  <c r="DH76" i="17"/>
  <c r="DB77" i="17"/>
  <c r="EZ60" i="17"/>
  <c r="JT60" i="17" s="1"/>
  <c r="GY58" i="17"/>
  <c r="HB58" i="17" s="1"/>
  <c r="GZ63" i="17"/>
  <c r="FY2" i="12" l="1"/>
  <c r="KB58" i="17"/>
  <c r="IY76" i="17"/>
  <c r="KA63" i="17"/>
  <c r="GS64" i="17"/>
  <c r="HA64" i="17" s="1"/>
  <c r="IZ61" i="17"/>
  <c r="DI62" i="17"/>
  <c r="FW65" i="17"/>
  <c r="JX64" i="17"/>
  <c r="DB78" i="17"/>
  <c r="DH77" i="17"/>
  <c r="EZ61" i="17"/>
  <c r="JT61" i="17" s="1"/>
  <c r="GY59" i="17"/>
  <c r="HB59" i="17" s="1"/>
  <c r="GZ64" i="17"/>
  <c r="GB2" i="12" l="1"/>
  <c r="KB59" i="17"/>
  <c r="IZ62" i="17"/>
  <c r="DI63" i="17"/>
  <c r="KA64" i="17"/>
  <c r="GS65" i="17"/>
  <c r="HA65" i="17" s="1"/>
  <c r="IY77" i="17"/>
  <c r="FW66" i="17"/>
  <c r="JX65" i="17"/>
  <c r="DB79" i="17"/>
  <c r="DH79" i="17" s="1"/>
  <c r="DH78" i="17"/>
  <c r="GY60" i="17"/>
  <c r="HB60" i="17" s="1"/>
  <c r="EZ62" i="17"/>
  <c r="JT62" i="17" s="1"/>
  <c r="GZ65" i="17"/>
  <c r="GE2" i="12" l="1"/>
  <c r="KB60" i="17"/>
  <c r="IY79" i="17"/>
  <c r="KA65" i="17"/>
  <c r="GS66" i="17"/>
  <c r="HA66" i="17" s="1"/>
  <c r="IZ63" i="17"/>
  <c r="DI64" i="17"/>
  <c r="IY78" i="17"/>
  <c r="FW67" i="17"/>
  <c r="JX66" i="17"/>
  <c r="GY61" i="17"/>
  <c r="HB61" i="17" s="1"/>
  <c r="EZ63" i="17"/>
  <c r="JT63" i="17" s="1"/>
  <c r="GZ66" i="17"/>
  <c r="GH2" i="12" l="1"/>
  <c r="KB61" i="17"/>
  <c r="IZ64" i="17"/>
  <c r="DI65" i="17"/>
  <c r="KA66" i="17"/>
  <c r="GS67" i="17"/>
  <c r="HA67" i="17" s="1"/>
  <c r="FW68" i="17"/>
  <c r="JX67" i="17"/>
  <c r="GY62" i="17"/>
  <c r="HB62" i="17" s="1"/>
  <c r="EZ64" i="17"/>
  <c r="JT64" i="17" s="1"/>
  <c r="GZ67" i="17"/>
  <c r="GK2" i="12" l="1"/>
  <c r="KB62" i="17"/>
  <c r="KA67" i="17"/>
  <c r="GS68" i="17"/>
  <c r="HA68" i="17" s="1"/>
  <c r="IZ65" i="17"/>
  <c r="DI66" i="17"/>
  <c r="FW69" i="17"/>
  <c r="JX68" i="17"/>
  <c r="GY63" i="17"/>
  <c r="HB63" i="17" s="1"/>
  <c r="EZ65" i="17"/>
  <c r="JT65" i="17" s="1"/>
  <c r="GZ68" i="17"/>
  <c r="GN2" i="12" l="1"/>
  <c r="KB63" i="17"/>
  <c r="IZ66" i="17"/>
  <c r="DI67" i="17"/>
  <c r="KA68" i="17"/>
  <c r="GS69" i="17"/>
  <c r="HA69" i="17" s="1"/>
  <c r="FW70" i="17"/>
  <c r="JX69" i="17"/>
  <c r="GY64" i="17"/>
  <c r="HB64" i="17" s="1"/>
  <c r="EZ66" i="17"/>
  <c r="JT66" i="17" s="1"/>
  <c r="GZ69" i="17"/>
  <c r="GQ2" i="12" l="1"/>
  <c r="KB64" i="17"/>
  <c r="KA69" i="17"/>
  <c r="GS70" i="17"/>
  <c r="HA70" i="17" s="1"/>
  <c r="IZ67" i="17"/>
  <c r="DI68" i="17"/>
  <c r="FW71" i="17"/>
  <c r="JX70" i="17"/>
  <c r="EZ67" i="17"/>
  <c r="JT67" i="17" s="1"/>
  <c r="GY65" i="17"/>
  <c r="HB65" i="17" s="1"/>
  <c r="GZ70" i="17"/>
  <c r="GT2" i="12" l="1"/>
  <c r="KB65" i="17"/>
  <c r="IZ68" i="17"/>
  <c r="DI69" i="17"/>
  <c r="KA70" i="17"/>
  <c r="GS71" i="17"/>
  <c r="HA71" i="17" s="1"/>
  <c r="FW72" i="17"/>
  <c r="JX71" i="17"/>
  <c r="GY66" i="17"/>
  <c r="HB66" i="17" s="1"/>
  <c r="EZ68" i="17"/>
  <c r="JT68" i="17" s="1"/>
  <c r="GZ71" i="17"/>
  <c r="GW2" i="12" l="1"/>
  <c r="KB66" i="17"/>
  <c r="KA71" i="17"/>
  <c r="GS72" i="17"/>
  <c r="HA72" i="17" s="1"/>
  <c r="IZ69" i="17"/>
  <c r="DI70" i="17"/>
  <c r="FW73" i="17"/>
  <c r="JX72" i="17"/>
  <c r="GY67" i="17"/>
  <c r="HB67" i="17" s="1"/>
  <c r="EZ69" i="17"/>
  <c r="JT69" i="17" s="1"/>
  <c r="GZ72" i="17"/>
  <c r="GZ2" i="12" l="1"/>
  <c r="KB67" i="17"/>
  <c r="IZ70" i="17"/>
  <c r="DI71" i="17"/>
  <c r="KA72" i="17"/>
  <c r="GS73" i="17"/>
  <c r="HA73" i="17" s="1"/>
  <c r="FW74" i="17"/>
  <c r="JX73" i="17"/>
  <c r="EZ70" i="17"/>
  <c r="JT70" i="17" s="1"/>
  <c r="GY68" i="17"/>
  <c r="HB68" i="17" s="1"/>
  <c r="GZ73" i="17"/>
  <c r="HC2" i="12" l="1"/>
  <c r="KB68" i="17"/>
  <c r="KA73" i="17"/>
  <c r="GS74" i="17"/>
  <c r="HA74" i="17" s="1"/>
  <c r="IZ71" i="17"/>
  <c r="DI72" i="17"/>
  <c r="FW75" i="17"/>
  <c r="JX74" i="17"/>
  <c r="EZ71" i="17"/>
  <c r="JT71" i="17" s="1"/>
  <c r="GY69" i="17"/>
  <c r="HB69" i="17" s="1"/>
  <c r="GZ74" i="17"/>
  <c r="HF2" i="12" l="1"/>
  <c r="KB69" i="17"/>
  <c r="IZ72" i="17"/>
  <c r="DI73" i="17"/>
  <c r="KA74" i="17"/>
  <c r="GS75" i="17"/>
  <c r="HA75" i="17" s="1"/>
  <c r="FW76" i="17"/>
  <c r="JX75" i="17"/>
  <c r="GY70" i="17"/>
  <c r="HB70" i="17" s="1"/>
  <c r="EZ72" i="17"/>
  <c r="JT72" i="17" s="1"/>
  <c r="GV12" i="17"/>
  <c r="GX12" i="17" s="1"/>
  <c r="JD12" i="17" s="1"/>
  <c r="GZ75" i="17"/>
  <c r="AQ1" i="12" l="1"/>
  <c r="HI2" i="12"/>
  <c r="KB70" i="17"/>
  <c r="KA75" i="17"/>
  <c r="GS76" i="17"/>
  <c r="HA76" i="17" s="1"/>
  <c r="IZ73" i="17"/>
  <c r="DI74" i="17"/>
  <c r="FW77" i="17"/>
  <c r="JX76" i="17"/>
  <c r="GY71" i="17"/>
  <c r="HB71" i="17" s="1"/>
  <c r="EZ73" i="17"/>
  <c r="JT73" i="17" s="1"/>
  <c r="GV13" i="17"/>
  <c r="GX13" i="17" s="1"/>
  <c r="GV14" i="17"/>
  <c r="GX14" i="17" s="1"/>
  <c r="GZ76" i="17"/>
  <c r="JD14" i="17" l="1"/>
  <c r="AW1" i="12"/>
  <c r="JD13" i="17"/>
  <c r="AT1" i="12"/>
  <c r="HL2" i="12"/>
  <c r="KB71" i="17"/>
  <c r="IZ74" i="17"/>
  <c r="DI75" i="17"/>
  <c r="KA76" i="17"/>
  <c r="GS77" i="17"/>
  <c r="HA77" i="17" s="1"/>
  <c r="FW78" i="17"/>
  <c r="JX77" i="17"/>
  <c r="GY72" i="17"/>
  <c r="HB72" i="17" s="1"/>
  <c r="EZ74" i="17"/>
  <c r="JT74" i="17" s="1"/>
  <c r="GV15" i="17"/>
  <c r="GX15" i="17" s="1"/>
  <c r="GZ77" i="17"/>
  <c r="HB77" i="17" l="1"/>
  <c r="KB77" i="17" s="1"/>
  <c r="JD15" i="17"/>
  <c r="AZ1" i="12"/>
  <c r="HO2" i="12"/>
  <c r="KB72" i="17"/>
  <c r="GS78" i="17"/>
  <c r="HA78" i="17" s="1"/>
  <c r="KA77" i="17"/>
  <c r="IZ75" i="17"/>
  <c r="DI76" i="17"/>
  <c r="FW79" i="17"/>
  <c r="JX79" i="17" s="1"/>
  <c r="JX78" i="17"/>
  <c r="GY73" i="17"/>
  <c r="HB73" i="17" s="1"/>
  <c r="EZ75" i="17"/>
  <c r="JT75" i="17" s="1"/>
  <c r="GV16" i="17"/>
  <c r="GX16" i="17" s="1"/>
  <c r="GZ78" i="17"/>
  <c r="ID2" i="12" l="1"/>
  <c r="HB78" i="17"/>
  <c r="BC1" i="12"/>
  <c r="JD16" i="17"/>
  <c r="HR2" i="12"/>
  <c r="KB73" i="17"/>
  <c r="IZ76" i="17"/>
  <c r="DI77" i="17"/>
  <c r="GS79" i="17"/>
  <c r="KA79" i="17" s="1"/>
  <c r="KA78" i="17"/>
  <c r="EZ76" i="17"/>
  <c r="GY74" i="17"/>
  <c r="HB74" i="17" s="1"/>
  <c r="GZ79" i="17"/>
  <c r="GV17" i="17"/>
  <c r="GX17" i="17" s="1"/>
  <c r="BF1" i="12" l="1"/>
  <c r="JD17" i="17"/>
  <c r="KB78" i="17"/>
  <c r="IG2" i="12"/>
  <c r="HU2" i="12"/>
  <c r="KB74" i="17"/>
  <c r="HA79" i="17"/>
  <c r="HB79" i="17" s="1"/>
  <c r="IZ77" i="17"/>
  <c r="DI78" i="17"/>
  <c r="GY76" i="17"/>
  <c r="HB76" i="17" s="1"/>
  <c r="JT76" i="17"/>
  <c r="GY75" i="17"/>
  <c r="HB75" i="17" s="1"/>
  <c r="GV18" i="17"/>
  <c r="GX18" i="17" s="1"/>
  <c r="BI1" i="12" l="1"/>
  <c r="JD18" i="17"/>
  <c r="KB79" i="17"/>
  <c r="IJ2" i="12"/>
  <c r="HX2" i="12"/>
  <c r="KB75" i="17"/>
  <c r="IA2" i="12"/>
  <c r="KB76" i="17"/>
  <c r="IZ78" i="17"/>
  <c r="DI79" i="17"/>
  <c r="IZ79" i="17" s="1"/>
  <c r="GV19" i="17"/>
  <c r="GX19" i="17" s="1"/>
  <c r="JD19" i="17" l="1"/>
  <c r="BL1" i="12"/>
  <c r="GV20" i="17"/>
  <c r="GX20" i="17" s="1"/>
  <c r="JD20" i="17" l="1"/>
  <c r="BO1" i="12"/>
  <c r="GV21" i="17"/>
  <c r="GX21" i="17" s="1"/>
  <c r="JD21" i="17" l="1"/>
  <c r="BR1" i="12"/>
  <c r="GV22" i="17"/>
  <c r="GX22" i="17" s="1"/>
  <c r="JD22" i="17" l="1"/>
  <c r="BU1" i="12"/>
  <c r="GV23" i="17"/>
  <c r="GX23" i="17" s="1"/>
  <c r="JD23" i="17" l="1"/>
  <c r="BX1" i="12"/>
  <c r="GV24" i="17"/>
  <c r="GX24" i="17" s="1"/>
  <c r="JD24" i="17" l="1"/>
  <c r="CA1" i="12"/>
  <c r="GV25" i="17"/>
  <c r="GX25" i="17" s="1"/>
  <c r="JD25" i="17" l="1"/>
  <c r="CD1" i="12"/>
  <c r="GV26" i="17"/>
  <c r="GX26" i="17" s="1"/>
  <c r="JD26" i="17" l="1"/>
  <c r="CG1" i="12"/>
  <c r="GV27" i="17"/>
  <c r="GX27" i="17" s="1"/>
  <c r="JD27" i="17" l="1"/>
  <c r="CJ1" i="12"/>
  <c r="GV28" i="17"/>
  <c r="GX28" i="17" s="1"/>
  <c r="JD28" i="17" l="1"/>
  <c r="CM1" i="12"/>
  <c r="GV29" i="17"/>
  <c r="GX29" i="17" s="1"/>
  <c r="JD29" i="17" l="1"/>
  <c r="CP1" i="12"/>
  <c r="GV30" i="17"/>
  <c r="GX30" i="17" s="1"/>
  <c r="JD30" i="17" l="1"/>
  <c r="CS1" i="12"/>
  <c r="GV31" i="17"/>
  <c r="GX31" i="17" s="1"/>
  <c r="JD31" i="17" l="1"/>
  <c r="CV1" i="12"/>
  <c r="GV32" i="17"/>
  <c r="GX32" i="17" s="1"/>
  <c r="JD32" i="17" l="1"/>
  <c r="CY1" i="12"/>
  <c r="GV33" i="17"/>
  <c r="GX33" i="17" s="1"/>
  <c r="JD33" i="17" l="1"/>
  <c r="DB1" i="12"/>
  <c r="GV34" i="17"/>
  <c r="GX34" i="17" s="1"/>
  <c r="JD34" i="17" l="1"/>
  <c r="DE1" i="12"/>
  <c r="GV35" i="17"/>
  <c r="GX35" i="17" s="1"/>
  <c r="JD35" i="17" l="1"/>
  <c r="DH1" i="12"/>
  <c r="GV36" i="17"/>
  <c r="GX36" i="17" s="1"/>
  <c r="JD36" i="17" l="1"/>
  <c r="DK1" i="12"/>
  <c r="GV37" i="17"/>
  <c r="GX37" i="17" s="1"/>
  <c r="JD37" i="17" l="1"/>
  <c r="DN1" i="12"/>
  <c r="GV38" i="17"/>
  <c r="GX38" i="17" s="1"/>
  <c r="JD38" i="17" l="1"/>
  <c r="DQ1" i="12"/>
  <c r="GV39" i="17"/>
  <c r="GX39" i="17" s="1"/>
  <c r="JD39" i="17" l="1"/>
  <c r="DT1" i="12"/>
  <c r="GV40" i="17"/>
  <c r="GX40" i="17" s="1"/>
  <c r="JD40" i="17" l="1"/>
  <c r="DW1" i="12"/>
  <c r="GV41" i="17"/>
  <c r="GX41" i="17" s="1"/>
  <c r="JD41" i="17" l="1"/>
  <c r="DZ1" i="12"/>
  <c r="GV42" i="17"/>
  <c r="GX42" i="17" s="1"/>
  <c r="JD42" i="17" l="1"/>
  <c r="EC1" i="12"/>
  <c r="GV43" i="17"/>
  <c r="GX43" i="17" s="1"/>
  <c r="JD43" i="17" l="1"/>
  <c r="EF1" i="12"/>
  <c r="GV44" i="17"/>
  <c r="GX44" i="17" s="1"/>
  <c r="JD44" i="17" l="1"/>
  <c r="EI1" i="12"/>
  <c r="GV45" i="17"/>
  <c r="GX45" i="17" s="1"/>
  <c r="JD45" i="17" l="1"/>
  <c r="EL1" i="12"/>
  <c r="GV46" i="17"/>
  <c r="GX46" i="17" s="1"/>
  <c r="JD46" i="17" l="1"/>
  <c r="EO1" i="12"/>
  <c r="GV47" i="17"/>
  <c r="GX47" i="17" s="1"/>
  <c r="JD47" i="17" l="1"/>
  <c r="ER1" i="12"/>
  <c r="GV48" i="17"/>
  <c r="GX48" i="17" s="1"/>
  <c r="JD48" i="17" l="1"/>
  <c r="EU1" i="12"/>
  <c r="GV49" i="17"/>
  <c r="GX49" i="17" s="1"/>
  <c r="JD49" i="17" l="1"/>
  <c r="EX1" i="12"/>
  <c r="GV50" i="17"/>
  <c r="GX50" i="17" s="1"/>
  <c r="JD50" i="17" l="1"/>
  <c r="FA1" i="12"/>
  <c r="GV51" i="17"/>
  <c r="GX51" i="17" s="1"/>
  <c r="JD51" i="17" l="1"/>
  <c r="FD1" i="12"/>
  <c r="GV52" i="17"/>
  <c r="GX52" i="17" s="1"/>
  <c r="JD52" i="17" l="1"/>
  <c r="FG1" i="12"/>
  <c r="GV53" i="17"/>
  <c r="GX53" i="17" s="1"/>
  <c r="JD53" i="17" l="1"/>
  <c r="FJ1" i="12"/>
  <c r="GV54" i="17"/>
  <c r="GX54" i="17" s="1"/>
  <c r="JD54" i="17" l="1"/>
  <c r="FM1" i="12"/>
  <c r="GV55" i="17"/>
  <c r="GX55" i="17" s="1"/>
  <c r="JD55" i="17" l="1"/>
  <c r="FP1" i="12"/>
  <c r="GV56" i="17"/>
  <c r="GX56" i="17" s="1"/>
  <c r="JD56" i="17" l="1"/>
  <c r="FS1" i="12"/>
  <c r="GV57" i="17"/>
  <c r="GX57" i="17" s="1"/>
  <c r="JD57" i="17" l="1"/>
  <c r="FV1" i="12"/>
  <c r="GV58" i="17"/>
  <c r="GX58" i="17" s="1"/>
  <c r="JD58" i="17" l="1"/>
  <c r="FY1" i="12"/>
  <c r="GV59" i="17"/>
  <c r="GX59" i="17" s="1"/>
  <c r="JD59" i="17" l="1"/>
  <c r="GB1" i="12"/>
  <c r="GV60" i="17"/>
  <c r="GX60" i="17" s="1"/>
  <c r="JD60" i="17" l="1"/>
  <c r="GE1" i="12"/>
  <c r="GV61" i="17"/>
  <c r="GX61" i="17" s="1"/>
  <c r="JD61" i="17" l="1"/>
  <c r="GH1" i="12"/>
  <c r="GV62" i="17"/>
  <c r="GX62" i="17" s="1"/>
  <c r="JD62" i="17" l="1"/>
  <c r="GK1" i="12"/>
  <c r="GV63" i="17"/>
  <c r="GX63" i="17" s="1"/>
  <c r="JD63" i="17" l="1"/>
  <c r="GN1" i="12"/>
  <c r="GV64" i="17"/>
  <c r="GX64" i="17" s="1"/>
  <c r="JD64" i="17" l="1"/>
  <c r="GQ1" i="12"/>
  <c r="GV65" i="17"/>
  <c r="GX65" i="17" s="1"/>
  <c r="JD65" i="17" l="1"/>
  <c r="GT1" i="12"/>
  <c r="GV66" i="17"/>
  <c r="GX66" i="17" s="1"/>
  <c r="JD66" i="17" l="1"/>
  <c r="GW1" i="12"/>
  <c r="GV67" i="17"/>
  <c r="GX67" i="17" s="1"/>
  <c r="JD67" i="17" l="1"/>
  <c r="GZ1" i="12"/>
  <c r="GV68" i="17"/>
  <c r="GX68" i="17" s="1"/>
  <c r="JD68" i="17" l="1"/>
  <c r="HC1" i="12"/>
  <c r="GV69" i="17"/>
  <c r="GX69" i="17" s="1"/>
  <c r="JD69" i="17" l="1"/>
  <c r="HF1" i="12"/>
  <c r="GV70" i="17"/>
  <c r="GX70" i="17" s="1"/>
  <c r="JD70" i="17" l="1"/>
  <c r="HI1" i="12"/>
  <c r="GV71" i="17"/>
  <c r="GX71" i="17" s="1"/>
  <c r="JD71" i="17" l="1"/>
  <c r="HL1" i="12"/>
  <c r="GV72" i="17"/>
  <c r="GX72" i="17" s="1"/>
  <c r="JD72" i="17" l="1"/>
  <c r="HO1" i="12"/>
  <c r="GV73" i="17"/>
  <c r="GX73" i="17" s="1"/>
  <c r="JD73" i="17" l="1"/>
  <c r="HR1" i="12"/>
  <c r="GV74" i="17"/>
  <c r="GX74" i="17" s="1"/>
  <c r="JD74" i="17" l="1"/>
  <c r="HU1" i="12"/>
  <c r="GV75" i="17"/>
  <c r="GX75" i="17" s="1"/>
  <c r="JD75" i="17" l="1"/>
  <c r="HX1" i="12"/>
  <c r="GV76" i="17"/>
  <c r="GX76" i="17" s="1"/>
  <c r="JD76" i="17" s="1"/>
  <c r="GV77" i="17"/>
  <c r="GX77" i="17" s="1"/>
  <c r="JD77" i="17" l="1"/>
  <c r="ID1" i="12"/>
  <c r="IA1" i="12"/>
  <c r="GV78" i="17"/>
  <c r="GX78" i="17" s="1"/>
  <c r="GV79" i="17"/>
  <c r="GX79" i="17" s="1"/>
  <c r="IG1" i="12" l="1"/>
  <c r="JD78" i="17"/>
  <c r="IJ1" i="12"/>
  <c r="JD79" i="17"/>
</calcChain>
</file>

<file path=xl/sharedStrings.xml><?xml version="1.0" encoding="utf-8"?>
<sst xmlns="http://schemas.openxmlformats.org/spreadsheetml/2006/main" count="4573" uniqueCount="941">
  <si>
    <t>0715</t>
  </si>
  <si>
    <t>0730</t>
  </si>
  <si>
    <t>0745</t>
  </si>
  <si>
    <t>0800</t>
  </si>
  <si>
    <t>0815</t>
  </si>
  <si>
    <t>0830</t>
  </si>
  <si>
    <t>0845</t>
  </si>
  <si>
    <t>0900</t>
  </si>
  <si>
    <t>0915</t>
  </si>
  <si>
    <t>0930</t>
  </si>
  <si>
    <t>0945</t>
  </si>
  <si>
    <t>1000</t>
  </si>
  <si>
    <t>1015</t>
  </si>
  <si>
    <t>1030</t>
  </si>
  <si>
    <t>1045</t>
  </si>
  <si>
    <t>1100</t>
  </si>
  <si>
    <t>1115</t>
  </si>
  <si>
    <t>1130</t>
  </si>
  <si>
    <t>1145</t>
  </si>
  <si>
    <t>1200</t>
  </si>
  <si>
    <t>1215</t>
  </si>
  <si>
    <t>1230</t>
  </si>
  <si>
    <t>1245</t>
  </si>
  <si>
    <t>1300</t>
  </si>
  <si>
    <t>1315</t>
  </si>
  <si>
    <t>1330</t>
  </si>
  <si>
    <t>1345</t>
  </si>
  <si>
    <t>1400</t>
  </si>
  <si>
    <t>1415</t>
  </si>
  <si>
    <t>1430</t>
  </si>
  <si>
    <t>1445</t>
  </si>
  <si>
    <t>1500</t>
  </si>
  <si>
    <t>1515</t>
  </si>
  <si>
    <t>1530</t>
  </si>
  <si>
    <t>1545</t>
  </si>
  <si>
    <t>1600</t>
  </si>
  <si>
    <t>1615</t>
  </si>
  <si>
    <t>1630</t>
  </si>
  <si>
    <t>1645</t>
  </si>
  <si>
    <t>1700</t>
  </si>
  <si>
    <t>1715</t>
  </si>
  <si>
    <t>1730</t>
  </si>
  <si>
    <t>1745</t>
  </si>
  <si>
    <t>1800</t>
  </si>
  <si>
    <t>1815</t>
  </si>
  <si>
    <t>1830</t>
  </si>
  <si>
    <t>1845</t>
  </si>
  <si>
    <t>1900</t>
  </si>
  <si>
    <t>1915</t>
  </si>
  <si>
    <t>1930</t>
  </si>
  <si>
    <t>1945</t>
  </si>
  <si>
    <t>2000</t>
  </si>
  <si>
    <t>2015</t>
  </si>
  <si>
    <t>2030</t>
  </si>
  <si>
    <t>2045</t>
  </si>
  <si>
    <t>2100</t>
  </si>
  <si>
    <t>2115</t>
  </si>
  <si>
    <t>2130</t>
  </si>
  <si>
    <t>2145</t>
  </si>
  <si>
    <t>2200</t>
  </si>
  <si>
    <t>2215</t>
  </si>
  <si>
    <t>2230</t>
  </si>
  <si>
    <t>2245</t>
  </si>
  <si>
    <t>2300</t>
  </si>
  <si>
    <t>2315</t>
  </si>
  <si>
    <t>2330</t>
  </si>
  <si>
    <t>2345</t>
  </si>
  <si>
    <t>2400</t>
  </si>
  <si>
    <t>Gros porteur arrivées</t>
  </si>
  <si>
    <t>Gros porteur départs</t>
  </si>
  <si>
    <t>Trompettes départs</t>
  </si>
  <si>
    <t>Trompettes sat. 30</t>
  </si>
  <si>
    <t>Trompettes sat. 40</t>
  </si>
  <si>
    <t>Total Gfr C1</t>
  </si>
  <si>
    <t>Total Pax GPD</t>
  </si>
  <si>
    <t>Total Pax GPA</t>
  </si>
  <si>
    <t>Total Gfr ROC</t>
  </si>
  <si>
    <t>Total Gfr Gros porteur</t>
  </si>
  <si>
    <t>Total Gfr Trompettes</t>
  </si>
  <si>
    <t>Total Gfr C3</t>
  </si>
  <si>
    <t>Total Pax TrD</t>
  </si>
  <si>
    <t>Total Pax Tr30</t>
  </si>
  <si>
    <t>Total Pax Tr40</t>
  </si>
  <si>
    <t>2415</t>
  </si>
  <si>
    <t>X</t>
  </si>
  <si>
    <t>D</t>
  </si>
  <si>
    <t>TR</t>
  </si>
  <si>
    <t>A</t>
  </si>
  <si>
    <t>GP</t>
  </si>
  <si>
    <t>T1</t>
  </si>
  <si>
    <t>T2</t>
  </si>
  <si>
    <t>T3</t>
  </si>
  <si>
    <t>T4</t>
  </si>
  <si>
    <t>O</t>
  </si>
  <si>
    <t>Planop.xlsm</t>
  </si>
  <si>
    <t>Planop</t>
  </si>
  <si>
    <t>CEG</t>
  </si>
  <si>
    <t>CET</t>
  </si>
  <si>
    <t>Départ</t>
  </si>
  <si>
    <t>Total 40</t>
  </si>
  <si>
    <t>Total 30</t>
  </si>
  <si>
    <t>Total Départ</t>
  </si>
  <si>
    <t>Total Arrivée</t>
  </si>
  <si>
    <t>GD</t>
  </si>
  <si>
    <t>TD</t>
  </si>
  <si>
    <t>GA</t>
  </si>
  <si>
    <t>0500</t>
  </si>
  <si>
    <t>0515</t>
  </si>
  <si>
    <t>0530</t>
  </si>
  <si>
    <t>0545</t>
  </si>
  <si>
    <t>0600</t>
  </si>
  <si>
    <t>0615</t>
  </si>
  <si>
    <t>0630</t>
  </si>
  <si>
    <t>0645</t>
  </si>
  <si>
    <t>0700</t>
  </si>
  <si>
    <t>Code</t>
  </si>
  <si>
    <t>Désignation</t>
  </si>
  <si>
    <t>ABZ</t>
  </si>
  <si>
    <t>Aberdeen</t>
  </si>
  <si>
    <t>AUH</t>
  </si>
  <si>
    <t>Abu Dhabi</t>
  </si>
  <si>
    <t>AJA</t>
  </si>
  <si>
    <t>Ajaccio</t>
  </si>
  <si>
    <t>AHO</t>
  </si>
  <si>
    <t>Alghero</t>
  </si>
  <si>
    <t>ALG</t>
  </si>
  <si>
    <t>Algiers</t>
  </si>
  <si>
    <t>ALC</t>
  </si>
  <si>
    <t>Alicante</t>
  </si>
  <si>
    <t>AMM</t>
  </si>
  <si>
    <t>Amman</t>
  </si>
  <si>
    <t>AMS</t>
  </si>
  <si>
    <t>Amesterdam</t>
  </si>
  <si>
    <t>AYT</t>
  </si>
  <si>
    <t>Antalya</t>
  </si>
  <si>
    <t>OVD</t>
  </si>
  <si>
    <t>Asturias</t>
  </si>
  <si>
    <t>ATH</t>
  </si>
  <si>
    <t>Athens</t>
  </si>
  <si>
    <t>BCN</t>
  </si>
  <si>
    <t>Barcelona</t>
  </si>
  <si>
    <t>BIA</t>
  </si>
  <si>
    <t>Bastia</t>
  </si>
  <si>
    <t>PEK</t>
  </si>
  <si>
    <t>Beijing</t>
  </si>
  <si>
    <t>BEY</t>
  </si>
  <si>
    <t>Beirut</t>
  </si>
  <si>
    <t>BFS</t>
  </si>
  <si>
    <t>Belfast</t>
  </si>
  <si>
    <t>BEG</t>
  </si>
  <si>
    <t>Belgrade</t>
  </si>
  <si>
    <t>SXF</t>
  </si>
  <si>
    <t>Berlin</t>
  </si>
  <si>
    <t>BIQ</t>
  </si>
  <si>
    <t>Biarritz</t>
  </si>
  <si>
    <t>BIO</t>
  </si>
  <si>
    <t>Bilbao</t>
  </si>
  <si>
    <t>BHX</t>
  </si>
  <si>
    <t>Birmingham</t>
  </si>
  <si>
    <t>BOD</t>
  </si>
  <si>
    <t>Bordeaux</t>
  </si>
  <si>
    <t>BOH</t>
  </si>
  <si>
    <t>Bourmemouth</t>
  </si>
  <si>
    <t>BES</t>
  </si>
  <si>
    <t>Brest</t>
  </si>
  <si>
    <t>BDS</t>
  </si>
  <si>
    <t>Brindisi</t>
  </si>
  <si>
    <t>BRS</t>
  </si>
  <si>
    <t>Bristol</t>
  </si>
  <si>
    <t>BRU</t>
  </si>
  <si>
    <t>Brussels</t>
  </si>
  <si>
    <t>OTP</t>
  </si>
  <si>
    <t>Bucharest</t>
  </si>
  <si>
    <t>BUD</t>
  </si>
  <si>
    <t>Budapest</t>
  </si>
  <si>
    <t>CAI</t>
  </si>
  <si>
    <t>Cairo</t>
  </si>
  <si>
    <t>CLY</t>
  </si>
  <si>
    <t>Calvi</t>
  </si>
  <si>
    <t>CWL</t>
  </si>
  <si>
    <t>Cardiff</t>
  </si>
  <si>
    <t>CMN</t>
  </si>
  <si>
    <t>Casablanca</t>
  </si>
  <si>
    <t>CTA</t>
  </si>
  <si>
    <t>Catania</t>
  </si>
  <si>
    <t>CPH</t>
  </si>
  <si>
    <t>Copenhagen</t>
  </si>
  <si>
    <t>CFU</t>
  </si>
  <si>
    <t>Corfou (Kerkyra)</t>
  </si>
  <si>
    <t>DJE</t>
  </si>
  <si>
    <t>Djerba</t>
  </si>
  <si>
    <t>DOH</t>
  </si>
  <si>
    <t>Doha</t>
  </si>
  <si>
    <t>DXB</t>
  </si>
  <si>
    <t>Dubai</t>
  </si>
  <si>
    <t>DUB</t>
  </si>
  <si>
    <t>Dublin</t>
  </si>
  <si>
    <t>DUS</t>
  </si>
  <si>
    <t>Duesseldorf</t>
  </si>
  <si>
    <t>EMA</t>
  </si>
  <si>
    <t>EDI</t>
  </si>
  <si>
    <t>Edinburgh</t>
  </si>
  <si>
    <t>EXT</t>
  </si>
  <si>
    <t>Exeter</t>
  </si>
  <si>
    <t>FAO</t>
  </si>
  <si>
    <t>Faro</t>
  </si>
  <si>
    <t>FSC</t>
  </si>
  <si>
    <t>Figari</t>
  </si>
  <si>
    <t>FLR</t>
  </si>
  <si>
    <t>Florence</t>
  </si>
  <si>
    <t>FRA</t>
  </si>
  <si>
    <t>Frankfurt</t>
  </si>
  <si>
    <t>FUE</t>
  </si>
  <si>
    <t>Fuerteventura</t>
  </si>
  <si>
    <t>GLA</t>
  </si>
  <si>
    <t>Glasgow</t>
  </si>
  <si>
    <t>GOT</t>
  </si>
  <si>
    <t>Gothenburg</t>
  </si>
  <si>
    <t>HAM</t>
  </si>
  <si>
    <t>Hamburg</t>
  </si>
  <si>
    <t>HEL</t>
  </si>
  <si>
    <t>Helsinki</t>
  </si>
  <si>
    <t>HER</t>
  </si>
  <si>
    <t>Heraklion</t>
  </si>
  <si>
    <t>HRG</t>
  </si>
  <si>
    <t>Hurghada</t>
  </si>
  <si>
    <t>IBZ</t>
  </si>
  <si>
    <t>Ibiza</t>
  </si>
  <si>
    <t>INV</t>
  </si>
  <si>
    <t>Inverness</t>
  </si>
  <si>
    <t>IOM</t>
  </si>
  <si>
    <t>Isle Of Man</t>
  </si>
  <si>
    <t>IST</t>
  </si>
  <si>
    <t>Istanbul</t>
  </si>
  <si>
    <t>SAW</t>
  </si>
  <si>
    <t>Istanbul Sabiha</t>
  </si>
  <si>
    <t>JED</t>
  </si>
  <si>
    <t>Jeddah</t>
  </si>
  <si>
    <t>JER</t>
  </si>
  <si>
    <t>Jersey</t>
  </si>
  <si>
    <t>KBP</t>
  </si>
  <si>
    <t>Kiev</t>
  </si>
  <si>
    <t>KRK</t>
  </si>
  <si>
    <t>Krakow</t>
  </si>
  <si>
    <t>KWI</t>
  </si>
  <si>
    <t>Kuwait</t>
  </si>
  <si>
    <t>LRH</t>
  </si>
  <si>
    <t>La Rochelle</t>
  </si>
  <si>
    <t>LPA</t>
  </si>
  <si>
    <t>Las Palmas</t>
  </si>
  <si>
    <t>LBA</t>
  </si>
  <si>
    <t>Leeds/Bradford</t>
  </si>
  <si>
    <t>LIL</t>
  </si>
  <si>
    <t>Lille</t>
  </si>
  <si>
    <t>LIS</t>
  </si>
  <si>
    <t>Lisbon</t>
  </si>
  <si>
    <t>LPL</t>
  </si>
  <si>
    <t>Liverpool</t>
  </si>
  <si>
    <t>LCY</t>
  </si>
  <si>
    <t>London City</t>
  </si>
  <si>
    <t>LGW</t>
  </si>
  <si>
    <t>London Gatwick</t>
  </si>
  <si>
    <t>LHR</t>
  </si>
  <si>
    <t>London Heathrow</t>
  </si>
  <si>
    <t>LTN</t>
  </si>
  <si>
    <t>London Luton</t>
  </si>
  <si>
    <t>SEN</t>
  </si>
  <si>
    <t>London Southend</t>
  </si>
  <si>
    <t>STN</t>
  </si>
  <si>
    <t>London Stansted</t>
  </si>
  <si>
    <t>LUG</t>
  </si>
  <si>
    <t>Lugano</t>
  </si>
  <si>
    <t>LUX</t>
  </si>
  <si>
    <t>Luxembourg</t>
  </si>
  <si>
    <t>MAD</t>
  </si>
  <si>
    <t>Madrid</t>
  </si>
  <si>
    <t>AGP</t>
  </si>
  <si>
    <t>Malaga</t>
  </si>
  <si>
    <t>MLA</t>
  </si>
  <si>
    <t>Malta</t>
  </si>
  <si>
    <t>MAN</t>
  </si>
  <si>
    <t>Manchester</t>
  </si>
  <si>
    <t>RAK</t>
  </si>
  <si>
    <t>Marrakech</t>
  </si>
  <si>
    <t>MRS</t>
  </si>
  <si>
    <t>Marseille</t>
  </si>
  <si>
    <t>MAH</t>
  </si>
  <si>
    <t>Menorca</t>
  </si>
  <si>
    <t>MSQ</t>
  </si>
  <si>
    <t>Minsk</t>
  </si>
  <si>
    <t>MIR</t>
  </si>
  <si>
    <t>Monastir</t>
  </si>
  <si>
    <t>YUL</t>
  </si>
  <si>
    <t>Montreal /Toronto</t>
  </si>
  <si>
    <t>DME</t>
  </si>
  <si>
    <t>Moscow Doomodedovo</t>
  </si>
  <si>
    <t>SVO</t>
  </si>
  <si>
    <t>Moscow Sheremetyevo</t>
  </si>
  <si>
    <t>MUC</t>
  </si>
  <si>
    <t>Munich</t>
  </si>
  <si>
    <t>JMK</t>
  </si>
  <si>
    <t>Mykonos</t>
  </si>
  <si>
    <t>NTE</t>
  </si>
  <si>
    <t>Nantes</t>
  </si>
  <si>
    <t>NAP</t>
  </si>
  <si>
    <t>Naples</t>
  </si>
  <si>
    <t>JFK</t>
  </si>
  <si>
    <t>New York JFK</t>
  </si>
  <si>
    <t>EWR</t>
  </si>
  <si>
    <t>New York / Newark</t>
  </si>
  <si>
    <t>NCL</t>
  </si>
  <si>
    <t>Newcastel</t>
  </si>
  <si>
    <t>NCE</t>
  </si>
  <si>
    <t>Nice</t>
  </si>
  <si>
    <t>OLB</t>
  </si>
  <si>
    <t>Olbia</t>
  </si>
  <si>
    <t>OSL</t>
  </si>
  <si>
    <t>Oslo</t>
  </si>
  <si>
    <t>PMO</t>
  </si>
  <si>
    <t>Palermo</t>
  </si>
  <si>
    <t>PMI</t>
  </si>
  <si>
    <t>Palma De Mallorca</t>
  </si>
  <si>
    <t>CDG</t>
  </si>
  <si>
    <t>Paris Charles De Gaulle</t>
  </si>
  <si>
    <t>ORY</t>
  </si>
  <si>
    <t>Paris Orly</t>
  </si>
  <si>
    <t>PSA</t>
  </si>
  <si>
    <t>Pisa</t>
  </si>
  <si>
    <t>OPO</t>
  </si>
  <si>
    <t>Porto</t>
  </si>
  <si>
    <t>PRG</t>
  </si>
  <si>
    <t>Prague</t>
  </si>
  <si>
    <t>PRN</t>
  </si>
  <si>
    <t>Pristina</t>
  </si>
  <si>
    <t>KEF</t>
  </si>
  <si>
    <t>Reykjavik</t>
  </si>
  <si>
    <t>RHO</t>
  </si>
  <si>
    <t>Rhodes</t>
  </si>
  <si>
    <t>RIX</t>
  </si>
  <si>
    <t>Riga</t>
  </si>
  <si>
    <t>RUH</t>
  </si>
  <si>
    <t>Riyadh</t>
  </si>
  <si>
    <t>FCO</t>
  </si>
  <si>
    <t>Rome Fiumicino</t>
  </si>
  <si>
    <t>RTM</t>
  </si>
  <si>
    <t>Rotterdam</t>
  </si>
  <si>
    <t>SZG</t>
  </si>
  <si>
    <t>Salzburg</t>
  </si>
  <si>
    <t>SCQ</t>
  </si>
  <si>
    <t>Santiago De Compostela</t>
  </si>
  <si>
    <t xml:space="preserve">SVQ </t>
  </si>
  <si>
    <t>Seville</t>
  </si>
  <si>
    <t>SOF</t>
  </si>
  <si>
    <t>Sofia</t>
  </si>
  <si>
    <t>SPU</t>
  </si>
  <si>
    <t>Split</t>
  </si>
  <si>
    <t>SOU</t>
  </si>
  <si>
    <t>Southhampton</t>
  </si>
  <si>
    <t>LED</t>
  </si>
  <si>
    <t>St Petersburg</t>
  </si>
  <si>
    <t>ARN</t>
  </si>
  <si>
    <t>Stockholm</t>
  </si>
  <si>
    <t>TLV</t>
  </si>
  <si>
    <t>Tel Aviv</t>
  </si>
  <si>
    <t>TFS</t>
  </si>
  <si>
    <t>Tenerife</t>
  </si>
  <si>
    <t>YYZ</t>
  </si>
  <si>
    <t>Toronto / Montreal</t>
  </si>
  <si>
    <t>TLS</t>
  </si>
  <si>
    <t>Toulouse</t>
  </si>
  <si>
    <t>TUN</t>
  </si>
  <si>
    <t>Tunis</t>
  </si>
  <si>
    <t>VLC</t>
  </si>
  <si>
    <t>Valencia</t>
  </si>
  <si>
    <t>VCE</t>
  </si>
  <si>
    <t>Venice</t>
  </si>
  <si>
    <t>VIE</t>
  </si>
  <si>
    <t>Vienna</t>
  </si>
  <si>
    <t>WAW</t>
  </si>
  <si>
    <t>Warsaw</t>
  </si>
  <si>
    <t>IAD</t>
  </si>
  <si>
    <t>Washington</t>
  </si>
  <si>
    <t>ZTH</t>
  </si>
  <si>
    <t>Zakinthos Island</t>
  </si>
  <si>
    <t>ZRH</t>
  </si>
  <si>
    <t>Zurich</t>
  </si>
  <si>
    <t>Code ctrl</t>
  </si>
  <si>
    <t>GpD</t>
  </si>
  <si>
    <t>TrD</t>
  </si>
  <si>
    <t>GpA</t>
  </si>
  <si>
    <t>T30</t>
  </si>
  <si>
    <t>Pax</t>
  </si>
  <si>
    <t>Horaire&amp;Porte</t>
  </si>
  <si>
    <t>De</t>
  </si>
  <si>
    <t>T40</t>
  </si>
  <si>
    <t>DBV</t>
  </si>
  <si>
    <t>Durée en sec</t>
  </si>
  <si>
    <t>Facteur multiple</t>
  </si>
  <si>
    <t>P / D</t>
  </si>
  <si>
    <t>Dubrovnik</t>
  </si>
  <si>
    <t>TotPax</t>
  </si>
  <si>
    <t>2430</t>
  </si>
  <si>
    <t>2445</t>
  </si>
  <si>
    <t>Tctrl</t>
  </si>
  <si>
    <t>CapAgt</t>
  </si>
  <si>
    <t>GPA</t>
  </si>
  <si>
    <t>GPD</t>
  </si>
  <si>
    <t>TRD</t>
  </si>
  <si>
    <t>CapAgt m</t>
  </si>
  <si>
    <t>Tot Ctrl</t>
  </si>
  <si>
    <t>05h45</t>
  </si>
  <si>
    <t>06h00</t>
  </si>
  <si>
    <t>06h15</t>
  </si>
  <si>
    <t>06h30</t>
  </si>
  <si>
    <t>06h45</t>
  </si>
  <si>
    <t>07h00</t>
  </si>
  <si>
    <t>07h15</t>
  </si>
  <si>
    <t>07h30</t>
  </si>
  <si>
    <t>07h45</t>
  </si>
  <si>
    <t>08h00</t>
  </si>
  <si>
    <t>08h15</t>
  </si>
  <si>
    <t>08h30</t>
  </si>
  <si>
    <t>08h45</t>
  </si>
  <si>
    <t>09h00</t>
  </si>
  <si>
    <t>09h15</t>
  </si>
  <si>
    <t>09h30</t>
  </si>
  <si>
    <t>09h45</t>
  </si>
  <si>
    <t>10h00</t>
  </si>
  <si>
    <t>10h15</t>
  </si>
  <si>
    <t>10h30</t>
  </si>
  <si>
    <t>10h45</t>
  </si>
  <si>
    <t>11h00</t>
  </si>
  <si>
    <t>11h15</t>
  </si>
  <si>
    <t>11h30</t>
  </si>
  <si>
    <t>11h45</t>
  </si>
  <si>
    <t>12h00</t>
  </si>
  <si>
    <t>12h15</t>
  </si>
  <si>
    <t>12h30</t>
  </si>
  <si>
    <t>12h45</t>
  </si>
  <si>
    <t>13h00</t>
  </si>
  <si>
    <t>13h15</t>
  </si>
  <si>
    <t>13h30</t>
  </si>
  <si>
    <t>13h45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</si>
  <si>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</si>
  <si>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</si>
  <si>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</si>
  <si>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</si>
  <si>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</si>
  <si>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</si>
  <si>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</si>
  <si>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</si>
  <si>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</si>
  <si>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</si>
  <si>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</si>
  <si>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</si>
  <si>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17h00</t>
  </si>
  <si>
    <t>17h15</t>
  </si>
  <si>
    <t>17h30</t>
  </si>
  <si>
    <t>17h45</t>
  </si>
  <si>
    <t>18h00</t>
  </si>
  <si>
    <t>18h15</t>
  </si>
  <si>
    <t>18h30</t>
  </si>
  <si>
    <t>18h45</t>
  </si>
  <si>
    <t>19h00</t>
  </si>
  <si>
    <t>19h15</t>
  </si>
  <si>
    <t>19h30</t>
  </si>
  <si>
    <t>19h45</t>
  </si>
  <si>
    <t>20h00</t>
  </si>
  <si>
    <t>20h15</t>
  </si>
  <si>
    <t>20h30</t>
  </si>
  <si>
    <t>20h45</t>
  </si>
  <si>
    <t>21h00</t>
  </si>
  <si>
    <t>21h15</t>
  </si>
  <si>
    <t>21h30</t>
  </si>
  <si>
    <t>21h45</t>
  </si>
  <si>
    <t>22h00</t>
  </si>
  <si>
    <t>22h15</t>
  </si>
  <si>
    <t>22h30</t>
  </si>
  <si>
    <t>22h45</t>
  </si>
  <si>
    <t>23h00</t>
  </si>
  <si>
    <t>23h15</t>
  </si>
  <si>
    <t>23h30</t>
  </si>
  <si>
    <t>23h45</t>
  </si>
  <si>
    <t>24h00</t>
  </si>
  <si>
    <t>00h15</t>
  </si>
  <si>
    <t>00h30</t>
  </si>
  <si>
    <t>G</t>
  </si>
  <si>
    <t>GBR</t>
  </si>
  <si>
    <t>Crt R.</t>
  </si>
  <si>
    <t>Nbr Agt</t>
  </si>
  <si>
    <t>H</t>
  </si>
  <si>
    <t>h + agt</t>
  </si>
  <si>
    <t>Limite infrastructure</t>
  </si>
  <si>
    <t>06:00</t>
  </si>
  <si>
    <t>06:15</t>
  </si>
  <si>
    <t>06:30</t>
  </si>
  <si>
    <t>06:45</t>
  </si>
  <si>
    <t>07:00</t>
  </si>
  <si>
    <t>07:15</t>
  </si>
  <si>
    <t>07:30</t>
  </si>
  <si>
    <t>07:45</t>
  </si>
  <si>
    <t>08:00</t>
  </si>
  <si>
    <t>08:15</t>
  </si>
  <si>
    <t>08:30</t>
  </si>
  <si>
    <t>08:45</t>
  </si>
  <si>
    <t>09:00</t>
  </si>
  <si>
    <t>09:15</t>
  </si>
  <si>
    <t>09:30</t>
  </si>
  <si>
    <t>09:45</t>
  </si>
  <si>
    <t>10:00</t>
  </si>
  <si>
    <t>10:15</t>
  </si>
  <si>
    <t>10:30</t>
  </si>
  <si>
    <t>10:45</t>
  </si>
  <si>
    <t>11:00</t>
  </si>
  <si>
    <t>11:15</t>
  </si>
  <si>
    <t>11:30</t>
  </si>
  <si>
    <t>11:45</t>
  </si>
  <si>
    <t>12:00</t>
  </si>
  <si>
    <t>12:15</t>
  </si>
  <si>
    <t>12:30</t>
  </si>
  <si>
    <t>0505</t>
  </si>
  <si>
    <t>0510</t>
  </si>
  <si>
    <t>0520</t>
  </si>
  <si>
    <t>0525</t>
  </si>
  <si>
    <t>0535</t>
  </si>
  <si>
    <t>0540</t>
  </si>
  <si>
    <t>0550</t>
  </si>
  <si>
    <t>0555</t>
  </si>
  <si>
    <t>0605</t>
  </si>
  <si>
    <t>0610</t>
  </si>
  <si>
    <t>0620</t>
  </si>
  <si>
    <t>0625</t>
  </si>
  <si>
    <t>0635</t>
  </si>
  <si>
    <t>0640</t>
  </si>
  <si>
    <t>0650</t>
  </si>
  <si>
    <t>0655</t>
  </si>
  <si>
    <t>0705</t>
  </si>
  <si>
    <t>0710</t>
  </si>
  <si>
    <t>0720</t>
  </si>
  <si>
    <t>0725</t>
  </si>
  <si>
    <t>0735</t>
  </si>
  <si>
    <t>0740</t>
  </si>
  <si>
    <t>0750</t>
  </si>
  <si>
    <t>0755</t>
  </si>
  <si>
    <t>0805</t>
  </si>
  <si>
    <t>0810</t>
  </si>
  <si>
    <t>0820</t>
  </si>
  <si>
    <t>0825</t>
  </si>
  <si>
    <t>0835</t>
  </si>
  <si>
    <t>0840</t>
  </si>
  <si>
    <t>0850</t>
  </si>
  <si>
    <t>0855</t>
  </si>
  <si>
    <t>0905</t>
  </si>
  <si>
    <t>0910</t>
  </si>
  <si>
    <t>0920</t>
  </si>
  <si>
    <t>0925</t>
  </si>
  <si>
    <t>0935</t>
  </si>
  <si>
    <t>0940</t>
  </si>
  <si>
    <t>0950</t>
  </si>
  <si>
    <t>0955</t>
  </si>
  <si>
    <t>1005</t>
  </si>
  <si>
    <t>1010</t>
  </si>
  <si>
    <t>1020</t>
  </si>
  <si>
    <t>1025</t>
  </si>
  <si>
    <t>1035</t>
  </si>
  <si>
    <t>1040</t>
  </si>
  <si>
    <t>1050</t>
  </si>
  <si>
    <t>1055</t>
  </si>
  <si>
    <t>1105</t>
  </si>
  <si>
    <t>1110</t>
  </si>
  <si>
    <t>1120</t>
  </si>
  <si>
    <t>1125</t>
  </si>
  <si>
    <t>1135</t>
  </si>
  <si>
    <t>1140</t>
  </si>
  <si>
    <t>1150</t>
  </si>
  <si>
    <t>1155</t>
  </si>
  <si>
    <t>1205</t>
  </si>
  <si>
    <t>1210</t>
  </si>
  <si>
    <t>1220</t>
  </si>
  <si>
    <t>1225</t>
  </si>
  <si>
    <t>1235</t>
  </si>
  <si>
    <t>1240</t>
  </si>
  <si>
    <t>1250</t>
  </si>
  <si>
    <t>1255</t>
  </si>
  <si>
    <t>1305</t>
  </si>
  <si>
    <t>1310</t>
  </si>
  <si>
    <t>1320</t>
  </si>
  <si>
    <t>1325</t>
  </si>
  <si>
    <t>1335</t>
  </si>
  <si>
    <t>1340</t>
  </si>
  <si>
    <t>1350</t>
  </si>
  <si>
    <t>1355</t>
  </si>
  <si>
    <t>1405</t>
  </si>
  <si>
    <t>1410</t>
  </si>
  <si>
    <t>1420</t>
  </si>
  <si>
    <t>1425</t>
  </si>
  <si>
    <t>1435</t>
  </si>
  <si>
    <t>1440</t>
  </si>
  <si>
    <t>1450</t>
  </si>
  <si>
    <t>1455</t>
  </si>
  <si>
    <t>1505</t>
  </si>
  <si>
    <t>1510</t>
  </si>
  <si>
    <t>1520</t>
  </si>
  <si>
    <t>1525</t>
  </si>
  <si>
    <t>1535</t>
  </si>
  <si>
    <t>1540</t>
  </si>
  <si>
    <t>1550</t>
  </si>
  <si>
    <t>1555</t>
  </si>
  <si>
    <t>1605</t>
  </si>
  <si>
    <t>1610</t>
  </si>
  <si>
    <t>1620</t>
  </si>
  <si>
    <t>1625</t>
  </si>
  <si>
    <t>1635</t>
  </si>
  <si>
    <t>1640</t>
  </si>
  <si>
    <t>1650</t>
  </si>
  <si>
    <t>1655</t>
  </si>
  <si>
    <t>1705</t>
  </si>
  <si>
    <t>1710</t>
  </si>
  <si>
    <t>1720</t>
  </si>
  <si>
    <t>1725</t>
  </si>
  <si>
    <t>1735</t>
  </si>
  <si>
    <t>1740</t>
  </si>
  <si>
    <t>1750</t>
  </si>
  <si>
    <t>1755</t>
  </si>
  <si>
    <t>1805</t>
  </si>
  <si>
    <t>1810</t>
  </si>
  <si>
    <t>1820</t>
  </si>
  <si>
    <t>1825</t>
  </si>
  <si>
    <t>1835</t>
  </si>
  <si>
    <t>1840</t>
  </si>
  <si>
    <t>1850</t>
  </si>
  <si>
    <t>1855</t>
  </si>
  <si>
    <t>1905</t>
  </si>
  <si>
    <t>1910</t>
  </si>
  <si>
    <t>1920</t>
  </si>
  <si>
    <t>1925</t>
  </si>
  <si>
    <t>1935</t>
  </si>
  <si>
    <t>1940</t>
  </si>
  <si>
    <t>1950</t>
  </si>
  <si>
    <t>1955</t>
  </si>
  <si>
    <t>2005</t>
  </si>
  <si>
    <t>2010</t>
  </si>
  <si>
    <t>2020</t>
  </si>
  <si>
    <t>2025</t>
  </si>
  <si>
    <t>2035</t>
  </si>
  <si>
    <t>2040</t>
  </si>
  <si>
    <t>2050</t>
  </si>
  <si>
    <t>2055</t>
  </si>
  <si>
    <t>2105</t>
  </si>
  <si>
    <t>2110</t>
  </si>
  <si>
    <t>2120</t>
  </si>
  <si>
    <t>2125</t>
  </si>
  <si>
    <t>2135</t>
  </si>
  <si>
    <t>2140</t>
  </si>
  <si>
    <t>2150</t>
  </si>
  <si>
    <t>2155</t>
  </si>
  <si>
    <t>2205</t>
  </si>
  <si>
    <t>2210</t>
  </si>
  <si>
    <t>2220</t>
  </si>
  <si>
    <t>2225</t>
  </si>
  <si>
    <t>2235</t>
  </si>
  <si>
    <t>2240</t>
  </si>
  <si>
    <t>2250</t>
  </si>
  <si>
    <t>2255</t>
  </si>
  <si>
    <t>2305</t>
  </si>
  <si>
    <t>2310</t>
  </si>
  <si>
    <t>2320</t>
  </si>
  <si>
    <t>2325</t>
  </si>
  <si>
    <t>2335</t>
  </si>
  <si>
    <t>2340</t>
  </si>
  <si>
    <t>2350</t>
  </si>
  <si>
    <t>2355</t>
  </si>
  <si>
    <t>Heure</t>
  </si>
  <si>
    <t>Heure déc.</t>
  </si>
  <si>
    <t>Heure Txt</t>
  </si>
  <si>
    <t>CapAgt (Par 15 min)</t>
  </si>
  <si>
    <t>Tctrl (Temps de ctrl pour 1 agt)</t>
  </si>
  <si>
    <t>Aéroport P/D</t>
  </si>
  <si>
    <t>500</t>
  </si>
  <si>
    <t>505</t>
  </si>
  <si>
    <t>510</t>
  </si>
  <si>
    <t>515</t>
  </si>
  <si>
    <t>520</t>
  </si>
  <si>
    <t>525</t>
  </si>
  <si>
    <t>530</t>
  </si>
  <si>
    <t>535</t>
  </si>
  <si>
    <t>540</t>
  </si>
  <si>
    <t>545</t>
  </si>
  <si>
    <t>550</t>
  </si>
  <si>
    <t>555</t>
  </si>
  <si>
    <t>600</t>
  </si>
  <si>
    <t>605</t>
  </si>
  <si>
    <t>610</t>
  </si>
  <si>
    <t>615</t>
  </si>
  <si>
    <t>620</t>
  </si>
  <si>
    <t>625</t>
  </si>
  <si>
    <t>630</t>
  </si>
  <si>
    <t>635</t>
  </si>
  <si>
    <t>640</t>
  </si>
  <si>
    <t>645</t>
  </si>
  <si>
    <t>650</t>
  </si>
  <si>
    <t>655</t>
  </si>
  <si>
    <t>700</t>
  </si>
  <si>
    <t>705</t>
  </si>
  <si>
    <t>710</t>
  </si>
  <si>
    <t>715</t>
  </si>
  <si>
    <t>720</t>
  </si>
  <si>
    <t>725</t>
  </si>
  <si>
    <t>730</t>
  </si>
  <si>
    <t>735</t>
  </si>
  <si>
    <t>740</t>
  </si>
  <si>
    <t>745</t>
  </si>
  <si>
    <t>750</t>
  </si>
  <si>
    <t>755</t>
  </si>
  <si>
    <t>800</t>
  </si>
  <si>
    <t>805</t>
  </si>
  <si>
    <t>810</t>
  </si>
  <si>
    <t>815</t>
  </si>
  <si>
    <t>820</t>
  </si>
  <si>
    <t>825</t>
  </si>
  <si>
    <t>830</t>
  </si>
  <si>
    <t>835</t>
  </si>
  <si>
    <t>840</t>
  </si>
  <si>
    <t>845</t>
  </si>
  <si>
    <t>850</t>
  </si>
  <si>
    <t>855</t>
  </si>
  <si>
    <t>900</t>
  </si>
  <si>
    <t>905</t>
  </si>
  <si>
    <t>910</t>
  </si>
  <si>
    <t>915</t>
  </si>
  <si>
    <t>920</t>
  </si>
  <si>
    <t>925</t>
  </si>
  <si>
    <t>930</t>
  </si>
  <si>
    <t>935</t>
  </si>
  <si>
    <t>940</t>
  </si>
  <si>
    <t>945</t>
  </si>
  <si>
    <t>950</t>
  </si>
  <si>
    <t>955</t>
  </si>
  <si>
    <t>C3</t>
  </si>
  <si>
    <t>ROC</t>
  </si>
  <si>
    <t>C1</t>
  </si>
  <si>
    <t>Brief.</t>
  </si>
  <si>
    <t>MRU</t>
  </si>
  <si>
    <t>Total Gfr BDT</t>
  </si>
  <si>
    <t>Gran Canaria</t>
  </si>
  <si>
    <t>FNC</t>
  </si>
  <si>
    <t>Madeira</t>
  </si>
  <si>
    <t>Mauritius</t>
  </si>
  <si>
    <t>East Midlands Nottingham</t>
  </si>
  <si>
    <t>Porte</t>
  </si>
  <si>
    <t>N° de vol</t>
  </si>
  <si>
    <t>Dest/Prov</t>
  </si>
  <si>
    <t>LX359</t>
  </si>
  <si>
    <t>BA724</t>
  </si>
  <si>
    <t>EZS8464</t>
  </si>
  <si>
    <t>BA726</t>
  </si>
  <si>
    <t>LX353</t>
  </si>
  <si>
    <t>BA728</t>
  </si>
  <si>
    <t>EZY1949</t>
  </si>
  <si>
    <t>BA730</t>
  </si>
  <si>
    <t>BA732</t>
  </si>
  <si>
    <t>LX355</t>
  </si>
  <si>
    <t>EZY8480</t>
  </si>
  <si>
    <t>LX447</t>
  </si>
  <si>
    <t>BA738</t>
  </si>
  <si>
    <t>LX357</t>
  </si>
  <si>
    <t>EZS8482</t>
  </si>
  <si>
    <t>LX442</t>
  </si>
  <si>
    <t>BA723</t>
  </si>
  <si>
    <t>LX352</t>
  </si>
  <si>
    <t>BA725</t>
  </si>
  <si>
    <t>EZS8467</t>
  </si>
  <si>
    <t>TK1918</t>
  </si>
  <si>
    <t>BA727</t>
  </si>
  <si>
    <t>LX354</t>
  </si>
  <si>
    <t>BA729</t>
  </si>
  <si>
    <t>PS486</t>
  </si>
  <si>
    <t>EZY1950</t>
  </si>
  <si>
    <t>BA731</t>
  </si>
  <si>
    <t>LX348</t>
  </si>
  <si>
    <t>BA733</t>
  </si>
  <si>
    <t>LX356</t>
  </si>
  <si>
    <t>TK1920</t>
  </si>
  <si>
    <t>LX358</t>
  </si>
  <si>
    <t>CJ2286</t>
  </si>
  <si>
    <t>EZY8485</t>
  </si>
  <si>
    <t>SU2383</t>
  </si>
  <si>
    <t>LX023</t>
  </si>
  <si>
    <t>TK1917</t>
  </si>
  <si>
    <t>LX443</t>
  </si>
  <si>
    <t>SU2380</t>
  </si>
  <si>
    <t>EZS1484</t>
  </si>
  <si>
    <t>EK089</t>
  </si>
  <si>
    <t>PS485</t>
  </si>
  <si>
    <t>EY051</t>
  </si>
  <si>
    <t>EZY8474</t>
  </si>
  <si>
    <t>TK1919</t>
  </si>
  <si>
    <t>EK083</t>
  </si>
  <si>
    <t>LX349</t>
  </si>
  <si>
    <t>SU2382</t>
  </si>
  <si>
    <t>EZY7284</t>
  </si>
  <si>
    <t>SU2381</t>
  </si>
  <si>
    <t>EK090</t>
  </si>
  <si>
    <t>EZY8477</t>
  </si>
  <si>
    <t>LX446</t>
  </si>
  <si>
    <t>EZS8481</t>
  </si>
  <si>
    <t>EY052</t>
  </si>
  <si>
    <t>EK084</t>
  </si>
  <si>
    <t>https://imvs.gva.ch/?page=270</t>
  </si>
  <si>
    <t>https://imvs.gva.ch/?page=271</t>
  </si>
  <si>
    <t>https://imvs.gva.ch/?page=272</t>
  </si>
  <si>
    <t>https://imvs.gva.ch/?page=273</t>
  </si>
  <si>
    <t>TRA</t>
  </si>
  <si>
    <t>60 min</t>
  </si>
  <si>
    <t>30 min</t>
  </si>
  <si>
    <t>15 min</t>
  </si>
  <si>
    <t>Liens internet</t>
  </si>
  <si>
    <t>Lien ims</t>
  </si>
  <si>
    <t>Zone rouge</t>
  </si>
  <si>
    <t>PAX de la GB</t>
  </si>
  <si>
    <t>Total</t>
  </si>
  <si>
    <t>Pax GB</t>
  </si>
  <si>
    <t>Pax Total</t>
  </si>
  <si>
    <t>Pax Hors GB</t>
  </si>
  <si>
    <t>Cap gfr</t>
  </si>
  <si>
    <t>Pax ctrl</t>
  </si>
  <si>
    <t>hh. + agt</t>
  </si>
  <si>
    <t>Temps de ctrl</t>
  </si>
  <si>
    <t>Pax total</t>
  </si>
  <si>
    <t>Red Z</t>
  </si>
  <si>
    <t>Nbr de mouv.</t>
  </si>
  <si>
    <t>Agent</t>
  </si>
  <si>
    <t>BdT</t>
  </si>
  <si>
    <t>EZY1491</t>
  </si>
  <si>
    <t>EZY1492</t>
  </si>
  <si>
    <t>BA734</t>
  </si>
  <si>
    <t>BA735</t>
  </si>
  <si>
    <t>BA736</t>
  </si>
  <si>
    <t>BA737</t>
  </si>
  <si>
    <t>TU701</t>
  </si>
  <si>
    <t>UA956</t>
  </si>
  <si>
    <t>TU700</t>
  </si>
  <si>
    <t>EZY2062</t>
  </si>
  <si>
    <t>AH2047</t>
  </si>
  <si>
    <t>x</t>
  </si>
  <si>
    <t>https://imvs.gva.ch/</t>
  </si>
  <si>
    <t>LX022</t>
  </si>
  <si>
    <t>UA957</t>
  </si>
  <si>
    <t>SV238</t>
  </si>
  <si>
    <t>W63088</t>
  </si>
  <si>
    <t>LY346</t>
  </si>
  <si>
    <t>Nbr de pax par agt par 15 min</t>
  </si>
  <si>
    <t>GP.xlsm</t>
  </si>
  <si>
    <t>TR.xlsm</t>
  </si>
  <si>
    <t>Aide à l'engagement</t>
  </si>
  <si>
    <t>Aide à l'engagement GP</t>
  </si>
  <si>
    <t>Aide à l'engagement TR</t>
  </si>
  <si>
    <t>EZY2051</t>
  </si>
  <si>
    <t>EZY6905</t>
  </si>
  <si>
    <t>EI684</t>
  </si>
  <si>
    <t>ME214</t>
  </si>
  <si>
    <t>EI685</t>
  </si>
  <si>
    <t>AT931</t>
  </si>
  <si>
    <t>ME213</t>
  </si>
  <si>
    <t>EZY7283</t>
  </si>
  <si>
    <t>AT930</t>
  </si>
  <si>
    <t>LX1337</t>
  </si>
  <si>
    <t>EZY6157</t>
  </si>
  <si>
    <t>TK1329</t>
  </si>
  <si>
    <t>LX1336</t>
  </si>
  <si>
    <t>AC835</t>
  </si>
  <si>
    <t>EZY6907</t>
  </si>
  <si>
    <t>EZY6908</t>
  </si>
  <si>
    <t>SV239</t>
  </si>
  <si>
    <t>AH2046</t>
  </si>
  <si>
    <t>UA975</t>
  </si>
  <si>
    <t>EZY8462</t>
  </si>
  <si>
    <t>LX411</t>
  </si>
  <si>
    <t>CJ2287</t>
  </si>
  <si>
    <t>LX410</t>
  </si>
  <si>
    <t>EZY8465</t>
  </si>
  <si>
    <t>EZY2052</t>
  </si>
  <si>
    <t>EZY6906</t>
  </si>
  <si>
    <t>TK1922</t>
  </si>
  <si>
    <t>EZY6158</t>
  </si>
  <si>
    <t>9U451</t>
  </si>
  <si>
    <t>KIV</t>
  </si>
  <si>
    <t>LY345</t>
  </si>
  <si>
    <t>EZS1318</t>
  </si>
  <si>
    <t>TK1921</t>
  </si>
  <si>
    <t>W63087</t>
  </si>
  <si>
    <t>SV237</t>
  </si>
  <si>
    <t>EZS8466</t>
  </si>
  <si>
    <t>W64319</t>
  </si>
  <si>
    <t>EZY2061</t>
  </si>
  <si>
    <t>EZS1526</t>
  </si>
  <si>
    <t>EZS8478</t>
  </si>
  <si>
    <t>EZY1953</t>
  </si>
  <si>
    <t>EZS1438</t>
  </si>
  <si>
    <t>QR102</t>
  </si>
  <si>
    <t>9U452</t>
  </si>
  <si>
    <t>SV236</t>
  </si>
  <si>
    <t>KU162</t>
  </si>
  <si>
    <t>EZS8475</t>
  </si>
  <si>
    <t>EZS1437</t>
  </si>
  <si>
    <t>EZY1954</t>
  </si>
  <si>
    <t>KU161</t>
  </si>
  <si>
    <t>W64320</t>
  </si>
  <si>
    <t>ADD</t>
  </si>
  <si>
    <t>Addis Ababa</t>
  </si>
  <si>
    <t>Chisinau</t>
  </si>
  <si>
    <t>KLX</t>
  </si>
  <si>
    <t>Kalamata</t>
  </si>
  <si>
    <t>LCA</t>
  </si>
  <si>
    <t>Larnaca</t>
  </si>
  <si>
    <t>LJU</t>
  </si>
  <si>
    <t>Ljubljana</t>
  </si>
  <si>
    <t>PUY</t>
  </si>
  <si>
    <t>Pula</t>
  </si>
  <si>
    <t>TLN</t>
  </si>
  <si>
    <t>Toulon-Hyères</t>
  </si>
  <si>
    <t>Del</t>
  </si>
  <si>
    <t>MS771</t>
  </si>
  <si>
    <t>MS772</t>
  </si>
  <si>
    <t>RJ155</t>
  </si>
  <si>
    <t>B2871</t>
  </si>
  <si>
    <t>B2872</t>
  </si>
  <si>
    <t>EZS8463</t>
  </si>
  <si>
    <t>EZY6467</t>
  </si>
  <si>
    <t>EZY6468</t>
  </si>
  <si>
    <t>ET726</t>
  </si>
  <si>
    <t>EZY6153</t>
  </si>
  <si>
    <t>EZS1483</t>
  </si>
  <si>
    <t>EZY6154</t>
  </si>
  <si>
    <t>ET727</t>
  </si>
  <si>
    <t>LX007</t>
  </si>
  <si>
    <t>777</t>
  </si>
  <si>
    <t xml:space="preserve">ba007  </t>
  </si>
  <si>
    <t>jfk</t>
  </si>
  <si>
    <t>666</t>
  </si>
  <si>
    <t>Planop_VL.xlsm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</si>
</sst>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dd/mm/yy\ \/\ hh:mm"/>
  </numFmts>
  <fonts count="40" x14ac:knownFonts="1"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FFFF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4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sz val="8"/>
      <color theme="0"/>
      <name val="Arial"/>
      <family val="2"/>
    </font>
    <font>
      <b/>
      <sz val="22"/>
      <color theme="0"/>
      <name val="Arial"/>
      <family val="2"/>
    </font>
    <font>
      <b/>
      <sz val="14"/>
      <color rgb="FF00FF99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b/>
      <sz val="9"/>
      <color rgb="FF000000"/>
      <name val="Arial"/>
      <family val="2"/>
    </font>
    <font>
      <b/>
      <sz val="11"/>
      <color rgb="FFFFFF99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theme="1" tint="0.24994659260841701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  <font>
      <sz val="10"/>
      <color rgb="FF000000"/>
      <name val="Arial"/>
      <family val="2"/>
    </font>
    <font>
      <sz val="14"/>
      <color theme="0"/>
      <name val="Calibri"/>
      <family val="2"/>
      <scheme val="minor"/>
    </font>
    <font>
      <sz val="10"/>
      <color rgb="FF000000"/>
      <name val="Arial"/>
    </font>
  </fonts>
  <fills count="3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0EC42"/>
        <bgColor indexed="64"/>
      </patternFill>
    </fill>
    <fill>
      <patternFill patternType="solid">
        <fgColor rgb="FF42DE8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</fills>
  <borders count="1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auto="1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rgb="FFCACAD9"/>
      </top>
      <bottom style="thin">
        <color rgb="FFCACAD9"/>
      </bottom>
      <diagonal/>
    </border>
    <border>
      <left/>
      <right/>
      <top style="thin">
        <color rgb="FFCAC9D9"/>
      </top>
      <bottom style="thin">
        <color rgb="FFCAC9D9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</borders>
  <cellStyleXfs count="17">
    <xf numFmtId="0" fontId="0" fillId="0" borderId="0"/>
    <xf numFmtId="0" fontId="6" fillId="0" borderId="0"/>
    <xf numFmtId="0" fontId="7" fillId="0" borderId="0"/>
    <xf numFmtId="0" fontId="18" fillId="0" borderId="0"/>
    <xf numFmtId="0" fontId="19" fillId="0" borderId="0"/>
    <xf numFmtId="0" fontId="20" fillId="0" borderId="0"/>
    <xf numFmtId="0" fontId="21" fillId="0" borderId="0"/>
    <xf numFmtId="0" fontId="22" fillId="0" borderId="0"/>
    <xf numFmtId="0" fontId="29" fillId="0" borderId="0"/>
    <xf numFmtId="0" fontId="30" fillId="0" borderId="0"/>
    <xf numFmtId="0" fontId="31" fillId="0" borderId="0"/>
    <xf numFmtId="0" fontId="33" fillId="0" borderId="0"/>
    <xf numFmtId="0" fontId="34" fillId="0" borderId="0"/>
    <xf numFmtId="0" fontId="35" fillId="0" borderId="0"/>
    <xf numFmtId="0" fontId="36" fillId="0" borderId="0" applyNumberFormat="0" applyFill="0" applyBorder="0" applyAlignment="0" applyProtection="0"/>
    <xf numFmtId="0" fontId="37" fillId="0" borderId="0"/>
    <xf numFmtId="0" fontId="39" fillId="0" borderId="0"/>
  </cellStyleXfs>
  <cellXfs count="801"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Fill="1" applyProtection="1"/>
    <xf numFmtId="0" fontId="3" fillId="7" borderId="38" xfId="0" applyFont="1" applyFill="1" applyBorder="1" applyAlignment="1" applyProtection="1">
      <alignment horizontal="center" vertical="center"/>
    </xf>
    <xf numFmtId="0" fontId="3" fillId="13" borderId="40" xfId="0" applyFont="1" applyFill="1" applyBorder="1" applyAlignment="1" applyProtection="1">
      <alignment horizontal="center" vertical="center"/>
    </xf>
    <xf numFmtId="0" fontId="3" fillId="14" borderId="38" xfId="0" applyFont="1" applyFill="1" applyBorder="1" applyAlignment="1" applyProtection="1">
      <alignment horizontal="center" vertical="center"/>
    </xf>
    <xf numFmtId="0" fontId="3" fillId="12" borderId="40" xfId="0" applyFont="1" applyFill="1" applyBorder="1" applyAlignment="1" applyProtection="1">
      <alignment horizontal="center" vertical="center"/>
    </xf>
    <xf numFmtId="0" fontId="0" fillId="8" borderId="24" xfId="0" applyFill="1" applyBorder="1" applyAlignment="1" applyProtection="1">
      <alignment horizontal="center" vertical="center"/>
    </xf>
    <xf numFmtId="0" fontId="3" fillId="8" borderId="52" xfId="0" applyFont="1" applyFill="1" applyBorder="1" applyAlignment="1" applyProtection="1">
      <alignment horizontal="center" vertical="center"/>
    </xf>
    <xf numFmtId="0" fontId="0" fillId="2" borderId="27" xfId="0" applyFill="1" applyBorder="1" applyAlignment="1" applyProtection="1">
      <alignment horizontal="center" vertical="center"/>
    </xf>
    <xf numFmtId="0" fontId="3" fillId="2" borderId="52" xfId="0" applyFont="1" applyFill="1" applyBorder="1" applyAlignment="1" applyProtection="1">
      <alignment horizontal="center" vertical="center"/>
    </xf>
    <xf numFmtId="0" fontId="3" fillId="11" borderId="44" xfId="0" applyFont="1" applyFill="1" applyBorder="1" applyAlignment="1" applyProtection="1">
      <alignment horizontal="center" vertical="center"/>
    </xf>
    <xf numFmtId="0" fontId="3" fillId="9" borderId="52" xfId="0" applyFont="1" applyFill="1" applyBorder="1" applyAlignment="1" applyProtection="1">
      <alignment horizontal="center" vertical="center"/>
    </xf>
    <xf numFmtId="0" fontId="0" fillId="10" borderId="27" xfId="0" applyFill="1" applyBorder="1" applyAlignment="1" applyProtection="1">
      <alignment horizontal="center" vertical="center"/>
    </xf>
    <xf numFmtId="0" fontId="3" fillId="10" borderId="52" xfId="0" applyFont="1" applyFill="1" applyBorder="1" applyAlignment="1" applyProtection="1">
      <alignment horizontal="center" vertical="center"/>
    </xf>
    <xf numFmtId="0" fontId="0" fillId="6" borderId="27" xfId="0" applyFill="1" applyBorder="1" applyAlignment="1" applyProtection="1">
      <alignment horizontal="center" vertical="center"/>
    </xf>
    <xf numFmtId="0" fontId="3" fillId="6" borderId="63" xfId="0" applyFont="1" applyFill="1" applyBorder="1" applyAlignment="1" applyProtection="1">
      <alignment horizontal="center" vertical="center"/>
    </xf>
    <xf numFmtId="0" fontId="8" fillId="8" borderId="24" xfId="0" applyFont="1" applyFill="1" applyBorder="1" applyAlignment="1" applyProtection="1">
      <alignment horizontal="center" vertical="center"/>
    </xf>
    <xf numFmtId="0" fontId="8" fillId="2" borderId="27" xfId="0" applyFont="1" applyFill="1" applyBorder="1" applyAlignment="1" applyProtection="1">
      <alignment horizontal="center" vertical="center"/>
    </xf>
    <xf numFmtId="0" fontId="8" fillId="10" borderId="27" xfId="0" applyFont="1" applyFill="1" applyBorder="1" applyAlignment="1" applyProtection="1">
      <alignment horizontal="center" vertical="center"/>
    </xf>
    <xf numFmtId="0" fontId="8" fillId="6" borderId="27" xfId="0" applyFont="1" applyFill="1" applyBorder="1" applyAlignment="1" applyProtection="1">
      <alignment horizontal="center" vertical="center"/>
    </xf>
    <xf numFmtId="0" fontId="8" fillId="11" borderId="44" xfId="0" applyFont="1" applyFill="1" applyBorder="1" applyAlignment="1" applyProtection="1">
      <alignment horizontal="center" vertical="center"/>
    </xf>
    <xf numFmtId="0" fontId="8" fillId="12" borderId="44" xfId="0" applyFont="1" applyFill="1" applyBorder="1" applyAlignment="1" applyProtection="1">
      <alignment horizontal="center" vertical="center"/>
    </xf>
    <xf numFmtId="0" fontId="8" fillId="7" borderId="43" xfId="0" applyFont="1" applyFill="1" applyBorder="1" applyAlignment="1" applyProtection="1">
      <alignment horizontal="center" vertical="center"/>
    </xf>
    <xf numFmtId="0" fontId="8" fillId="14" borderId="43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9" fillId="13" borderId="44" xfId="0" applyFont="1" applyFill="1" applyBorder="1" applyAlignment="1" applyProtection="1">
      <alignment horizontal="center" vertical="center"/>
    </xf>
    <xf numFmtId="0" fontId="3" fillId="9" borderId="54" xfId="0" applyFont="1" applyFill="1" applyBorder="1" applyAlignment="1" applyProtection="1">
      <alignment horizontal="center" vertical="center"/>
    </xf>
    <xf numFmtId="0" fontId="3" fillId="9" borderId="54" xfId="0" applyFont="1" applyFill="1" applyBorder="1" applyAlignment="1" applyProtection="1">
      <alignment horizontal="center" vertical="center"/>
    </xf>
    <xf numFmtId="0" fontId="4" fillId="0" borderId="0" xfId="0" applyFont="1" applyFill="1"/>
    <xf numFmtId="0" fontId="6" fillId="0" borderId="71" xfId="0" applyFont="1" applyBorder="1" applyAlignment="1">
      <alignment horizontal="left" vertical="center" wrapText="1"/>
    </xf>
    <xf numFmtId="0" fontId="6" fillId="0" borderId="73" xfId="0" applyFont="1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8" fillId="15" borderId="44" xfId="0" applyFont="1" applyFill="1" applyBorder="1" applyAlignment="1" applyProtection="1">
      <alignment horizontal="center" vertical="center"/>
    </xf>
    <xf numFmtId="0" fontId="3" fillId="15" borderId="44" xfId="0" applyFont="1" applyFill="1" applyBorder="1" applyAlignment="1" applyProtection="1">
      <alignment horizontal="center" vertical="center"/>
    </xf>
    <xf numFmtId="0" fontId="8" fillId="16" borderId="44" xfId="0" applyFont="1" applyFill="1" applyBorder="1" applyAlignment="1" applyProtection="1">
      <alignment horizontal="center" vertical="center"/>
    </xf>
    <xf numFmtId="0" fontId="3" fillId="16" borderId="40" xfId="0" applyFont="1" applyFill="1" applyBorder="1" applyAlignment="1" applyProtection="1">
      <alignment horizontal="center" vertical="center"/>
    </xf>
    <xf numFmtId="0" fontId="8" fillId="13" borderId="44" xfId="0" applyFont="1" applyFill="1" applyBorder="1" applyAlignment="1" applyProtection="1">
      <alignment horizontal="center" vertical="center"/>
    </xf>
    <xf numFmtId="0" fontId="8" fillId="9" borderId="60" xfId="0" applyFont="1" applyFill="1" applyBorder="1" applyAlignment="1" applyProtection="1">
      <alignment horizontal="center" vertical="center"/>
    </xf>
    <xf numFmtId="0" fontId="0" fillId="9" borderId="60" xfId="0" applyFill="1" applyBorder="1" applyAlignment="1" applyProtection="1">
      <alignment horizontal="center" vertical="center"/>
    </xf>
    <xf numFmtId="0" fontId="3" fillId="12" borderId="44" xfId="0" applyFont="1" applyFill="1" applyBorder="1" applyAlignment="1" applyProtection="1">
      <alignment horizontal="center" vertical="center"/>
    </xf>
    <xf numFmtId="0" fontId="6" fillId="0" borderId="72" xfId="0" applyFont="1" applyBorder="1" applyAlignment="1">
      <alignment horizontal="left" vertical="center" wrapText="1"/>
    </xf>
    <xf numFmtId="0" fontId="0" fillId="0" borderId="62" xfId="0" applyBorder="1" applyAlignment="1">
      <alignment vertical="center"/>
    </xf>
    <xf numFmtId="0" fontId="6" fillId="0" borderId="7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0" fontId="0" fillId="17" borderId="0" xfId="0" applyFill="1"/>
    <xf numFmtId="0" fontId="0" fillId="17" borderId="0" xfId="0" applyFill="1" applyAlignment="1">
      <alignment horizontal="center"/>
    </xf>
    <xf numFmtId="0" fontId="0" fillId="17" borderId="0" xfId="0" applyFill="1" applyAlignment="1">
      <alignment horizontal="center" vertical="center"/>
    </xf>
    <xf numFmtId="0" fontId="4" fillId="17" borderId="0" xfId="0" applyFont="1" applyFill="1"/>
    <xf numFmtId="0" fontId="10" fillId="17" borderId="0" xfId="0" applyFont="1" applyFill="1"/>
    <xf numFmtId="0" fontId="4" fillId="17" borderId="0" xfId="0" applyFont="1" applyFill="1" applyAlignment="1">
      <alignment horizontal="center"/>
    </xf>
    <xf numFmtId="0" fontId="4" fillId="17" borderId="0" xfId="0" applyFont="1" applyFill="1" applyAlignment="1">
      <alignment horizontal="center" vertical="center"/>
    </xf>
    <xf numFmtId="0" fontId="0" fillId="17" borderId="0" xfId="0" applyFill="1" applyProtection="1"/>
    <xf numFmtId="0" fontId="3" fillId="17" borderId="0" xfId="0" applyFont="1" applyFill="1" applyProtection="1"/>
    <xf numFmtId="0" fontId="4" fillId="17" borderId="0" xfId="0" applyFont="1" applyFill="1" applyProtection="1"/>
    <xf numFmtId="0" fontId="10" fillId="17" borderId="0" xfId="0" applyFont="1" applyFill="1" applyProtection="1"/>
    <xf numFmtId="0" fontId="15" fillId="17" borderId="0" xfId="0" applyFont="1" applyFill="1" applyAlignment="1" applyProtection="1">
      <alignment horizontal="center" vertical="center"/>
    </xf>
    <xf numFmtId="0" fontId="16" fillId="17" borderId="0" xfId="0" applyFont="1" applyFill="1" applyBorder="1" applyAlignment="1" applyProtection="1">
      <alignment vertical="center"/>
    </xf>
    <xf numFmtId="49" fontId="4" fillId="17" borderId="10" xfId="0" applyNumberFormat="1" applyFont="1" applyFill="1" applyBorder="1" applyAlignment="1" applyProtection="1">
      <alignment horizontal="center" vertical="center"/>
    </xf>
    <xf numFmtId="0" fontId="0" fillId="17" borderId="9" xfId="0" applyFill="1" applyBorder="1" applyProtection="1"/>
    <xf numFmtId="0" fontId="0" fillId="17" borderId="2" xfId="0" applyFill="1" applyBorder="1" applyProtection="1"/>
    <xf numFmtId="0" fontId="0" fillId="17" borderId="3" xfId="0" applyFill="1" applyBorder="1" applyProtection="1"/>
    <xf numFmtId="0" fontId="0" fillId="17" borderId="0" xfId="0" applyFill="1" applyBorder="1" applyProtection="1"/>
    <xf numFmtId="49" fontId="1" fillId="17" borderId="0" xfId="0" applyNumberFormat="1" applyFont="1" applyFill="1" applyAlignment="1" applyProtection="1">
      <alignment horizontal="center" vertical="center"/>
    </xf>
    <xf numFmtId="49" fontId="1" fillId="17" borderId="0" xfId="0" applyNumberFormat="1" applyFont="1" applyFill="1" applyBorder="1" applyAlignment="1" applyProtection="1">
      <alignment horizontal="center" vertical="center"/>
    </xf>
    <xf numFmtId="0" fontId="0" fillId="17" borderId="4" xfId="0" applyFill="1" applyBorder="1" applyProtection="1"/>
    <xf numFmtId="0" fontId="0" fillId="17" borderId="5" xfId="0" applyFill="1" applyBorder="1" applyProtection="1"/>
    <xf numFmtId="0" fontId="3" fillId="17" borderId="46" xfId="0" applyFont="1" applyFill="1" applyBorder="1" applyAlignment="1" applyProtection="1">
      <alignment horizontal="center" vertical="center"/>
    </xf>
    <xf numFmtId="0" fontId="10" fillId="17" borderId="46" xfId="0" applyFont="1" applyFill="1" applyBorder="1" applyAlignment="1" applyProtection="1">
      <alignment horizontal="center" vertical="center"/>
    </xf>
    <xf numFmtId="0" fontId="2" fillId="17" borderId="8" xfId="0" applyFont="1" applyFill="1" applyBorder="1" applyAlignment="1" applyProtection="1">
      <alignment horizontal="center"/>
    </xf>
    <xf numFmtId="0" fontId="3" fillId="17" borderId="46" xfId="0" applyFont="1" applyFill="1" applyBorder="1" applyProtection="1"/>
    <xf numFmtId="0" fontId="10" fillId="17" borderId="46" xfId="0" applyNumberFormat="1" applyFont="1" applyFill="1" applyBorder="1" applyAlignment="1" applyProtection="1">
      <alignment horizontal="center" vertical="center"/>
    </xf>
    <xf numFmtId="0" fontId="11" fillId="17" borderId="46" xfId="0" applyFont="1" applyFill="1" applyBorder="1" applyAlignment="1" applyProtection="1">
      <alignment horizontal="center" vertical="center"/>
      <protection locked="0"/>
    </xf>
    <xf numFmtId="0" fontId="0" fillId="17" borderId="0" xfId="0" applyFill="1" applyBorder="1"/>
    <xf numFmtId="0" fontId="0" fillId="19" borderId="1" xfId="0" applyFill="1" applyBorder="1"/>
    <xf numFmtId="0" fontId="0" fillId="19" borderId="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0" fillId="0" borderId="0" xfId="0" applyFill="1" applyBorder="1"/>
    <xf numFmtId="0" fontId="0" fillId="0" borderId="55" xfId="0" applyFill="1" applyBorder="1"/>
    <xf numFmtId="0" fontId="0" fillId="0" borderId="56" xfId="0" applyFill="1" applyBorder="1" applyAlignment="1">
      <alignment horizontal="center"/>
    </xf>
    <xf numFmtId="0" fontId="0" fillId="20" borderId="1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/>
    <xf numFmtId="0" fontId="0" fillId="0" borderId="25" xfId="0" applyNumberFormat="1" applyBorder="1"/>
    <xf numFmtId="0" fontId="0" fillId="5" borderId="2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21" borderId="21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22" borderId="21" xfId="0" applyFill="1" applyBorder="1" applyAlignment="1">
      <alignment horizontal="center"/>
    </xf>
    <xf numFmtId="0" fontId="0" fillId="22" borderId="13" xfId="0" applyFill="1" applyBorder="1" applyAlignment="1">
      <alignment horizontal="center"/>
    </xf>
    <xf numFmtId="164" fontId="4" fillId="17" borderId="0" xfId="0" applyNumberFormat="1" applyFont="1" applyFill="1" applyProtection="1"/>
    <xf numFmtId="164" fontId="4" fillId="17" borderId="0" xfId="0" applyNumberFormat="1" applyFont="1" applyFill="1" applyAlignment="1">
      <alignment horizontal="center"/>
    </xf>
    <xf numFmtId="164" fontId="0" fillId="17" borderId="0" xfId="0" applyNumberFormat="1" applyFill="1" applyAlignment="1" applyProtection="1">
      <alignment horizontal="center" vertical="center"/>
    </xf>
    <xf numFmtId="164" fontId="0" fillId="17" borderId="0" xfId="0" applyNumberFormat="1" applyFill="1" applyProtection="1"/>
    <xf numFmtId="164" fontId="0" fillId="0" borderId="0" xfId="0" applyNumberFormat="1" applyProtection="1"/>
    <xf numFmtId="0" fontId="22" fillId="0" borderId="0" xfId="7"/>
    <xf numFmtId="0" fontId="8" fillId="0" borderId="0" xfId="0" applyFont="1" applyFill="1" applyAlignment="1">
      <alignment horizontal="center"/>
    </xf>
    <xf numFmtId="1" fontId="0" fillId="0" borderId="0" xfId="0" applyNumberFormat="1"/>
    <xf numFmtId="0" fontId="0" fillId="22" borderId="14" xfId="0" applyFill="1" applyBorder="1" applyAlignment="1">
      <alignment horizontal="center"/>
    </xf>
    <xf numFmtId="0" fontId="0" fillId="22" borderId="84" xfId="0" applyFill="1" applyBorder="1" applyAlignment="1">
      <alignment horizontal="center"/>
    </xf>
    <xf numFmtId="0" fontId="0" fillId="22" borderId="85" xfId="0" applyFill="1" applyBorder="1" applyAlignment="1">
      <alignment horizontal="center"/>
    </xf>
    <xf numFmtId="0" fontId="0" fillId="22" borderId="86" xfId="0" applyFill="1" applyBorder="1" applyAlignment="1">
      <alignment horizontal="center"/>
    </xf>
    <xf numFmtId="0" fontId="0" fillId="22" borderId="50" xfId="0" applyFill="1" applyBorder="1" applyAlignment="1">
      <alignment horizontal="center"/>
    </xf>
    <xf numFmtId="0" fontId="0" fillId="22" borderId="48" xfId="0" applyFill="1" applyBorder="1" applyAlignment="1">
      <alignment horizontal="center"/>
    </xf>
    <xf numFmtId="0" fontId="0" fillId="22" borderId="87" xfId="0" applyFill="1" applyBorder="1" applyAlignment="1">
      <alignment horizontal="center"/>
    </xf>
    <xf numFmtId="0" fontId="0" fillId="0" borderId="0" xfId="0" applyBorder="1"/>
    <xf numFmtId="0" fontId="0" fillId="5" borderId="14" xfId="0" applyFill="1" applyBorder="1" applyAlignment="1">
      <alignment horizontal="center"/>
    </xf>
    <xf numFmtId="0" fontId="0" fillId="5" borderId="84" xfId="0" applyFill="1" applyBorder="1" applyAlignment="1">
      <alignment horizontal="center"/>
    </xf>
    <xf numFmtId="0" fontId="0" fillId="5" borderId="85" xfId="0" applyFill="1" applyBorder="1" applyAlignment="1">
      <alignment horizontal="center"/>
    </xf>
    <xf numFmtId="0" fontId="0" fillId="5" borderId="86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0" fontId="0" fillId="5" borderId="48" xfId="0" applyFill="1" applyBorder="1" applyAlignment="1">
      <alignment horizontal="center"/>
    </xf>
    <xf numFmtId="0" fontId="0" fillId="5" borderId="87" xfId="0" applyFill="1" applyBorder="1" applyAlignment="1">
      <alignment horizontal="center"/>
    </xf>
    <xf numFmtId="0" fontId="0" fillId="21" borderId="14" xfId="0" applyFill="1" applyBorder="1" applyAlignment="1">
      <alignment horizontal="center"/>
    </xf>
    <xf numFmtId="0" fontId="0" fillId="21" borderId="84" xfId="0" applyFill="1" applyBorder="1" applyAlignment="1">
      <alignment horizontal="center"/>
    </xf>
    <xf numFmtId="0" fontId="0" fillId="21" borderId="85" xfId="0" applyFill="1" applyBorder="1" applyAlignment="1">
      <alignment horizontal="center"/>
    </xf>
    <xf numFmtId="0" fontId="0" fillId="21" borderId="86" xfId="0" applyFill="1" applyBorder="1" applyAlignment="1">
      <alignment horizontal="center"/>
    </xf>
    <xf numFmtId="0" fontId="0" fillId="21" borderId="50" xfId="0" applyFill="1" applyBorder="1" applyAlignment="1">
      <alignment horizontal="center"/>
    </xf>
    <xf numFmtId="0" fontId="0" fillId="21" borderId="48" xfId="0" applyFill="1" applyBorder="1" applyAlignment="1">
      <alignment horizontal="center"/>
    </xf>
    <xf numFmtId="0" fontId="0" fillId="21" borderId="87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84" xfId="0" applyFill="1" applyBorder="1" applyAlignment="1">
      <alignment horizontal="center"/>
    </xf>
    <xf numFmtId="0" fontId="0" fillId="3" borderId="85" xfId="0" applyFill="1" applyBorder="1" applyAlignment="1">
      <alignment horizontal="center"/>
    </xf>
    <xf numFmtId="0" fontId="0" fillId="3" borderId="86" xfId="0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3" borderId="48" xfId="0" applyFill="1" applyBorder="1" applyAlignment="1">
      <alignment horizontal="center"/>
    </xf>
    <xf numFmtId="0" fontId="0" fillId="3" borderId="87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84" xfId="0" applyFill="1" applyBorder="1" applyAlignment="1">
      <alignment horizontal="center"/>
    </xf>
    <xf numFmtId="0" fontId="0" fillId="4" borderId="85" xfId="0" applyFill="1" applyBorder="1" applyAlignment="1">
      <alignment horizontal="center"/>
    </xf>
    <xf numFmtId="0" fontId="0" fillId="4" borderId="86" xfId="0" applyFill="1" applyBorder="1" applyAlignment="1">
      <alignment horizontal="center"/>
    </xf>
    <xf numFmtId="0" fontId="0" fillId="4" borderId="50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87" xfId="0" applyFill="1" applyBorder="1" applyAlignment="1">
      <alignment horizontal="center"/>
    </xf>
    <xf numFmtId="0" fontId="0" fillId="4" borderId="88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89" xfId="0" applyFill="1" applyBorder="1" applyAlignment="1">
      <alignment horizontal="center"/>
    </xf>
    <xf numFmtId="0" fontId="0" fillId="3" borderId="88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89" xfId="0" applyFill="1" applyBorder="1" applyAlignment="1">
      <alignment horizontal="center"/>
    </xf>
    <xf numFmtId="0" fontId="0" fillId="21" borderId="88" xfId="0" applyFill="1" applyBorder="1" applyAlignment="1">
      <alignment horizontal="center"/>
    </xf>
    <xf numFmtId="0" fontId="0" fillId="21" borderId="22" xfId="0" applyFill="1" applyBorder="1" applyAlignment="1">
      <alignment horizontal="center"/>
    </xf>
    <xf numFmtId="0" fontId="0" fillId="21" borderId="89" xfId="0" applyFill="1" applyBorder="1" applyAlignment="1">
      <alignment horizontal="center"/>
    </xf>
    <xf numFmtId="0" fontId="0" fillId="5" borderId="88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89" xfId="0" applyFill="1" applyBorder="1" applyAlignment="1">
      <alignment horizontal="center"/>
    </xf>
    <xf numFmtId="0" fontId="0" fillId="22" borderId="88" xfId="0" applyFill="1" applyBorder="1" applyAlignment="1">
      <alignment horizontal="center"/>
    </xf>
    <xf numFmtId="0" fontId="0" fillId="22" borderId="22" xfId="0" applyFill="1" applyBorder="1" applyAlignment="1">
      <alignment horizontal="center"/>
    </xf>
    <xf numFmtId="0" fontId="0" fillId="22" borderId="89" xfId="0" applyFill="1" applyBorder="1" applyAlignment="1">
      <alignment horizontal="center"/>
    </xf>
    <xf numFmtId="0" fontId="0" fillId="24" borderId="1" xfId="0" applyFont="1" applyFill="1" applyBorder="1" applyAlignment="1">
      <alignment horizontal="center"/>
    </xf>
    <xf numFmtId="0" fontId="0" fillId="24" borderId="21" xfId="0" applyFont="1" applyFill="1" applyBorder="1" applyAlignment="1">
      <alignment horizontal="center"/>
    </xf>
    <xf numFmtId="0" fontId="0" fillId="24" borderId="11" xfId="0" applyFont="1" applyFill="1" applyBorder="1" applyAlignment="1">
      <alignment horizontal="center"/>
    </xf>
    <xf numFmtId="0" fontId="0" fillId="24" borderId="22" xfId="0" applyFont="1" applyFill="1" applyBorder="1" applyAlignment="1">
      <alignment horizontal="center"/>
    </xf>
    <xf numFmtId="1" fontId="0" fillId="24" borderId="76" xfId="0" applyNumberFormat="1" applyFont="1" applyFill="1" applyBorder="1" applyAlignment="1">
      <alignment horizontal="center"/>
    </xf>
    <xf numFmtId="1" fontId="0" fillId="24" borderId="77" xfId="0" applyNumberFormat="1" applyFont="1" applyFill="1" applyBorder="1" applyAlignment="1">
      <alignment horizontal="center"/>
    </xf>
    <xf numFmtId="0" fontId="0" fillId="24" borderId="88" xfId="0" applyFont="1" applyFill="1" applyBorder="1" applyAlignment="1">
      <alignment horizontal="center"/>
    </xf>
    <xf numFmtId="0" fontId="0" fillId="24" borderId="84" xfId="0" applyFont="1" applyFill="1" applyBorder="1" applyAlignment="1">
      <alignment horizontal="center"/>
    </xf>
    <xf numFmtId="0" fontId="0" fillId="24" borderId="86" xfId="0" applyFont="1" applyFill="1" applyBorder="1" applyAlignment="1">
      <alignment horizontal="center"/>
    </xf>
    <xf numFmtId="0" fontId="0" fillId="24" borderId="49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Fill="1" applyAlignment="1">
      <alignment horizontal="center"/>
    </xf>
    <xf numFmtId="0" fontId="0" fillId="25" borderId="13" xfId="0" applyFont="1" applyFill="1" applyBorder="1" applyAlignment="1">
      <alignment horizontal="center"/>
    </xf>
    <xf numFmtId="0" fontId="0" fillId="25" borderId="16" xfId="0" applyFont="1" applyFill="1" applyBorder="1" applyAlignment="1">
      <alignment horizontal="center"/>
    </xf>
    <xf numFmtId="0" fontId="0" fillId="25" borderId="1" xfId="0" applyFont="1" applyFill="1" applyBorder="1" applyAlignment="1">
      <alignment horizontal="center"/>
    </xf>
    <xf numFmtId="0" fontId="0" fillId="25" borderId="21" xfId="0" applyFont="1" applyFill="1" applyBorder="1" applyAlignment="1">
      <alignment horizontal="center"/>
    </xf>
    <xf numFmtId="0" fontId="0" fillId="25" borderId="11" xfId="0" applyFont="1" applyFill="1" applyBorder="1" applyAlignment="1">
      <alignment horizontal="center"/>
    </xf>
    <xf numFmtId="0" fontId="0" fillId="25" borderId="22" xfId="0" applyFont="1" applyFill="1" applyBorder="1" applyAlignment="1">
      <alignment horizontal="center"/>
    </xf>
    <xf numFmtId="0" fontId="0" fillId="25" borderId="36" xfId="0" applyFont="1" applyFill="1" applyBorder="1" applyAlignment="1">
      <alignment horizontal="center"/>
    </xf>
    <xf numFmtId="0" fontId="0" fillId="25" borderId="37" xfId="0" applyFont="1" applyFill="1" applyBorder="1" applyAlignment="1">
      <alignment horizontal="center"/>
    </xf>
    <xf numFmtId="0" fontId="0" fillId="25" borderId="38" xfId="0" applyFont="1" applyFill="1" applyBorder="1" applyAlignment="1">
      <alignment horizontal="center"/>
    </xf>
    <xf numFmtId="0" fontId="0" fillId="25" borderId="36" xfId="0" applyFont="1" applyFill="1" applyBorder="1"/>
    <xf numFmtId="0" fontId="0" fillId="26" borderId="16" xfId="0" applyFont="1" applyFill="1" applyBorder="1" applyAlignment="1">
      <alignment horizontal="center"/>
    </xf>
    <xf numFmtId="0" fontId="0" fillId="26" borderId="1" xfId="0" applyFont="1" applyFill="1" applyBorder="1" applyAlignment="1">
      <alignment horizontal="center"/>
    </xf>
    <xf numFmtId="0" fontId="0" fillId="26" borderId="21" xfId="0" applyFont="1" applyFill="1" applyBorder="1" applyAlignment="1">
      <alignment horizontal="center"/>
    </xf>
    <xf numFmtId="0" fontId="0" fillId="26" borderId="11" xfId="0" applyFont="1" applyFill="1" applyBorder="1" applyAlignment="1">
      <alignment horizontal="center"/>
    </xf>
    <xf numFmtId="0" fontId="0" fillId="26" borderId="22" xfId="0" applyFont="1" applyFill="1" applyBorder="1" applyAlignment="1">
      <alignment horizontal="center"/>
    </xf>
    <xf numFmtId="0" fontId="0" fillId="26" borderId="36" xfId="0" applyFont="1" applyFill="1" applyBorder="1" applyAlignment="1">
      <alignment horizontal="center"/>
    </xf>
    <xf numFmtId="0" fontId="0" fillId="26" borderId="37" xfId="0" applyFont="1" applyFill="1" applyBorder="1" applyAlignment="1">
      <alignment horizontal="center"/>
    </xf>
    <xf numFmtId="0" fontId="0" fillId="26" borderId="38" xfId="0" applyFont="1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0" fontId="0" fillId="3" borderId="36" xfId="0" applyFont="1" applyFill="1" applyBorder="1" applyAlignment="1">
      <alignment horizontal="center"/>
    </xf>
    <xf numFmtId="0" fontId="0" fillId="3" borderId="37" xfId="0" applyFont="1" applyFill="1" applyBorder="1" applyAlignment="1">
      <alignment horizontal="center"/>
    </xf>
    <xf numFmtId="0" fontId="0" fillId="3" borderId="38" xfId="0" applyFont="1" applyFill="1" applyBorder="1" applyAlignment="1">
      <alignment horizontal="center"/>
    </xf>
    <xf numFmtId="0" fontId="0" fillId="3" borderId="36" xfId="0" applyFont="1" applyFill="1" applyBorder="1"/>
    <xf numFmtId="0" fontId="0" fillId="23" borderId="0" xfId="0" applyFill="1" applyBorder="1"/>
    <xf numFmtId="0" fontId="0" fillId="23" borderId="97" xfId="0" applyFill="1" applyBorder="1" applyAlignment="1">
      <alignment horizontal="center"/>
    </xf>
    <xf numFmtId="0" fontId="0" fillId="3" borderId="90" xfId="0" applyFont="1" applyFill="1" applyBorder="1" applyAlignment="1">
      <alignment horizontal="center"/>
    </xf>
    <xf numFmtId="0" fontId="0" fillId="3" borderId="91" xfId="0" applyFont="1" applyFill="1" applyBorder="1" applyAlignment="1">
      <alignment horizontal="center"/>
    </xf>
    <xf numFmtId="0" fontId="0" fillId="3" borderId="88" xfId="0" applyFont="1" applyFill="1" applyBorder="1" applyAlignment="1">
      <alignment horizontal="center"/>
    </xf>
    <xf numFmtId="0" fontId="0" fillId="3" borderId="89" xfId="0" applyFont="1" applyFill="1" applyBorder="1" applyAlignment="1">
      <alignment horizontal="center"/>
    </xf>
    <xf numFmtId="0" fontId="0" fillId="3" borderId="84" xfId="0" applyFont="1" applyFill="1" applyBorder="1" applyAlignment="1">
      <alignment horizontal="center"/>
    </xf>
    <xf numFmtId="0" fontId="0" fillId="3" borderId="85" xfId="0" applyFont="1" applyFill="1" applyBorder="1" applyAlignment="1">
      <alignment horizontal="center"/>
    </xf>
    <xf numFmtId="0" fontId="0" fillId="3" borderId="86" xfId="0" applyFont="1" applyFill="1" applyBorder="1" applyAlignment="1">
      <alignment horizontal="center"/>
    </xf>
    <xf numFmtId="0" fontId="0" fillId="3" borderId="87" xfId="0" applyFont="1" applyFill="1" applyBorder="1" applyAlignment="1">
      <alignment horizontal="center"/>
    </xf>
    <xf numFmtId="0" fontId="0" fillId="26" borderId="90" xfId="0" applyFont="1" applyFill="1" applyBorder="1" applyAlignment="1">
      <alignment horizontal="center"/>
    </xf>
    <xf numFmtId="0" fontId="0" fillId="26" borderId="91" xfId="0" applyFont="1" applyFill="1" applyBorder="1" applyAlignment="1">
      <alignment horizontal="center"/>
    </xf>
    <xf numFmtId="0" fontId="0" fillId="26" borderId="88" xfId="0" applyFont="1" applyFill="1" applyBorder="1" applyAlignment="1">
      <alignment horizontal="center"/>
    </xf>
    <xf numFmtId="0" fontId="0" fillId="26" borderId="89" xfId="0" applyFont="1" applyFill="1" applyBorder="1" applyAlignment="1">
      <alignment horizontal="center"/>
    </xf>
    <xf numFmtId="0" fontId="0" fillId="26" borderId="84" xfId="0" applyFont="1" applyFill="1" applyBorder="1" applyAlignment="1">
      <alignment horizontal="center"/>
    </xf>
    <xf numFmtId="0" fontId="0" fillId="26" borderId="85" xfId="0" applyFont="1" applyFill="1" applyBorder="1" applyAlignment="1">
      <alignment horizontal="center"/>
    </xf>
    <xf numFmtId="0" fontId="0" fillId="26" borderId="86" xfId="0" applyFont="1" applyFill="1" applyBorder="1" applyAlignment="1">
      <alignment horizontal="center"/>
    </xf>
    <xf numFmtId="0" fontId="0" fillId="26" borderId="49" xfId="0" applyFont="1" applyFill="1" applyBorder="1" applyAlignment="1">
      <alignment horizontal="center"/>
    </xf>
    <xf numFmtId="0" fontId="0" fillId="26" borderId="87" xfId="0" applyFont="1" applyFill="1" applyBorder="1" applyAlignment="1">
      <alignment horizontal="center"/>
    </xf>
    <xf numFmtId="0" fontId="0" fillId="27" borderId="16" xfId="0" applyFont="1" applyFill="1" applyBorder="1" applyAlignment="1">
      <alignment horizontal="center"/>
    </xf>
    <xf numFmtId="0" fontId="0" fillId="27" borderId="13" xfId="0" applyFont="1" applyFill="1" applyBorder="1" applyAlignment="1">
      <alignment horizontal="center"/>
    </xf>
    <xf numFmtId="0" fontId="0" fillId="27" borderId="21" xfId="0" applyFont="1" applyFill="1" applyBorder="1" applyAlignment="1">
      <alignment horizontal="center"/>
    </xf>
    <xf numFmtId="0" fontId="0" fillId="27" borderId="11" xfId="0" applyFont="1" applyFill="1" applyBorder="1" applyAlignment="1">
      <alignment horizontal="center"/>
    </xf>
    <xf numFmtId="0" fontId="0" fillId="27" borderId="22" xfId="0" applyFont="1" applyFill="1" applyBorder="1" applyAlignment="1">
      <alignment horizontal="center"/>
    </xf>
    <xf numFmtId="0" fontId="0" fillId="27" borderId="36" xfId="0" applyFont="1" applyFill="1" applyBorder="1" applyAlignment="1">
      <alignment horizontal="center"/>
    </xf>
    <xf numFmtId="0" fontId="0" fillId="27" borderId="37" xfId="0" applyFont="1" applyFill="1" applyBorder="1" applyAlignment="1">
      <alignment horizontal="center"/>
    </xf>
    <xf numFmtId="0" fontId="0" fillId="27" borderId="38" xfId="0" applyFont="1" applyFill="1" applyBorder="1" applyAlignment="1">
      <alignment horizontal="center"/>
    </xf>
    <xf numFmtId="0" fontId="0" fillId="27" borderId="36" xfId="0" applyFont="1" applyFill="1" applyBorder="1"/>
    <xf numFmtId="0" fontId="0" fillId="25" borderId="90" xfId="0" applyFont="1" applyFill="1" applyBorder="1" applyAlignment="1">
      <alignment horizontal="center"/>
    </xf>
    <xf numFmtId="0" fontId="0" fillId="25" borderId="91" xfId="0" applyFont="1" applyFill="1" applyBorder="1" applyAlignment="1">
      <alignment horizontal="center"/>
    </xf>
    <xf numFmtId="0" fontId="0" fillId="25" borderId="88" xfId="0" applyFont="1" applyFill="1" applyBorder="1" applyAlignment="1">
      <alignment horizontal="center"/>
    </xf>
    <xf numFmtId="0" fontId="0" fillId="25" borderId="89" xfId="0" applyFont="1" applyFill="1" applyBorder="1" applyAlignment="1">
      <alignment horizontal="center"/>
    </xf>
    <xf numFmtId="0" fontId="0" fillId="25" borderId="85" xfId="0" applyFont="1" applyFill="1" applyBorder="1" applyAlignment="1">
      <alignment horizontal="center"/>
    </xf>
    <xf numFmtId="0" fontId="0" fillId="25" borderId="49" xfId="0" applyFont="1" applyFill="1" applyBorder="1" applyAlignment="1">
      <alignment horizontal="center"/>
    </xf>
    <xf numFmtId="0" fontId="0" fillId="25" borderId="87" xfId="0" applyFont="1" applyFill="1" applyBorder="1" applyAlignment="1">
      <alignment horizontal="center"/>
    </xf>
    <xf numFmtId="0" fontId="0" fillId="27" borderId="90" xfId="0" applyFont="1" applyFill="1" applyBorder="1" applyAlignment="1">
      <alignment horizontal="center"/>
    </xf>
    <xf numFmtId="0" fontId="0" fillId="27" borderId="91" xfId="0" applyFont="1" applyFill="1" applyBorder="1" applyAlignment="1">
      <alignment horizontal="center"/>
    </xf>
    <xf numFmtId="0" fontId="0" fillId="27" borderId="88" xfId="0" applyFont="1" applyFill="1" applyBorder="1" applyAlignment="1">
      <alignment horizontal="center"/>
    </xf>
    <xf numFmtId="0" fontId="0" fillId="27" borderId="89" xfId="0" applyFont="1" applyFill="1" applyBorder="1" applyAlignment="1">
      <alignment horizontal="center"/>
    </xf>
    <xf numFmtId="0" fontId="0" fillId="27" borderId="84" xfId="0" applyFont="1" applyFill="1" applyBorder="1" applyAlignment="1">
      <alignment horizontal="center"/>
    </xf>
    <xf numFmtId="0" fontId="0" fillId="27" borderId="85" xfId="0" applyFont="1" applyFill="1" applyBorder="1" applyAlignment="1">
      <alignment horizontal="center"/>
    </xf>
    <xf numFmtId="0" fontId="0" fillId="27" borderId="86" xfId="0" applyFont="1" applyFill="1" applyBorder="1" applyAlignment="1">
      <alignment horizontal="center"/>
    </xf>
    <xf numFmtId="0" fontId="0" fillId="27" borderId="87" xfId="0" applyFont="1" applyFill="1" applyBorder="1" applyAlignment="1">
      <alignment horizontal="center"/>
    </xf>
    <xf numFmtId="1" fontId="8" fillId="23" borderId="92" xfId="0" applyNumberFormat="1" applyFont="1" applyFill="1" applyBorder="1"/>
    <xf numFmtId="0" fontId="8" fillId="23" borderId="96" xfId="0" applyFont="1" applyFill="1" applyBorder="1" applyAlignment="1">
      <alignment horizontal="center"/>
    </xf>
    <xf numFmtId="0" fontId="8" fillId="23" borderId="0" xfId="0" applyFont="1" applyFill="1" applyBorder="1"/>
    <xf numFmtId="0" fontId="8" fillId="23" borderId="97" xfId="0" applyFont="1" applyFill="1" applyBorder="1" applyAlignment="1">
      <alignment horizontal="center"/>
    </xf>
    <xf numFmtId="1" fontId="8" fillId="23" borderId="8" xfId="0" applyNumberFormat="1" applyFont="1" applyFill="1" applyBorder="1"/>
    <xf numFmtId="1" fontId="0" fillId="24" borderId="78" xfId="0" applyNumberFormat="1" applyFont="1" applyFill="1" applyBorder="1" applyAlignment="1">
      <alignment horizontal="center"/>
    </xf>
    <xf numFmtId="1" fontId="0" fillId="24" borderId="98" xfId="0" applyNumberFormat="1" applyFont="1" applyFill="1" applyBorder="1" applyAlignment="1">
      <alignment horizontal="center"/>
    </xf>
    <xf numFmtId="0" fontId="0" fillId="26" borderId="46" xfId="0" applyFont="1" applyFill="1" applyBorder="1" applyAlignment="1">
      <alignment horizontal="center"/>
    </xf>
    <xf numFmtId="0" fontId="0" fillId="25" borderId="46" xfId="0" applyFont="1" applyFill="1" applyBorder="1" applyAlignment="1">
      <alignment horizontal="center"/>
    </xf>
    <xf numFmtId="0" fontId="0" fillId="3" borderId="46" xfId="0" applyFont="1" applyFill="1" applyBorder="1" applyAlignment="1">
      <alignment horizontal="center"/>
    </xf>
    <xf numFmtId="0" fontId="0" fillId="3" borderId="99" xfId="0" applyFont="1" applyFill="1" applyBorder="1" applyAlignment="1">
      <alignment horizontal="center"/>
    </xf>
    <xf numFmtId="0" fontId="0" fillId="27" borderId="46" xfId="0" applyFont="1" applyFill="1" applyBorder="1" applyAlignment="1">
      <alignment horizontal="center"/>
    </xf>
    <xf numFmtId="0" fontId="0" fillId="27" borderId="9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3" borderId="0" xfId="0" applyFill="1"/>
    <xf numFmtId="0" fontId="0" fillId="23" borderId="0" xfId="0" applyFill="1" applyAlignment="1">
      <alignment horizontal="center"/>
    </xf>
    <xf numFmtId="0" fontId="0" fillId="24" borderId="45" xfId="0" applyFont="1" applyFill="1" applyBorder="1" applyAlignment="1">
      <alignment horizontal="center"/>
    </xf>
    <xf numFmtId="0" fontId="0" fillId="24" borderId="101" xfId="0" applyFont="1" applyFill="1" applyBorder="1" applyAlignment="1">
      <alignment horizontal="center"/>
    </xf>
    <xf numFmtId="0" fontId="0" fillId="24" borderId="102" xfId="0" applyFont="1" applyFill="1" applyBorder="1" applyAlignment="1">
      <alignment horizontal="center"/>
    </xf>
    <xf numFmtId="164" fontId="0" fillId="24" borderId="84" xfId="0" applyNumberFormat="1" applyFont="1" applyFill="1" applyBorder="1" applyAlignment="1">
      <alignment horizontal="center"/>
    </xf>
    <xf numFmtId="0" fontId="0" fillId="24" borderId="85" xfId="0" applyFont="1" applyFill="1" applyBorder="1" applyAlignment="1">
      <alignment horizontal="center"/>
    </xf>
    <xf numFmtId="164" fontId="0" fillId="24" borderId="86" xfId="0" applyNumberFormat="1" applyFont="1" applyFill="1" applyBorder="1" applyAlignment="1">
      <alignment horizontal="center"/>
    </xf>
    <xf numFmtId="0" fontId="0" fillId="24" borderId="87" xfId="0" applyFont="1" applyFill="1" applyBorder="1" applyAlignment="1">
      <alignment horizontal="center"/>
    </xf>
    <xf numFmtId="164" fontId="0" fillId="24" borderId="88" xfId="0" applyNumberFormat="1" applyFont="1" applyFill="1" applyBorder="1" applyAlignment="1">
      <alignment horizontal="center"/>
    </xf>
    <xf numFmtId="0" fontId="0" fillId="24" borderId="89" xfId="0" applyFont="1" applyFill="1" applyBorder="1" applyAlignment="1">
      <alignment horizontal="center"/>
    </xf>
    <xf numFmtId="164" fontId="0" fillId="18" borderId="103" xfId="0" applyNumberFormat="1" applyFill="1" applyBorder="1" applyAlignment="1">
      <alignment horizontal="center"/>
    </xf>
    <xf numFmtId="0" fontId="0" fillId="18" borderId="104" xfId="0" applyFill="1" applyBorder="1" applyAlignment="1">
      <alignment horizontal="center"/>
    </xf>
    <xf numFmtId="0" fontId="0" fillId="18" borderId="103" xfId="0" applyFill="1" applyBorder="1" applyAlignment="1">
      <alignment horizontal="center"/>
    </xf>
    <xf numFmtId="0" fontId="0" fillId="24" borderId="103" xfId="0" applyFont="1" applyFill="1" applyBorder="1" applyAlignment="1">
      <alignment horizontal="center"/>
    </xf>
    <xf numFmtId="0" fontId="0" fillId="24" borderId="105" xfId="0" applyFont="1" applyFill="1" applyBorder="1" applyAlignment="1">
      <alignment horizontal="center"/>
    </xf>
    <xf numFmtId="0" fontId="0" fillId="24" borderId="106" xfId="0" applyFont="1" applyFill="1" applyBorder="1" applyAlignment="1">
      <alignment horizontal="center"/>
    </xf>
    <xf numFmtId="0" fontId="0" fillId="24" borderId="107" xfId="0" applyFont="1" applyFill="1" applyBorder="1" applyAlignment="1">
      <alignment horizontal="center"/>
    </xf>
    <xf numFmtId="1" fontId="0" fillId="24" borderId="108" xfId="0" applyNumberFormat="1" applyFont="1" applyFill="1" applyBorder="1"/>
    <xf numFmtId="1" fontId="0" fillId="24" borderId="109" xfId="0" applyNumberFormat="1" applyFont="1" applyFill="1" applyBorder="1" applyAlignment="1">
      <alignment horizontal="center"/>
    </xf>
    <xf numFmtId="0" fontId="0" fillId="24" borderId="110" xfId="0" applyFont="1" applyFill="1" applyBorder="1" applyAlignment="1">
      <alignment horizontal="center"/>
    </xf>
    <xf numFmtId="0" fontId="0" fillId="20" borderId="103" xfId="0" applyFill="1" applyBorder="1" applyAlignment="1">
      <alignment horizontal="center"/>
    </xf>
    <xf numFmtId="0" fontId="0" fillId="20" borderId="105" xfId="0" applyFill="1" applyBorder="1" applyAlignment="1">
      <alignment horizontal="center"/>
    </xf>
    <xf numFmtId="0" fontId="0" fillId="20" borderId="88" xfId="0" applyFont="1" applyFill="1" applyBorder="1" applyAlignment="1">
      <alignment horizontal="center"/>
    </xf>
    <xf numFmtId="0" fontId="0" fillId="20" borderId="11" xfId="0" applyFont="1" applyFill="1" applyBorder="1" applyAlignment="1">
      <alignment horizontal="center"/>
    </xf>
    <xf numFmtId="0" fontId="0" fillId="20" borderId="84" xfId="0" applyFont="1" applyFill="1" applyBorder="1" applyAlignment="1">
      <alignment horizontal="center"/>
    </xf>
    <xf numFmtId="0" fontId="0" fillId="20" borderId="1" xfId="0" applyFont="1" applyFill="1" applyBorder="1" applyAlignment="1">
      <alignment horizontal="center"/>
    </xf>
    <xf numFmtId="0" fontId="0" fillId="20" borderId="86" xfId="0" applyFont="1" applyFill="1" applyBorder="1" applyAlignment="1">
      <alignment horizontal="center"/>
    </xf>
    <xf numFmtId="0" fontId="0" fillId="20" borderId="49" xfId="0" applyFont="1" applyFill="1" applyBorder="1" applyAlignment="1">
      <alignment horizontal="center"/>
    </xf>
    <xf numFmtId="164" fontId="0" fillId="20" borderId="84" xfId="0" applyNumberFormat="1" applyFont="1" applyFill="1" applyBorder="1" applyAlignment="1">
      <alignment horizontal="center"/>
    </xf>
    <xf numFmtId="0" fontId="0" fillId="20" borderId="85" xfId="0" applyFont="1" applyFill="1" applyBorder="1" applyAlignment="1">
      <alignment horizontal="center"/>
    </xf>
    <xf numFmtId="164" fontId="0" fillId="20" borderId="86" xfId="0" applyNumberFormat="1" applyFont="1" applyFill="1" applyBorder="1" applyAlignment="1">
      <alignment horizontal="center"/>
    </xf>
    <xf numFmtId="0" fontId="0" fillId="20" borderId="87" xfId="0" applyFont="1" applyFill="1" applyBorder="1" applyAlignment="1">
      <alignment horizontal="center"/>
    </xf>
    <xf numFmtId="1" fontId="0" fillId="20" borderId="85" xfId="0" applyNumberFormat="1" applyFill="1" applyBorder="1" applyAlignment="1">
      <alignment horizontal="center"/>
    </xf>
    <xf numFmtId="0" fontId="0" fillId="20" borderId="49" xfId="0" applyFill="1" applyBorder="1" applyAlignment="1">
      <alignment horizontal="center"/>
    </xf>
    <xf numFmtId="164" fontId="0" fillId="20" borderId="88" xfId="0" applyNumberFormat="1" applyFont="1" applyFill="1" applyBorder="1" applyAlignment="1">
      <alignment horizontal="center"/>
    </xf>
    <xf numFmtId="0" fontId="0" fillId="20" borderId="89" xfId="0" applyFont="1" applyFill="1" applyBorder="1" applyAlignment="1">
      <alignment horizontal="center"/>
    </xf>
    <xf numFmtId="0" fontId="0" fillId="20" borderId="11" xfId="0" applyFill="1" applyBorder="1" applyAlignment="1">
      <alignment horizontal="center"/>
    </xf>
    <xf numFmtId="0" fontId="0" fillId="20" borderId="103" xfId="0" applyFill="1" applyBorder="1"/>
    <xf numFmtId="0" fontId="0" fillId="20" borderId="104" xfId="0" applyFill="1" applyBorder="1"/>
    <xf numFmtId="164" fontId="0" fillId="26" borderId="84" xfId="0" applyNumberFormat="1" applyFont="1" applyFill="1" applyBorder="1" applyAlignment="1">
      <alignment horizontal="center"/>
    </xf>
    <xf numFmtId="164" fontId="0" fillId="26" borderId="86" xfId="0" applyNumberFormat="1" applyFont="1" applyFill="1" applyBorder="1" applyAlignment="1">
      <alignment horizontal="center"/>
    </xf>
    <xf numFmtId="0" fontId="0" fillId="26" borderId="1" xfId="0" applyFill="1" applyBorder="1" applyAlignment="1">
      <alignment horizontal="center"/>
    </xf>
    <xf numFmtId="1" fontId="0" fillId="26" borderId="85" xfId="0" applyNumberFormat="1" applyFill="1" applyBorder="1" applyAlignment="1">
      <alignment horizontal="center"/>
    </xf>
    <xf numFmtId="0" fontId="0" fillId="26" borderId="49" xfId="0" applyFill="1" applyBorder="1" applyAlignment="1">
      <alignment horizontal="center"/>
    </xf>
    <xf numFmtId="164" fontId="0" fillId="26" borderId="88" xfId="0" applyNumberFormat="1" applyFont="1" applyFill="1" applyBorder="1" applyAlignment="1">
      <alignment horizontal="center"/>
    </xf>
    <xf numFmtId="0" fontId="0" fillId="26" borderId="11" xfId="0" applyFill="1" applyBorder="1" applyAlignment="1">
      <alignment horizontal="center"/>
    </xf>
    <xf numFmtId="0" fontId="0" fillId="26" borderId="103" xfId="0" applyFill="1" applyBorder="1"/>
    <xf numFmtId="0" fontId="0" fillId="26" borderId="104" xfId="0" applyFill="1" applyBorder="1"/>
    <xf numFmtId="0" fontId="0" fillId="26" borderId="103" xfId="0" applyFill="1" applyBorder="1" applyAlignment="1">
      <alignment horizontal="center"/>
    </xf>
    <xf numFmtId="0" fontId="0" fillId="26" borderId="105" xfId="0" applyFill="1" applyBorder="1" applyAlignment="1">
      <alignment horizontal="center"/>
    </xf>
    <xf numFmtId="0" fontId="0" fillId="26" borderId="104" xfId="0" applyFill="1" applyBorder="1" applyAlignment="1">
      <alignment horizontal="center"/>
    </xf>
    <xf numFmtId="164" fontId="0" fillId="3" borderId="84" xfId="0" applyNumberFormat="1" applyFont="1" applyFill="1" applyBorder="1" applyAlignment="1">
      <alignment horizontal="center"/>
    </xf>
    <xf numFmtId="164" fontId="0" fillId="3" borderId="86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3" borderId="85" xfId="0" applyNumberFormat="1" applyFill="1" applyBorder="1" applyAlignment="1">
      <alignment horizontal="center"/>
    </xf>
    <xf numFmtId="0" fontId="0" fillId="3" borderId="49" xfId="0" applyFill="1" applyBorder="1" applyAlignment="1">
      <alignment horizontal="center"/>
    </xf>
    <xf numFmtId="164" fontId="0" fillId="3" borderId="88" xfId="0" applyNumberFormat="1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" fontId="0" fillId="3" borderId="89" xfId="0" applyNumberFormat="1" applyFill="1" applyBorder="1" applyAlignment="1">
      <alignment horizontal="center"/>
    </xf>
    <xf numFmtId="0" fontId="0" fillId="3" borderId="103" xfId="0" applyFill="1" applyBorder="1"/>
    <xf numFmtId="0" fontId="0" fillId="3" borderId="104" xfId="0" applyFill="1" applyBorder="1"/>
    <xf numFmtId="0" fontId="0" fillId="3" borderId="103" xfId="0" applyFill="1" applyBorder="1" applyAlignment="1">
      <alignment horizontal="center"/>
    </xf>
    <xf numFmtId="0" fontId="0" fillId="3" borderId="105" xfId="0" applyFill="1" applyBorder="1" applyAlignment="1">
      <alignment horizontal="center"/>
    </xf>
    <xf numFmtId="0" fontId="0" fillId="3" borderId="104" xfId="0" applyFill="1" applyBorder="1" applyAlignment="1">
      <alignment horizontal="center"/>
    </xf>
    <xf numFmtId="164" fontId="0" fillId="27" borderId="84" xfId="0" applyNumberFormat="1" applyFont="1" applyFill="1" applyBorder="1" applyAlignment="1">
      <alignment horizontal="center"/>
    </xf>
    <xf numFmtId="164" fontId="0" fillId="27" borderId="86" xfId="0" applyNumberFormat="1" applyFont="1" applyFill="1" applyBorder="1" applyAlignment="1">
      <alignment horizontal="center"/>
    </xf>
    <xf numFmtId="0" fontId="0" fillId="27" borderId="1" xfId="0" applyFill="1" applyBorder="1" applyAlignment="1">
      <alignment horizontal="center"/>
    </xf>
    <xf numFmtId="1" fontId="0" fillId="27" borderId="85" xfId="0" applyNumberFormat="1" applyFill="1" applyBorder="1" applyAlignment="1">
      <alignment horizontal="center"/>
    </xf>
    <xf numFmtId="0" fontId="0" fillId="27" borderId="49" xfId="0" applyFill="1" applyBorder="1" applyAlignment="1">
      <alignment horizontal="center"/>
    </xf>
    <xf numFmtId="164" fontId="0" fillId="27" borderId="88" xfId="0" applyNumberFormat="1" applyFont="1" applyFill="1" applyBorder="1" applyAlignment="1">
      <alignment horizontal="center"/>
    </xf>
    <xf numFmtId="0" fontId="0" fillId="27" borderId="11" xfId="0" applyFill="1" applyBorder="1" applyAlignment="1">
      <alignment horizontal="center"/>
    </xf>
    <xf numFmtId="1" fontId="0" fillId="27" borderId="89" xfId="0" applyNumberFormat="1" applyFill="1" applyBorder="1" applyAlignment="1">
      <alignment horizontal="center"/>
    </xf>
    <xf numFmtId="0" fontId="0" fillId="27" borderId="103" xfId="0" applyFill="1" applyBorder="1"/>
    <xf numFmtId="0" fontId="0" fillId="27" borderId="104" xfId="0" applyFill="1" applyBorder="1" applyAlignment="1">
      <alignment horizontal="center"/>
    </xf>
    <xf numFmtId="0" fontId="0" fillId="27" borderId="103" xfId="0" applyFill="1" applyBorder="1" applyAlignment="1">
      <alignment horizontal="center"/>
    </xf>
    <xf numFmtId="0" fontId="0" fillId="27" borderId="105" xfId="0" applyFill="1" applyBorder="1" applyAlignment="1">
      <alignment horizontal="center"/>
    </xf>
    <xf numFmtId="0" fontId="0" fillId="24" borderId="105" xfId="0" applyFill="1" applyBorder="1" applyAlignment="1">
      <alignment horizontal="center"/>
    </xf>
    <xf numFmtId="0" fontId="0" fillId="24" borderId="104" xfId="0" applyFill="1" applyBorder="1" applyAlignment="1">
      <alignment horizontal="center"/>
    </xf>
    <xf numFmtId="0" fontId="0" fillId="24" borderId="11" xfId="0" applyFill="1" applyBorder="1" applyAlignment="1">
      <alignment horizontal="center"/>
    </xf>
    <xf numFmtId="1" fontId="0" fillId="24" borderId="89" xfId="0" applyNumberFormat="1" applyFill="1" applyBorder="1" applyAlignment="1">
      <alignment horizontal="center"/>
    </xf>
    <xf numFmtId="1" fontId="0" fillId="24" borderId="85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/>
    <xf numFmtId="0" fontId="0" fillId="0" borderId="0" xfId="0" applyAlignment="1">
      <alignment horizontal="left"/>
    </xf>
    <xf numFmtId="49" fontId="0" fillId="0" borderId="1" xfId="0" applyNumberFormat="1" applyBorder="1" applyAlignment="1">
      <alignment horizontal="center"/>
    </xf>
    <xf numFmtId="49" fontId="0" fillId="18" borderId="25" xfId="0" applyNumberFormat="1" applyFill="1" applyBorder="1" applyAlignment="1">
      <alignment horizontal="center"/>
    </xf>
    <xf numFmtId="49" fontId="0" fillId="18" borderId="1" xfId="0" applyNumberFormat="1" applyFill="1" applyBorder="1" applyAlignment="1">
      <alignment horizontal="center"/>
    </xf>
    <xf numFmtId="0" fontId="25" fillId="23" borderId="8" xfId="0" applyFont="1" applyFill="1" applyBorder="1" applyAlignment="1">
      <alignment horizontal="center"/>
    </xf>
    <xf numFmtId="164" fontId="3" fillId="28" borderId="45" xfId="0" applyNumberFormat="1" applyFont="1" applyFill="1" applyBorder="1" applyAlignment="1" applyProtection="1">
      <alignment horizontal="center" vertical="center"/>
      <protection locked="0"/>
    </xf>
    <xf numFmtId="164" fontId="3" fillId="28" borderId="69" xfId="0" applyNumberFormat="1" applyFont="1" applyFill="1" applyBorder="1" applyAlignment="1" applyProtection="1">
      <alignment horizontal="center" vertical="center"/>
      <protection locked="0"/>
    </xf>
    <xf numFmtId="0" fontId="2" fillId="28" borderId="23" xfId="0" applyFont="1" applyFill="1" applyBorder="1" applyAlignment="1" applyProtection="1">
      <alignment horizontal="center" vertical="center"/>
      <protection locked="0"/>
    </xf>
    <xf numFmtId="0" fontId="5" fillId="28" borderId="17" xfId="0" applyFont="1" applyFill="1" applyBorder="1" applyAlignment="1" applyProtection="1">
      <alignment horizontal="center" vertical="center"/>
      <protection locked="0"/>
    </xf>
    <xf numFmtId="164" fontId="3" fillId="28" borderId="33" xfId="0" applyNumberFormat="1" applyFont="1" applyFill="1" applyBorder="1" applyAlignment="1" applyProtection="1">
      <alignment horizontal="center" vertical="center"/>
      <protection locked="0"/>
    </xf>
    <xf numFmtId="164" fontId="3" fillId="28" borderId="34" xfId="0" applyNumberFormat="1" applyFont="1" applyFill="1" applyBorder="1" applyAlignment="1" applyProtection="1">
      <alignment horizontal="center" vertical="center"/>
      <protection locked="0"/>
    </xf>
    <xf numFmtId="0" fontId="2" fillId="28" borderId="26" xfId="0" applyFont="1" applyFill="1" applyBorder="1" applyAlignment="1" applyProtection="1">
      <alignment vertical="center"/>
      <protection locked="0"/>
    </xf>
    <xf numFmtId="0" fontId="5" fillId="28" borderId="14" xfId="0" applyFont="1" applyFill="1" applyBorder="1" applyAlignment="1" applyProtection="1">
      <alignment horizontal="center" vertical="center"/>
      <protection locked="0"/>
    </xf>
    <xf numFmtId="164" fontId="3" fillId="28" borderId="32" xfId="0" applyNumberFormat="1" applyFont="1" applyFill="1" applyBorder="1" applyAlignment="1" applyProtection="1">
      <alignment horizontal="center" vertical="center"/>
      <protection locked="0"/>
    </xf>
    <xf numFmtId="164" fontId="3" fillId="28" borderId="35" xfId="0" applyNumberFormat="1" applyFont="1" applyFill="1" applyBorder="1" applyAlignment="1" applyProtection="1">
      <alignment horizontal="center" vertical="center"/>
      <protection locked="0"/>
    </xf>
    <xf numFmtId="0" fontId="5" fillId="28" borderId="20" xfId="0" applyFont="1" applyFill="1" applyBorder="1" applyAlignment="1" applyProtection="1">
      <alignment horizontal="center" vertical="center"/>
      <protection locked="0"/>
    </xf>
    <xf numFmtId="0" fontId="2" fillId="28" borderId="28" xfId="0" applyFont="1" applyFill="1" applyBorder="1" applyAlignment="1" applyProtection="1">
      <alignment vertical="center"/>
      <protection locked="0"/>
    </xf>
    <xf numFmtId="0" fontId="5" fillId="28" borderId="22" xfId="0" applyFont="1" applyFill="1" applyBorder="1" applyAlignment="1" applyProtection="1">
      <alignment horizontal="center" vertical="center"/>
      <protection locked="0"/>
    </xf>
    <xf numFmtId="0" fontId="8" fillId="29" borderId="15" xfId="0" applyFont="1" applyFill="1" applyBorder="1" applyProtection="1"/>
    <xf numFmtId="0" fontId="8" fillId="29" borderId="16" xfId="0" applyFont="1" applyFill="1" applyBorder="1" applyProtection="1"/>
    <xf numFmtId="0" fontId="8" fillId="29" borderId="17" xfId="0" applyFont="1" applyFill="1" applyBorder="1" applyProtection="1"/>
    <xf numFmtId="0" fontId="8" fillId="29" borderId="57" xfId="0" applyFont="1" applyFill="1" applyBorder="1" applyProtection="1"/>
    <xf numFmtId="0" fontId="8" fillId="29" borderId="58" xfId="0" applyFont="1" applyFill="1" applyBorder="1" applyProtection="1"/>
    <xf numFmtId="0" fontId="8" fillId="29" borderId="59" xfId="0" applyFont="1" applyFill="1" applyBorder="1" applyProtection="1"/>
    <xf numFmtId="0" fontId="8" fillId="29" borderId="21" xfId="0" applyFont="1" applyFill="1" applyBorder="1" applyProtection="1"/>
    <xf numFmtId="0" fontId="8" fillId="29" borderId="11" xfId="0" applyFont="1" applyFill="1" applyBorder="1" applyProtection="1"/>
    <xf numFmtId="0" fontId="8" fillId="29" borderId="22" xfId="0" applyFont="1" applyFill="1" applyBorder="1" applyProtection="1"/>
    <xf numFmtId="20" fontId="32" fillId="30" borderId="0" xfId="0" applyNumberFormat="1" applyFont="1" applyFill="1"/>
    <xf numFmtId="20" fontId="32" fillId="30" borderId="0" xfId="0" applyNumberFormat="1" applyFont="1" applyFill="1" applyBorder="1"/>
    <xf numFmtId="49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9" fontId="32" fillId="17" borderId="0" xfId="0" applyNumberFormat="1" applyFont="1" applyFill="1" applyBorder="1" applyAlignment="1">
      <alignment horizontal="center" textRotation="90"/>
    </xf>
    <xf numFmtId="49" fontId="32" fillId="17" borderId="0" xfId="0" applyNumberFormat="1" applyFont="1" applyFill="1" applyBorder="1"/>
    <xf numFmtId="49" fontId="32" fillId="17" borderId="0" xfId="0" applyNumberFormat="1" applyFont="1" applyFill="1"/>
    <xf numFmtId="0" fontId="2" fillId="28" borderId="111" xfId="0" applyFont="1" applyFill="1" applyBorder="1" applyAlignment="1" applyProtection="1">
      <alignment vertical="center"/>
      <protection locked="0"/>
    </xf>
    <xf numFmtId="0" fontId="2" fillId="28" borderId="113" xfId="0" applyFont="1" applyFill="1" applyBorder="1" applyAlignment="1" applyProtection="1">
      <alignment vertical="center"/>
      <protection locked="0"/>
    </xf>
    <xf numFmtId="0" fontId="2" fillId="28" borderId="114" xfId="0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25" fillId="23" borderId="0" xfId="0" applyFont="1" applyFill="1" applyBorder="1" applyAlignment="1">
      <alignment horizontal="center"/>
    </xf>
    <xf numFmtId="0" fontId="9" fillId="31" borderId="44" xfId="0" applyFont="1" applyFill="1" applyBorder="1" applyAlignment="1" applyProtection="1">
      <alignment horizontal="center" vertical="center"/>
    </xf>
    <xf numFmtId="0" fontId="8" fillId="31" borderId="44" xfId="0" applyFont="1" applyFill="1" applyBorder="1" applyAlignment="1" applyProtection="1">
      <alignment horizontal="center" vertical="center"/>
    </xf>
    <xf numFmtId="0" fontId="3" fillId="31" borderId="40" xfId="0" applyFont="1" applyFill="1" applyBorder="1" applyAlignment="1" applyProtection="1">
      <alignment horizontal="center" vertical="center"/>
    </xf>
    <xf numFmtId="0" fontId="0" fillId="13" borderId="1" xfId="0" applyFill="1" applyBorder="1" applyProtection="1">
      <protection locked="0"/>
    </xf>
    <xf numFmtId="49" fontId="0" fillId="13" borderId="12" xfId="0" applyNumberFormat="1" applyFill="1" applyBorder="1" applyAlignment="1" applyProtection="1">
      <alignment horizontal="center" vertical="center"/>
      <protection locked="0"/>
    </xf>
    <xf numFmtId="0" fontId="0" fillId="13" borderId="1" xfId="0" applyNumberFormat="1" applyFill="1" applyBorder="1" applyAlignment="1" applyProtection="1">
      <alignment horizontal="center" vertical="center"/>
      <protection locked="0"/>
    </xf>
    <xf numFmtId="49" fontId="0" fillId="13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0" fillId="0" borderId="0" xfId="0" applyFill="1" applyProtection="1">
      <protection locked="0"/>
    </xf>
    <xf numFmtId="0" fontId="0" fillId="0" borderId="0" xfId="0" applyNumberFormat="1" applyProtection="1"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0" fillId="13" borderId="55" xfId="0" applyNumberFormat="1" applyFill="1" applyBorder="1" applyAlignment="1" applyProtection="1">
      <alignment horizontal="center" vertical="center"/>
    </xf>
    <xf numFmtId="0" fontId="0" fillId="13" borderId="1" xfId="0" applyNumberFormat="1" applyFill="1" applyBorder="1" applyAlignment="1" applyProtection="1">
      <alignment horizontal="left" vertical="center"/>
    </xf>
    <xf numFmtId="0" fontId="0" fillId="0" borderId="0" xfId="0" applyNumberFormat="1" applyAlignment="1" applyProtection="1">
      <alignment horizontal="center" vertical="center"/>
    </xf>
    <xf numFmtId="0" fontId="36" fillId="0" borderId="0" xfId="14"/>
    <xf numFmtId="0" fontId="0" fillId="0" borderId="1" xfId="0" applyBorder="1"/>
    <xf numFmtId="0" fontId="4" fillId="32" borderId="1" xfId="0" applyFont="1" applyFill="1" applyBorder="1"/>
    <xf numFmtId="1" fontId="0" fillId="0" borderId="1" xfId="0" applyNumberFormat="1" applyBorder="1"/>
    <xf numFmtId="0" fontId="4" fillId="3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2" borderId="1" xfId="0" applyFill="1" applyBorder="1" applyAlignment="1">
      <alignment horizontal="center"/>
    </xf>
    <xf numFmtId="0" fontId="11" fillId="32" borderId="71" xfId="0" applyFont="1" applyFill="1" applyBorder="1" applyAlignment="1">
      <alignment horizontal="center" vertical="center" wrapText="1"/>
    </xf>
    <xf numFmtId="0" fontId="11" fillId="32" borderId="72" xfId="0" applyFont="1" applyFill="1" applyBorder="1" applyAlignment="1">
      <alignment horizontal="center" vertical="center" wrapText="1"/>
    </xf>
    <xf numFmtId="0" fontId="11" fillId="32" borderId="1" xfId="0" applyFont="1" applyFill="1" applyBorder="1" applyAlignment="1">
      <alignment horizontal="center" vertical="center" wrapText="1"/>
    </xf>
    <xf numFmtId="0" fontId="0" fillId="0" borderId="72" xfId="0" applyBorder="1" applyAlignment="1">
      <alignment vertical="center"/>
    </xf>
    <xf numFmtId="49" fontId="0" fillId="29" borderId="1" xfId="0" applyNumberFormat="1" applyFill="1" applyBorder="1"/>
    <xf numFmtId="20" fontId="0" fillId="29" borderId="1" xfId="0" applyNumberFormat="1" applyFill="1" applyBorder="1" applyAlignment="1">
      <alignment horizontal="center"/>
    </xf>
    <xf numFmtId="49" fontId="0" fillId="29" borderId="1" xfId="0" applyNumberFormat="1" applyFill="1" applyBorder="1" applyAlignment="1">
      <alignment horizontal="left"/>
    </xf>
    <xf numFmtId="49" fontId="0" fillId="29" borderId="1" xfId="0" applyNumberFormat="1" applyFill="1" applyBorder="1" applyAlignment="1">
      <alignment horizontal="center"/>
    </xf>
    <xf numFmtId="49" fontId="11" fillId="32" borderId="1" xfId="0" applyNumberFormat="1" applyFont="1" applyFill="1" applyBorder="1" applyAlignment="1">
      <alignment horizontal="center" vertical="center" wrapText="1"/>
    </xf>
    <xf numFmtId="49" fontId="4" fillId="32" borderId="1" xfId="0" applyNumberFormat="1" applyFont="1" applyFill="1" applyBorder="1"/>
    <xf numFmtId="0" fontId="0" fillId="29" borderId="1" xfId="0" applyFill="1" applyBorder="1" applyAlignment="1">
      <alignment horizontal="center"/>
    </xf>
    <xf numFmtId="49" fontId="0" fillId="32" borderId="1" xfId="0" applyNumberFormat="1" applyFill="1" applyBorder="1" applyAlignment="1">
      <alignment horizontal="center"/>
    </xf>
    <xf numFmtId="0" fontId="38" fillId="32" borderId="25" xfId="0" applyFont="1" applyFill="1" applyBorder="1" applyProtection="1"/>
    <xf numFmtId="0" fontId="38" fillId="32" borderId="26" xfId="0" applyFont="1" applyFill="1" applyBorder="1" applyProtection="1"/>
    <xf numFmtId="0" fontId="38" fillId="32" borderId="26" xfId="0" applyFont="1" applyFill="1" applyBorder="1" applyAlignment="1" applyProtection="1">
      <alignment horizontal="left"/>
    </xf>
    <xf numFmtId="0" fontId="38" fillId="32" borderId="12" xfId="0" applyFont="1" applyFill="1" applyBorder="1" applyAlignment="1" applyProtection="1">
      <alignment vertical="top" wrapText="1"/>
    </xf>
    <xf numFmtId="49" fontId="23" fillId="0" borderId="116" xfId="7" applyNumberFormat="1" applyFont="1" applyFill="1" applyBorder="1" applyAlignment="1">
      <alignment horizontal="center"/>
    </xf>
    <xf numFmtId="20" fontId="24" fillId="0" borderId="117" xfId="7" applyNumberFormat="1" applyFont="1" applyFill="1" applyBorder="1" applyAlignment="1">
      <alignment horizontal="center"/>
    </xf>
    <xf numFmtId="0" fontId="27" fillId="0" borderId="1" xfId="7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/>
    </xf>
    <xf numFmtId="0" fontId="27" fillId="0" borderId="1" xfId="7" applyNumberFormat="1" applyFont="1" applyBorder="1" applyAlignment="1">
      <alignment horizontal="center"/>
    </xf>
    <xf numFmtId="0" fontId="0" fillId="0" borderId="49" xfId="0" applyNumberFormat="1" applyFont="1" applyBorder="1" applyAlignment="1">
      <alignment horizontal="center"/>
    </xf>
    <xf numFmtId="20" fontId="27" fillId="0" borderId="114" xfId="7" applyNumberFormat="1" applyFont="1" applyFill="1" applyBorder="1" applyAlignment="1">
      <alignment horizontal="center" vertical="center"/>
    </xf>
    <xf numFmtId="20" fontId="27" fillId="0" borderId="114" xfId="7" applyNumberFormat="1" applyFont="1" applyBorder="1" applyAlignment="1">
      <alignment horizontal="center"/>
    </xf>
    <xf numFmtId="20" fontId="0" fillId="0" borderId="114" xfId="0" applyNumberFormat="1" applyFont="1" applyBorder="1" applyAlignment="1">
      <alignment horizontal="center"/>
    </xf>
    <xf numFmtId="20" fontId="0" fillId="0" borderId="118" xfId="0" applyNumberFormat="1" applyFont="1" applyBorder="1" applyAlignment="1">
      <alignment horizontal="center"/>
    </xf>
    <xf numFmtId="0" fontId="27" fillId="0" borderId="13" xfId="7" applyNumberFormat="1" applyFont="1" applyFill="1" applyBorder="1" applyAlignment="1">
      <alignment horizontal="center" vertical="center"/>
    </xf>
    <xf numFmtId="0" fontId="27" fillId="0" borderId="14" xfId="7" applyNumberFormat="1" applyFont="1" applyFill="1" applyBorder="1" applyAlignment="1">
      <alignment horizontal="center" vertical="center"/>
    </xf>
    <xf numFmtId="0" fontId="27" fillId="0" borderId="13" xfId="7" applyNumberFormat="1" applyFont="1" applyBorder="1" applyAlignment="1">
      <alignment horizontal="center"/>
    </xf>
    <xf numFmtId="0" fontId="27" fillId="0" borderId="14" xfId="7" applyNumberFormat="1" applyFont="1" applyBorder="1" applyAlignment="1">
      <alignment horizontal="center"/>
    </xf>
    <xf numFmtId="0" fontId="0" fillId="0" borderId="13" xfId="0" applyNumberFormat="1" applyFont="1" applyBorder="1" applyAlignment="1">
      <alignment horizontal="center"/>
    </xf>
    <xf numFmtId="0" fontId="0" fillId="0" borderId="14" xfId="0" applyNumberFormat="1" applyFont="1" applyBorder="1" applyAlignment="1">
      <alignment horizontal="center"/>
    </xf>
    <xf numFmtId="0" fontId="0" fillId="0" borderId="48" xfId="0" applyNumberFormat="1" applyFont="1" applyBorder="1" applyAlignment="1">
      <alignment horizontal="center"/>
    </xf>
    <xf numFmtId="0" fontId="0" fillId="0" borderId="50" xfId="0" applyNumberFormat="1" applyFont="1" applyBorder="1" applyAlignment="1">
      <alignment horizontal="center"/>
    </xf>
    <xf numFmtId="20" fontId="27" fillId="0" borderId="120" xfId="7" applyNumberFormat="1" applyFont="1" applyFill="1" applyBorder="1" applyAlignment="1">
      <alignment horizontal="center" vertical="center"/>
    </xf>
    <xf numFmtId="0" fontId="27" fillId="0" borderId="21" xfId="7" applyNumberFormat="1" applyFont="1" applyFill="1" applyBorder="1" applyAlignment="1">
      <alignment horizontal="center" vertical="center"/>
    </xf>
    <xf numFmtId="0" fontId="27" fillId="0" borderId="22" xfId="7" applyNumberFormat="1" applyFont="1" applyFill="1" applyBorder="1" applyAlignment="1">
      <alignment horizontal="center" vertical="center"/>
    </xf>
    <xf numFmtId="0" fontId="27" fillId="0" borderId="11" xfId="7" applyNumberFormat="1" applyFont="1" applyFill="1" applyBorder="1" applyAlignment="1">
      <alignment horizontal="center" vertical="center"/>
    </xf>
    <xf numFmtId="0" fontId="0" fillId="0" borderId="22" xfId="0" applyNumberFormat="1" applyFont="1" applyBorder="1" applyAlignment="1">
      <alignment horizontal="center"/>
    </xf>
    <xf numFmtId="20" fontId="26" fillId="0" borderId="79" xfId="7" applyNumberFormat="1" applyFont="1" applyFill="1" applyBorder="1" applyAlignment="1">
      <alignment horizontal="center"/>
    </xf>
    <xf numFmtId="0" fontId="28" fillId="0" borderId="107" xfId="7" applyNumberFormat="1" applyFont="1" applyFill="1" applyBorder="1" applyAlignment="1">
      <alignment horizontal="center"/>
    </xf>
    <xf numFmtId="0" fontId="28" fillId="0" borderId="106" xfId="7" applyNumberFormat="1" applyFont="1" applyFill="1" applyBorder="1" applyAlignment="1">
      <alignment horizontal="center"/>
    </xf>
    <xf numFmtId="0" fontId="28" fillId="0" borderId="105" xfId="7" applyNumberFormat="1" applyFont="1" applyFill="1" applyBorder="1" applyAlignment="1">
      <alignment horizontal="center" wrapText="1"/>
    </xf>
    <xf numFmtId="0" fontId="28" fillId="0" borderId="106" xfId="0" applyNumberFormat="1" applyFont="1" applyBorder="1" applyAlignment="1">
      <alignment horizontal="center"/>
    </xf>
    <xf numFmtId="0" fontId="28" fillId="33" borderId="80" xfId="7" applyNumberFormat="1" applyFont="1" applyFill="1" applyBorder="1" applyAlignment="1">
      <alignment horizontal="center"/>
    </xf>
    <xf numFmtId="0" fontId="27" fillId="33" borderId="28" xfId="7" applyNumberFormat="1" applyFont="1" applyFill="1" applyBorder="1" applyAlignment="1">
      <alignment horizontal="center" vertical="center"/>
    </xf>
    <xf numFmtId="0" fontId="28" fillId="33" borderId="81" xfId="0" applyNumberFormat="1" applyFont="1" applyFill="1" applyBorder="1" applyAlignment="1">
      <alignment horizontal="center"/>
    </xf>
    <xf numFmtId="0" fontId="0" fillId="33" borderId="121" xfId="0" applyFont="1" applyFill="1" applyBorder="1" applyAlignment="1">
      <alignment horizontal="center"/>
    </xf>
    <xf numFmtId="0" fontId="0" fillId="33" borderId="34" xfId="0" applyFont="1" applyFill="1" applyBorder="1" applyAlignment="1">
      <alignment horizontal="center"/>
    </xf>
    <xf numFmtId="0" fontId="0" fillId="33" borderId="119" xfId="0" applyFont="1" applyFill="1" applyBorder="1" applyAlignment="1">
      <alignment horizontal="center"/>
    </xf>
    <xf numFmtId="0" fontId="0" fillId="0" borderId="84" xfId="0" applyBorder="1"/>
    <xf numFmtId="0" fontId="0" fillId="0" borderId="86" xfId="0" applyBorder="1"/>
    <xf numFmtId="0" fontId="0" fillId="0" borderId="49" xfId="0" applyBorder="1"/>
    <xf numFmtId="0" fontId="0" fillId="0" borderId="125" xfId="0" applyBorder="1"/>
    <xf numFmtId="0" fontId="0" fillId="0" borderId="88" xfId="0" applyBorder="1"/>
    <xf numFmtId="0" fontId="0" fillId="0" borderId="11" xfId="0" applyBorder="1"/>
    <xf numFmtId="0" fontId="0" fillId="0" borderId="126" xfId="0" applyBorder="1"/>
    <xf numFmtId="0" fontId="0" fillId="0" borderId="27" xfId="0" applyBorder="1"/>
    <xf numFmtId="0" fontId="0" fillId="0" borderId="25" xfId="0" applyBorder="1"/>
    <xf numFmtId="0" fontId="0" fillId="0" borderId="52" xfId="0" applyBorder="1"/>
    <xf numFmtId="0" fontId="0" fillId="0" borderId="128" xfId="0" applyBorder="1"/>
    <xf numFmtId="0" fontId="0" fillId="0" borderId="129" xfId="0" applyBorder="1"/>
    <xf numFmtId="0" fontId="0" fillId="0" borderId="127" xfId="0" applyBorder="1"/>
    <xf numFmtId="0" fontId="0" fillId="0" borderId="130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31" xfId="0" applyBorder="1" applyAlignment="1">
      <alignment horizontal="center"/>
    </xf>
    <xf numFmtId="0" fontId="0" fillId="34" borderId="132" xfId="0" applyFill="1" applyBorder="1"/>
    <xf numFmtId="0" fontId="0" fillId="34" borderId="60" xfId="0" applyFill="1" applyBorder="1"/>
    <xf numFmtId="0" fontId="0" fillId="34" borderId="57" xfId="0" applyFill="1" applyBorder="1"/>
    <xf numFmtId="0" fontId="0" fillId="34" borderId="59" xfId="0" applyFill="1" applyBorder="1"/>
    <xf numFmtId="0" fontId="0" fillId="34" borderId="134" xfId="0" applyFill="1" applyBorder="1"/>
    <xf numFmtId="0" fontId="0" fillId="34" borderId="133" xfId="0" applyFill="1" applyBorder="1" applyAlignment="1">
      <alignment horizontal="center"/>
    </xf>
    <xf numFmtId="0" fontId="0" fillId="34" borderId="35" xfId="0" applyFill="1" applyBorder="1" applyAlignment="1">
      <alignment horizontal="center"/>
    </xf>
    <xf numFmtId="0" fontId="0" fillId="34" borderId="29" xfId="0" applyFill="1" applyBorder="1"/>
    <xf numFmtId="0" fontId="0" fillId="34" borderId="11" xfId="0" applyFill="1" applyBorder="1"/>
    <xf numFmtId="0" fontId="0" fillId="34" borderId="27" xfId="0" applyFill="1" applyBorder="1"/>
    <xf numFmtId="0" fontId="0" fillId="34" borderId="84" xfId="0" applyFill="1" applyBorder="1"/>
    <xf numFmtId="0" fontId="0" fillId="34" borderId="25" xfId="0" applyFill="1" applyBorder="1"/>
    <xf numFmtId="0" fontId="0" fillId="34" borderId="13" xfId="0" applyFill="1" applyBorder="1"/>
    <xf numFmtId="0" fontId="0" fillId="34" borderId="14" xfId="0" applyFill="1" applyBorder="1"/>
    <xf numFmtId="0" fontId="0" fillId="34" borderId="12" xfId="0" applyFill="1" applyBorder="1"/>
    <xf numFmtId="0" fontId="0" fillId="34" borderId="1" xfId="0" applyFill="1" applyBorder="1"/>
    <xf numFmtId="1" fontId="0" fillId="34" borderId="14" xfId="0" applyNumberFormat="1" applyFill="1" applyBorder="1"/>
    <xf numFmtId="1" fontId="0" fillId="34" borderId="25" xfId="0" applyNumberFormat="1" applyFill="1" applyBorder="1"/>
    <xf numFmtId="1" fontId="0" fillId="34" borderId="129" xfId="0" applyNumberFormat="1" applyFill="1" applyBorder="1"/>
    <xf numFmtId="0" fontId="0" fillId="34" borderId="86" xfId="0" applyFill="1" applyBorder="1"/>
    <xf numFmtId="0" fontId="0" fillId="34" borderId="52" xfId="0" applyFill="1" applyBorder="1"/>
    <xf numFmtId="0" fontId="0" fillId="34" borderId="48" xfId="0" applyFill="1" applyBorder="1"/>
    <xf numFmtId="0" fontId="0" fillId="34" borderId="50" xfId="0" applyFill="1" applyBorder="1"/>
    <xf numFmtId="0" fontId="0" fillId="34" borderId="51" xfId="0" applyFill="1" applyBorder="1"/>
    <xf numFmtId="0" fontId="0" fillId="34" borderId="49" xfId="0" applyFill="1" applyBorder="1"/>
    <xf numFmtId="1" fontId="0" fillId="34" borderId="50" xfId="0" applyNumberFormat="1" applyFill="1" applyBorder="1"/>
    <xf numFmtId="1" fontId="0" fillId="34" borderId="52" xfId="0" applyNumberFormat="1" applyFill="1" applyBorder="1"/>
    <xf numFmtId="1" fontId="0" fillId="34" borderId="127" xfId="0" applyNumberFormat="1" applyFill="1" applyBorder="1"/>
    <xf numFmtId="0" fontId="0" fillId="35" borderId="132" xfId="0" applyFill="1" applyBorder="1"/>
    <xf numFmtId="0" fontId="0" fillId="35" borderId="58" xfId="0" applyFill="1" applyBorder="1"/>
    <xf numFmtId="0" fontId="0" fillId="35" borderId="60" xfId="0" applyFill="1" applyBorder="1"/>
    <xf numFmtId="0" fontId="0" fillId="35" borderId="57" xfId="0" applyFill="1" applyBorder="1"/>
    <xf numFmtId="0" fontId="0" fillId="35" borderId="59" xfId="0" applyFill="1" applyBorder="1"/>
    <xf numFmtId="0" fontId="0" fillId="35" borderId="134" xfId="0" applyFill="1" applyBorder="1"/>
    <xf numFmtId="0" fontId="0" fillId="35" borderId="133" xfId="0" applyFill="1" applyBorder="1"/>
    <xf numFmtId="0" fontId="0" fillId="35" borderId="35" xfId="0" applyFill="1" applyBorder="1"/>
    <xf numFmtId="0" fontId="0" fillId="35" borderId="21" xfId="0" applyFill="1" applyBorder="1"/>
    <xf numFmtId="0" fontId="0" fillId="35" borderId="11" xfId="0" applyFill="1" applyBorder="1"/>
    <xf numFmtId="0" fontId="0" fillId="35" borderId="22" xfId="0" applyFill="1" applyBorder="1"/>
    <xf numFmtId="0" fontId="0" fillId="35" borderId="29" xfId="0" applyFill="1" applyBorder="1"/>
    <xf numFmtId="0" fontId="0" fillId="35" borderId="27" xfId="0" applyFill="1" applyBorder="1"/>
    <xf numFmtId="0" fontId="0" fillId="35" borderId="121" xfId="0" applyFill="1" applyBorder="1"/>
    <xf numFmtId="0" fontId="0" fillId="35" borderId="84" xfId="0" applyFill="1" applyBorder="1"/>
    <xf numFmtId="0" fontId="0" fillId="35" borderId="1" xfId="0" applyFill="1" applyBorder="1"/>
    <xf numFmtId="0" fontId="0" fillId="35" borderId="25" xfId="0" applyFill="1" applyBorder="1"/>
    <xf numFmtId="0" fontId="0" fillId="35" borderId="13" xfId="0" applyFill="1" applyBorder="1"/>
    <xf numFmtId="0" fontId="0" fillId="35" borderId="14" xfId="0" applyFill="1" applyBorder="1"/>
    <xf numFmtId="0" fontId="0" fillId="35" borderId="12" xfId="0" applyFill="1" applyBorder="1"/>
    <xf numFmtId="1" fontId="0" fillId="35" borderId="14" xfId="0" applyNumberFormat="1" applyFill="1" applyBorder="1"/>
    <xf numFmtId="1" fontId="0" fillId="35" borderId="25" xfId="0" applyNumberFormat="1" applyFill="1" applyBorder="1"/>
    <xf numFmtId="0" fontId="0" fillId="35" borderId="34" xfId="0" applyFill="1" applyBorder="1"/>
    <xf numFmtId="0" fontId="0" fillId="35" borderId="86" xfId="0" applyFill="1" applyBorder="1"/>
    <xf numFmtId="0" fontId="0" fillId="35" borderId="49" xfId="0" applyFill="1" applyBorder="1"/>
    <xf numFmtId="0" fontId="0" fillId="35" borderId="52" xfId="0" applyFill="1" applyBorder="1"/>
    <xf numFmtId="0" fontId="0" fillId="35" borderId="48" xfId="0" applyFill="1" applyBorder="1"/>
    <xf numFmtId="0" fontId="0" fillId="35" borderId="50" xfId="0" applyFill="1" applyBorder="1"/>
    <xf numFmtId="0" fontId="0" fillId="35" borderId="51" xfId="0" applyFill="1" applyBorder="1"/>
    <xf numFmtId="1" fontId="0" fillId="35" borderId="50" xfId="0" applyNumberFormat="1" applyFill="1" applyBorder="1"/>
    <xf numFmtId="1" fontId="0" fillId="35" borderId="52" xfId="0" applyNumberFormat="1" applyFill="1" applyBorder="1"/>
    <xf numFmtId="0" fontId="0" fillId="35" borderId="119" xfId="0" applyFill="1" applyBorder="1"/>
    <xf numFmtId="0" fontId="0" fillId="35" borderId="88" xfId="0" applyFill="1" applyBorder="1"/>
    <xf numFmtId="1" fontId="0" fillId="35" borderId="22" xfId="0" applyNumberFormat="1" applyFill="1" applyBorder="1"/>
    <xf numFmtId="1" fontId="0" fillId="35" borderId="27" xfId="0" applyNumberFormat="1" applyFill="1" applyBorder="1"/>
    <xf numFmtId="0" fontId="0" fillId="34" borderId="88" xfId="0" applyFill="1" applyBorder="1"/>
    <xf numFmtId="0" fontId="0" fillId="34" borderId="21" xfId="0" applyFill="1" applyBorder="1"/>
    <xf numFmtId="0" fontId="0" fillId="34" borderId="22" xfId="0" applyFill="1" applyBorder="1"/>
    <xf numFmtId="1" fontId="0" fillId="34" borderId="22" xfId="0" applyNumberFormat="1" applyFill="1" applyBorder="1"/>
    <xf numFmtId="1" fontId="0" fillId="34" borderId="27" xfId="0" applyNumberFormat="1" applyFill="1" applyBorder="1"/>
    <xf numFmtId="1" fontId="0" fillId="34" borderId="128" xfId="0" applyNumberFormat="1" applyFill="1" applyBorder="1"/>
    <xf numFmtId="0" fontId="0" fillId="35" borderId="90" xfId="0" applyFill="1" applyBorder="1" applyAlignment="1">
      <alignment horizontal="center"/>
    </xf>
    <xf numFmtId="0" fontId="0" fillId="35" borderId="37" xfId="0" applyFill="1" applyBorder="1" applyAlignment="1">
      <alignment horizontal="center"/>
    </xf>
    <xf numFmtId="0" fontId="0" fillId="35" borderId="43" xfId="0" applyFill="1" applyBorder="1" applyAlignment="1">
      <alignment horizontal="center"/>
    </xf>
    <xf numFmtId="0" fontId="0" fillId="35" borderId="36" xfId="0" applyFill="1" applyBorder="1" applyAlignment="1">
      <alignment horizontal="center"/>
    </xf>
    <xf numFmtId="0" fontId="0" fillId="35" borderId="38" xfId="0" applyFill="1" applyBorder="1" applyAlignment="1">
      <alignment horizontal="center"/>
    </xf>
    <xf numFmtId="0" fontId="0" fillId="35" borderId="42" xfId="0" applyFill="1" applyBorder="1" applyAlignment="1">
      <alignment horizontal="center"/>
    </xf>
    <xf numFmtId="0" fontId="0" fillId="35" borderId="36" xfId="0" applyFill="1" applyBorder="1"/>
    <xf numFmtId="0" fontId="0" fillId="35" borderId="37" xfId="0" applyFill="1" applyBorder="1"/>
    <xf numFmtId="0" fontId="0" fillId="35" borderId="38" xfId="0" applyFill="1" applyBorder="1"/>
    <xf numFmtId="0" fontId="0" fillId="35" borderId="42" xfId="0" applyFill="1" applyBorder="1"/>
    <xf numFmtId="0" fontId="0" fillId="35" borderId="43" xfId="0" applyFill="1" applyBorder="1"/>
    <xf numFmtId="0" fontId="0" fillId="35" borderId="83" xfId="0" applyFill="1" applyBorder="1"/>
    <xf numFmtId="0" fontId="0" fillId="34" borderId="90" xfId="0" applyFill="1" applyBorder="1" applyAlignment="1">
      <alignment horizontal="center"/>
    </xf>
    <xf numFmtId="0" fontId="0" fillId="34" borderId="43" xfId="0" applyFill="1" applyBorder="1" applyAlignment="1">
      <alignment horizontal="center"/>
    </xf>
    <xf numFmtId="0" fontId="0" fillId="34" borderId="36" xfId="0" applyFill="1" applyBorder="1" applyAlignment="1">
      <alignment horizontal="center"/>
    </xf>
    <xf numFmtId="0" fontId="0" fillId="34" borderId="38" xfId="0" applyFill="1" applyBorder="1" applyAlignment="1">
      <alignment horizontal="center"/>
    </xf>
    <xf numFmtId="0" fontId="0" fillId="34" borderId="42" xfId="0" applyFill="1" applyBorder="1" applyAlignment="1">
      <alignment horizontal="center"/>
    </xf>
    <xf numFmtId="0" fontId="0" fillId="34" borderId="37" xfId="0" applyFill="1" applyBorder="1" applyAlignment="1">
      <alignment horizontal="center"/>
    </xf>
    <xf numFmtId="0" fontId="0" fillId="34" borderId="42" xfId="0" applyFill="1" applyBorder="1"/>
    <xf numFmtId="0" fontId="0" fillId="34" borderId="37" xfId="0" applyFill="1" applyBorder="1"/>
    <xf numFmtId="0" fontId="0" fillId="34" borderId="43" xfId="0" applyFill="1" applyBorder="1"/>
    <xf numFmtId="0" fontId="0" fillId="34" borderId="136" xfId="0" applyFill="1" applyBorder="1"/>
    <xf numFmtId="0" fontId="0" fillId="34" borderId="137" xfId="0" applyFill="1" applyBorder="1"/>
    <xf numFmtId="0" fontId="0" fillId="35" borderId="15" xfId="0" applyFill="1" applyBorder="1"/>
    <xf numFmtId="0" fontId="0" fillId="35" borderId="16" xfId="0" applyFill="1" applyBorder="1"/>
    <xf numFmtId="0" fontId="0" fillId="35" borderId="17" xfId="0" applyFill="1" applyBorder="1"/>
    <xf numFmtId="0" fontId="0" fillId="35" borderId="138" xfId="0" applyFill="1" applyBorder="1"/>
    <xf numFmtId="0" fontId="0" fillId="35" borderId="99" xfId="0" applyFill="1" applyBorder="1"/>
    <xf numFmtId="0" fontId="0" fillId="35" borderId="139" xfId="0" applyFill="1" applyBorder="1"/>
    <xf numFmtId="0" fontId="27" fillId="33" borderId="140" xfId="7" applyNumberFormat="1" applyFont="1" applyFill="1" applyBorder="1" applyAlignment="1">
      <alignment horizontal="center" vertical="center"/>
    </xf>
    <xf numFmtId="0" fontId="4" fillId="32" borderId="141" xfId="0" applyFont="1" applyFill="1" applyBorder="1" applyAlignment="1">
      <alignment horizontal="center"/>
    </xf>
    <xf numFmtId="1" fontId="0" fillId="23" borderId="0" xfId="0" applyNumberFormat="1" applyFill="1" applyBorder="1"/>
    <xf numFmtId="1" fontId="0" fillId="26" borderId="36" xfId="0" applyNumberFormat="1" applyFont="1" applyFill="1" applyBorder="1"/>
    <xf numFmtId="1" fontId="0" fillId="26" borderId="21" xfId="0" applyNumberFormat="1" applyFont="1" applyFill="1" applyBorder="1" applyAlignment="1">
      <alignment horizontal="center"/>
    </xf>
    <xf numFmtId="1" fontId="0" fillId="26" borderId="13" xfId="0" applyNumberFormat="1" applyFont="1" applyFill="1" applyBorder="1" applyAlignment="1">
      <alignment horizontal="center"/>
    </xf>
    <xf numFmtId="0" fontId="0" fillId="36" borderId="1" xfId="0" applyFill="1" applyBorder="1" applyAlignment="1">
      <alignment horizontal="center"/>
    </xf>
    <xf numFmtId="2" fontId="0" fillId="36" borderId="1" xfId="0" applyNumberFormat="1" applyFill="1" applyBorder="1" applyAlignment="1">
      <alignment horizontal="center"/>
    </xf>
    <xf numFmtId="0" fontId="0" fillId="36" borderId="1" xfId="0" applyFill="1" applyBorder="1"/>
    <xf numFmtId="0" fontId="36" fillId="36" borderId="25" xfId="14" applyFill="1" applyBorder="1"/>
    <xf numFmtId="0" fontId="0" fillId="36" borderId="26" xfId="0" applyFill="1" applyBorder="1"/>
    <xf numFmtId="0" fontId="0" fillId="36" borderId="12" xfId="0" applyFill="1" applyBorder="1"/>
    <xf numFmtId="0" fontId="12" fillId="36" borderId="1" xfId="0" applyFont="1" applyFill="1" applyBorder="1" applyProtection="1"/>
    <xf numFmtId="0" fontId="12" fillId="36" borderId="1" xfId="0" applyFont="1" applyFill="1" applyBorder="1" applyAlignment="1" applyProtection="1">
      <alignment horizontal="left"/>
    </xf>
    <xf numFmtId="0" fontId="12" fillId="36" borderId="1" xfId="0" applyFont="1" applyFill="1" applyBorder="1" applyAlignment="1" applyProtection="1">
      <alignment vertical="top" wrapText="1"/>
    </xf>
    <xf numFmtId="164" fontId="0" fillId="0" borderId="0" xfId="0" applyNumberFormat="1"/>
    <xf numFmtId="20" fontId="0" fillId="0" borderId="0" xfId="0" applyNumberFormat="1"/>
    <xf numFmtId="0" fontId="2" fillId="31" borderId="36" xfId="0" applyFont="1" applyFill="1" applyBorder="1" applyAlignment="1" applyProtection="1">
      <alignment horizontal="center"/>
    </xf>
    <xf numFmtId="0" fontId="2" fillId="31" borderId="37" xfId="0" applyFont="1" applyFill="1" applyBorder="1" applyAlignment="1" applyProtection="1">
      <alignment horizontal="center"/>
    </xf>
    <xf numFmtId="0" fontId="2" fillId="31" borderId="38" xfId="0" applyFont="1" applyFill="1" applyBorder="1" applyAlignment="1" applyProtection="1">
      <alignment horizontal="center"/>
    </xf>
    <xf numFmtId="0" fontId="2" fillId="31" borderId="42" xfId="0" applyFont="1" applyFill="1" applyBorder="1" applyAlignment="1" applyProtection="1">
      <alignment horizontal="center"/>
    </xf>
    <xf numFmtId="0" fontId="2" fillId="31" borderId="43" xfId="0" applyFont="1" applyFill="1" applyBorder="1" applyAlignment="1" applyProtection="1">
      <alignment horizontal="center"/>
    </xf>
    <xf numFmtId="0" fontId="8" fillId="31" borderId="41" xfId="0" applyFont="1" applyFill="1" applyBorder="1" applyAlignment="1" applyProtection="1">
      <alignment horizontal="center" vertical="center"/>
    </xf>
    <xf numFmtId="0" fontId="8" fillId="31" borderId="39" xfId="0" applyFont="1" applyFill="1" applyBorder="1" applyAlignment="1" applyProtection="1">
      <alignment horizontal="center" vertical="center"/>
    </xf>
    <xf numFmtId="0" fontId="3" fillId="28" borderId="1" xfId="0" applyNumberFormat="1" applyFont="1" applyFill="1" applyBorder="1" applyAlignment="1" applyProtection="1">
      <alignment horizontal="center"/>
      <protection locked="0"/>
    </xf>
    <xf numFmtId="0" fontId="3" fillId="28" borderId="25" xfId="0" applyNumberFormat="1" applyFont="1" applyFill="1" applyBorder="1" applyAlignment="1" applyProtection="1">
      <alignment horizontal="center"/>
      <protection locked="0"/>
    </xf>
    <xf numFmtId="0" fontId="3" fillId="28" borderId="13" xfId="0" applyNumberFormat="1" applyFont="1" applyFill="1" applyBorder="1" applyAlignment="1" applyProtection="1">
      <alignment horizontal="center"/>
      <protection locked="0"/>
    </xf>
    <xf numFmtId="0" fontId="3" fillId="28" borderId="14" xfId="0" applyNumberFormat="1" applyFont="1" applyFill="1" applyBorder="1" applyAlignment="1" applyProtection="1">
      <alignment horizontal="center"/>
      <protection locked="0"/>
    </xf>
    <xf numFmtId="0" fontId="3" fillId="28" borderId="12" xfId="0" applyNumberFormat="1" applyFont="1" applyFill="1" applyBorder="1" applyAlignment="1" applyProtection="1">
      <alignment horizontal="center"/>
      <protection locked="0"/>
    </xf>
    <xf numFmtId="0" fontId="3" fillId="28" borderId="33" xfId="0" applyNumberFormat="1" applyFont="1" applyFill="1" applyBorder="1" applyAlignment="1" applyProtection="1">
      <alignment horizontal="center"/>
      <protection locked="0"/>
    </xf>
    <xf numFmtId="0" fontId="3" fillId="28" borderId="26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4" fontId="32" fillId="30" borderId="0" xfId="0" applyNumberFormat="1" applyFont="1" applyFill="1" applyAlignment="1" applyProtection="1">
      <alignment horizontal="center"/>
    </xf>
    <xf numFmtId="20" fontId="0" fillId="0" borderId="0" xfId="0" applyNumberFormat="1" applyAlignment="1">
      <alignment horizontal="center"/>
    </xf>
    <xf numFmtId="0" fontId="5" fillId="12" borderId="37" xfId="0" applyFont="1" applyFill="1" applyBorder="1" applyAlignment="1" applyProtection="1">
      <alignment horizontal="center"/>
    </xf>
    <xf numFmtId="0" fontId="5" fillId="12" borderId="43" xfId="0" applyFont="1" applyFill="1" applyBorder="1" applyAlignment="1" applyProtection="1">
      <alignment horizontal="center"/>
    </xf>
    <xf numFmtId="0" fontId="5" fillId="12" borderId="36" xfId="0" applyFont="1" applyFill="1" applyBorder="1" applyAlignment="1" applyProtection="1">
      <alignment horizontal="center"/>
    </xf>
    <xf numFmtId="0" fontId="5" fillId="12" borderId="38" xfId="0" applyFont="1" applyFill="1" applyBorder="1" applyAlignment="1" applyProtection="1">
      <alignment horizontal="center"/>
    </xf>
    <xf numFmtId="0" fontId="5" fillId="12" borderId="42" xfId="0" applyFont="1" applyFill="1" applyBorder="1" applyAlignment="1" applyProtection="1">
      <alignment horizontal="center"/>
    </xf>
    <xf numFmtId="0" fontId="2" fillId="11" borderId="42" xfId="0" applyFont="1" applyFill="1" applyBorder="1" applyAlignment="1" applyProtection="1">
      <alignment horizontal="center"/>
    </xf>
    <xf numFmtId="0" fontId="2" fillId="11" borderId="37" xfId="0" applyFont="1" applyFill="1" applyBorder="1" applyAlignment="1" applyProtection="1">
      <alignment horizontal="center"/>
    </xf>
    <xf numFmtId="0" fontId="2" fillId="11" borderId="43" xfId="0" applyFont="1" applyFill="1" applyBorder="1" applyAlignment="1" applyProtection="1">
      <alignment horizontal="center"/>
    </xf>
    <xf numFmtId="0" fontId="2" fillId="11" borderId="36" xfId="0" applyFont="1" applyFill="1" applyBorder="1" applyAlignment="1" applyProtection="1">
      <alignment horizontal="center"/>
    </xf>
    <xf numFmtId="0" fontId="2" fillId="11" borderId="38" xfId="0" applyFont="1" applyFill="1" applyBorder="1" applyAlignment="1" applyProtection="1">
      <alignment horizontal="center"/>
    </xf>
    <xf numFmtId="0" fontId="14" fillId="17" borderId="0" xfId="0" applyFont="1" applyFill="1" applyAlignment="1">
      <alignment horizontal="center" vertical="center" wrapText="1"/>
    </xf>
    <xf numFmtId="0" fontId="14" fillId="17" borderId="0" xfId="0" applyFont="1" applyFill="1" applyAlignment="1">
      <alignment horizontal="center" vertical="center"/>
    </xf>
    <xf numFmtId="0" fontId="3" fillId="28" borderId="18" xfId="0" applyNumberFormat="1" applyFont="1" applyFill="1" applyBorder="1" applyAlignment="1" applyProtection="1">
      <alignment horizontal="center"/>
      <protection locked="0"/>
    </xf>
    <xf numFmtId="0" fontId="3" fillId="28" borderId="19" xfId="0" applyNumberFormat="1" applyFont="1" applyFill="1" applyBorder="1" applyAlignment="1" applyProtection="1">
      <alignment horizontal="center"/>
      <protection locked="0"/>
    </xf>
    <xf numFmtId="0" fontId="3" fillId="28" borderId="30" xfId="0" applyNumberFormat="1" applyFont="1" applyFill="1" applyBorder="1" applyAlignment="1" applyProtection="1">
      <alignment horizontal="center"/>
      <protection locked="0"/>
    </xf>
    <xf numFmtId="0" fontId="3" fillId="28" borderId="20" xfId="0" applyNumberFormat="1" applyFont="1" applyFill="1" applyBorder="1" applyAlignment="1" applyProtection="1">
      <alignment horizontal="center"/>
      <protection locked="0"/>
    </xf>
    <xf numFmtId="0" fontId="3" fillId="28" borderId="31" xfId="0" applyNumberFormat="1" applyFont="1" applyFill="1" applyBorder="1" applyAlignment="1" applyProtection="1">
      <alignment horizontal="center"/>
      <protection locked="0"/>
    </xf>
    <xf numFmtId="0" fontId="8" fillId="12" borderId="6" xfId="0" applyFont="1" applyFill="1" applyBorder="1" applyAlignment="1" applyProtection="1">
      <alignment horizontal="center" vertical="center"/>
    </xf>
    <xf numFmtId="0" fontId="8" fillId="12" borderId="46" xfId="0" applyFont="1" applyFill="1" applyBorder="1" applyAlignment="1" applyProtection="1">
      <alignment horizontal="center" vertical="center"/>
    </xf>
    <xf numFmtId="0" fontId="8" fillId="12" borderId="42" xfId="0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center" vertical="center"/>
    </xf>
    <xf numFmtId="0" fontId="8" fillId="11" borderId="46" xfId="0" applyFont="1" applyFill="1" applyBorder="1" applyAlignment="1" applyProtection="1">
      <alignment horizontal="center" vertical="center"/>
    </xf>
    <xf numFmtId="0" fontId="8" fillId="11" borderId="42" xfId="0" applyFont="1" applyFill="1" applyBorder="1" applyAlignment="1" applyProtection="1">
      <alignment horizontal="center" vertical="center"/>
    </xf>
    <xf numFmtId="0" fontId="11" fillId="16" borderId="37" xfId="0" applyFont="1" applyFill="1" applyBorder="1" applyAlignment="1" applyProtection="1">
      <alignment horizontal="center"/>
    </xf>
    <xf numFmtId="0" fontId="11" fillId="16" borderId="43" xfId="0" applyFont="1" applyFill="1" applyBorder="1" applyAlignment="1" applyProtection="1">
      <alignment horizontal="center"/>
    </xf>
    <xf numFmtId="0" fontId="11" fillId="16" borderId="36" xfId="0" applyFont="1" applyFill="1" applyBorder="1" applyAlignment="1" applyProtection="1">
      <alignment horizontal="center"/>
    </xf>
    <xf numFmtId="0" fontId="3" fillId="28" borderId="32" xfId="0" applyNumberFormat="1" applyFont="1" applyFill="1" applyBorder="1" applyAlignment="1" applyProtection="1">
      <alignment horizontal="center"/>
      <protection locked="0"/>
    </xf>
    <xf numFmtId="0" fontId="3" fillId="28" borderId="115" xfId="0" applyNumberFormat="1" applyFont="1" applyFill="1" applyBorder="1" applyAlignment="1" applyProtection="1">
      <alignment horizontal="center"/>
      <protection locked="0"/>
    </xf>
    <xf numFmtId="0" fontId="3" fillId="28" borderId="70" xfId="0" applyNumberFormat="1" applyFont="1" applyFill="1" applyBorder="1" applyAlignment="1" applyProtection="1">
      <alignment horizontal="center"/>
      <protection locked="0"/>
    </xf>
    <xf numFmtId="0" fontId="3" fillId="28" borderId="29" xfId="0" applyNumberFormat="1" applyFont="1" applyFill="1" applyBorder="1" applyAlignment="1" applyProtection="1">
      <alignment horizontal="center"/>
      <protection locked="0"/>
    </xf>
    <xf numFmtId="0" fontId="3" fillId="28" borderId="11" xfId="0" applyNumberFormat="1" applyFont="1" applyFill="1" applyBorder="1" applyAlignment="1" applyProtection="1">
      <alignment horizontal="center"/>
      <protection locked="0"/>
    </xf>
    <xf numFmtId="0" fontId="3" fillId="28" borderId="22" xfId="0" applyNumberFormat="1" applyFont="1" applyFill="1" applyBorder="1" applyAlignment="1" applyProtection="1">
      <alignment horizontal="center"/>
      <protection locked="0"/>
    </xf>
    <xf numFmtId="0" fontId="3" fillId="28" borderId="27" xfId="0" applyNumberFormat="1" applyFont="1" applyFill="1" applyBorder="1" applyAlignment="1" applyProtection="1">
      <alignment horizontal="center"/>
      <protection locked="0"/>
    </xf>
    <xf numFmtId="0" fontId="3" fillId="28" borderId="21" xfId="0" applyNumberFormat="1" applyFont="1" applyFill="1" applyBorder="1" applyAlignment="1" applyProtection="1">
      <alignment horizontal="center"/>
      <protection locked="0"/>
    </xf>
    <xf numFmtId="0" fontId="3" fillId="28" borderId="45" xfId="0" applyNumberFormat="1" applyFont="1" applyFill="1" applyBorder="1" applyAlignment="1" applyProtection="1">
      <alignment horizontal="center"/>
      <protection locked="0"/>
    </xf>
    <xf numFmtId="0" fontId="3" fillId="28" borderId="47" xfId="0" applyNumberFormat="1" applyFont="1" applyFill="1" applyBorder="1" applyAlignment="1" applyProtection="1">
      <alignment horizontal="center"/>
      <protection locked="0"/>
    </xf>
    <xf numFmtId="0" fontId="3" fillId="28" borderId="23" xfId="0" applyNumberFormat="1" applyFont="1" applyFill="1" applyBorder="1" applyAlignment="1" applyProtection="1">
      <alignment horizontal="center"/>
      <protection locked="0"/>
    </xf>
    <xf numFmtId="0" fontId="3" fillId="28" borderId="16" xfId="0" applyNumberFormat="1" applyFont="1" applyFill="1" applyBorder="1" applyAlignment="1" applyProtection="1">
      <alignment horizontal="center"/>
      <protection locked="0"/>
    </xf>
    <xf numFmtId="0" fontId="3" fillId="28" borderId="17" xfId="0" applyNumberFormat="1" applyFont="1" applyFill="1" applyBorder="1" applyAlignment="1" applyProtection="1">
      <alignment horizontal="center"/>
      <protection locked="0"/>
    </xf>
    <xf numFmtId="0" fontId="3" fillId="28" borderId="24" xfId="0" applyNumberFormat="1" applyFont="1" applyFill="1" applyBorder="1" applyAlignment="1" applyProtection="1">
      <alignment horizontal="center"/>
      <protection locked="0"/>
    </xf>
    <xf numFmtId="0" fontId="3" fillId="28" borderId="112" xfId="0" applyNumberFormat="1" applyFont="1" applyFill="1" applyBorder="1" applyAlignment="1" applyProtection="1">
      <alignment horizontal="center"/>
      <protection locked="0"/>
    </xf>
    <xf numFmtId="0" fontId="3" fillId="28" borderId="15" xfId="0" applyNumberFormat="1" applyFont="1" applyFill="1" applyBorder="1" applyAlignment="1" applyProtection="1">
      <alignment horizontal="center"/>
      <protection locked="0"/>
    </xf>
    <xf numFmtId="0" fontId="3" fillId="28" borderId="62" xfId="0" applyNumberFormat="1" applyFont="1" applyFill="1" applyBorder="1" applyAlignment="1" applyProtection="1">
      <alignment horizontal="center"/>
      <protection locked="0"/>
    </xf>
    <xf numFmtId="0" fontId="3" fillId="28" borderId="64" xfId="0" applyNumberFormat="1" applyFont="1" applyFill="1" applyBorder="1" applyAlignment="1" applyProtection="1">
      <alignment horizontal="center"/>
      <protection locked="0"/>
    </xf>
    <xf numFmtId="0" fontId="3" fillId="28" borderId="65" xfId="0" applyNumberFormat="1" applyFont="1" applyFill="1" applyBorder="1" applyAlignment="1" applyProtection="1">
      <alignment horizontal="center"/>
      <protection locked="0"/>
    </xf>
    <xf numFmtId="0" fontId="10" fillId="17" borderId="46" xfId="0" applyNumberFormat="1" applyFont="1" applyFill="1" applyBorder="1" applyAlignment="1" applyProtection="1">
      <alignment horizontal="center"/>
      <protection locked="0"/>
    </xf>
    <xf numFmtId="0" fontId="2" fillId="13" borderId="37" xfId="0" applyFont="1" applyFill="1" applyBorder="1" applyAlignment="1" applyProtection="1">
      <alignment horizontal="center"/>
    </xf>
    <xf numFmtId="0" fontId="2" fillId="13" borderId="43" xfId="0" applyFont="1" applyFill="1" applyBorder="1" applyAlignment="1" applyProtection="1">
      <alignment horizontal="center"/>
    </xf>
    <xf numFmtId="0" fontId="2" fillId="13" borderId="38" xfId="0" applyFont="1" applyFill="1" applyBorder="1" applyAlignment="1" applyProtection="1">
      <alignment horizontal="center"/>
    </xf>
    <xf numFmtId="0" fontId="2" fillId="13" borderId="42" xfId="0" applyFont="1" applyFill="1" applyBorder="1" applyAlignment="1" applyProtection="1">
      <alignment horizontal="center"/>
    </xf>
    <xf numFmtId="0" fontId="2" fillId="14" borderId="37" xfId="0" applyFont="1" applyFill="1" applyBorder="1" applyAlignment="1" applyProtection="1">
      <alignment horizontal="center"/>
    </xf>
    <xf numFmtId="0" fontId="2" fillId="14" borderId="43" xfId="0" applyFont="1" applyFill="1" applyBorder="1" applyAlignment="1" applyProtection="1">
      <alignment horizontal="center"/>
    </xf>
    <xf numFmtId="0" fontId="2" fillId="14" borderId="36" xfId="0" applyFont="1" applyFill="1" applyBorder="1" applyAlignment="1" applyProtection="1">
      <alignment horizontal="center"/>
    </xf>
    <xf numFmtId="0" fontId="2" fillId="13" borderId="36" xfId="0" applyFont="1" applyFill="1" applyBorder="1" applyAlignment="1" applyProtection="1">
      <alignment horizontal="center"/>
    </xf>
    <xf numFmtId="0" fontId="2" fillId="7" borderId="37" xfId="0" applyFont="1" applyFill="1" applyBorder="1" applyAlignment="1" applyProtection="1">
      <alignment horizontal="center"/>
    </xf>
    <xf numFmtId="0" fontId="2" fillId="7" borderId="43" xfId="0" applyFont="1" applyFill="1" applyBorder="1" applyAlignment="1" applyProtection="1">
      <alignment horizontal="center"/>
    </xf>
    <xf numFmtId="0" fontId="2" fillId="7" borderId="36" xfId="0" applyFont="1" applyFill="1" applyBorder="1" applyAlignment="1" applyProtection="1">
      <alignment horizontal="center"/>
    </xf>
    <xf numFmtId="0" fontId="2" fillId="7" borderId="38" xfId="0" applyFont="1" applyFill="1" applyBorder="1" applyAlignment="1" applyProtection="1">
      <alignment horizontal="center"/>
    </xf>
    <xf numFmtId="0" fontId="2" fillId="7" borderId="42" xfId="0" applyFont="1" applyFill="1" applyBorder="1" applyAlignment="1" applyProtection="1">
      <alignment horizontal="center"/>
    </xf>
    <xf numFmtId="0" fontId="2" fillId="14" borderId="38" xfId="0" applyFont="1" applyFill="1" applyBorder="1" applyAlignment="1" applyProtection="1">
      <alignment horizontal="center"/>
    </xf>
    <xf numFmtId="0" fontId="2" fillId="14" borderId="42" xfId="0" applyFont="1" applyFill="1" applyBorder="1" applyAlignment="1" applyProtection="1">
      <alignment horizontal="center"/>
    </xf>
    <xf numFmtId="0" fontId="8" fillId="13" borderId="41" xfId="0" applyFont="1" applyFill="1" applyBorder="1" applyAlignment="1" applyProtection="1">
      <alignment horizontal="center" vertical="center"/>
    </xf>
    <xf numFmtId="0" fontId="8" fillId="13" borderId="39" xfId="0" applyFont="1" applyFill="1" applyBorder="1" applyAlignment="1" applyProtection="1">
      <alignment horizontal="center" vertical="center"/>
    </xf>
    <xf numFmtId="0" fontId="8" fillId="14" borderId="36" xfId="0" applyFont="1" applyFill="1" applyBorder="1" applyAlignment="1" applyProtection="1">
      <alignment horizontal="center" vertical="center"/>
    </xf>
    <xf numFmtId="0" fontId="8" fillId="14" borderId="37" xfId="0" applyFont="1" applyFill="1" applyBorder="1" applyAlignment="1" applyProtection="1">
      <alignment horizontal="center" vertical="center"/>
    </xf>
    <xf numFmtId="0" fontId="8" fillId="7" borderId="36" xfId="0" applyFont="1" applyFill="1" applyBorder="1" applyAlignment="1" applyProtection="1">
      <alignment horizontal="center" vertical="center"/>
    </xf>
    <xf numFmtId="0" fontId="8" fillId="7" borderId="37" xfId="0" applyFont="1" applyFill="1" applyBorder="1" applyAlignment="1" applyProtection="1">
      <alignment horizontal="center" vertical="center"/>
    </xf>
    <xf numFmtId="0" fontId="11" fillId="15" borderId="37" xfId="0" applyFont="1" applyFill="1" applyBorder="1" applyAlignment="1" applyProtection="1">
      <alignment horizontal="center"/>
    </xf>
    <xf numFmtId="0" fontId="11" fillId="15" borderId="43" xfId="0" applyFont="1" applyFill="1" applyBorder="1" applyAlignment="1" applyProtection="1">
      <alignment horizontal="center"/>
    </xf>
    <xf numFmtId="0" fontId="11" fillId="15" borderId="36" xfId="0" applyFont="1" applyFill="1" applyBorder="1" applyAlignment="1" applyProtection="1">
      <alignment horizontal="center"/>
    </xf>
    <xf numFmtId="0" fontId="11" fillId="15" borderId="38" xfId="0" applyFont="1" applyFill="1" applyBorder="1" applyAlignment="1" applyProtection="1">
      <alignment horizontal="center"/>
    </xf>
    <xf numFmtId="0" fontId="11" fillId="15" borderId="42" xfId="0" applyFont="1" applyFill="1" applyBorder="1" applyAlignment="1" applyProtection="1">
      <alignment horizontal="center"/>
    </xf>
    <xf numFmtId="0" fontId="11" fillId="16" borderId="38" xfId="0" applyFont="1" applyFill="1" applyBorder="1" applyAlignment="1" applyProtection="1">
      <alignment horizontal="center"/>
    </xf>
    <xf numFmtId="0" fontId="11" fillId="16" borderId="42" xfId="0" applyFont="1" applyFill="1" applyBorder="1" applyAlignment="1" applyProtection="1">
      <alignment horizontal="center"/>
    </xf>
    <xf numFmtId="0" fontId="8" fillId="16" borderId="41" xfId="0" applyFont="1" applyFill="1" applyBorder="1" applyAlignment="1" applyProtection="1">
      <alignment horizontal="center" vertical="center"/>
    </xf>
    <xf numFmtId="0" fontId="8" fillId="16" borderId="39" xfId="0" applyFont="1" applyFill="1" applyBorder="1" applyAlignment="1" applyProtection="1">
      <alignment horizontal="center" vertical="center"/>
    </xf>
    <xf numFmtId="0" fontId="8" fillId="15" borderId="41" xfId="0" applyFont="1" applyFill="1" applyBorder="1" applyAlignment="1" applyProtection="1">
      <alignment horizontal="center" vertical="center"/>
    </xf>
    <xf numFmtId="0" fontId="8" fillId="15" borderId="39" xfId="0" applyFont="1" applyFill="1" applyBorder="1" applyAlignment="1" applyProtection="1">
      <alignment horizontal="center" vertical="center"/>
    </xf>
    <xf numFmtId="0" fontId="2" fillId="6" borderId="19" xfId="0" applyFont="1" applyFill="1" applyBorder="1" applyAlignment="1" applyProtection="1">
      <alignment horizontal="center"/>
    </xf>
    <xf numFmtId="0" fontId="2" fillId="6" borderId="18" xfId="0" applyFont="1" applyFill="1" applyBorder="1" applyAlignment="1" applyProtection="1">
      <alignment horizontal="center"/>
    </xf>
    <xf numFmtId="0" fontId="2" fillId="9" borderId="62" xfId="0" applyFont="1" applyFill="1" applyBorder="1" applyAlignment="1" applyProtection="1">
      <alignment horizontal="center"/>
    </xf>
    <xf numFmtId="0" fontId="2" fillId="9" borderId="61" xfId="0" applyFont="1" applyFill="1" applyBorder="1" applyAlignment="1" applyProtection="1">
      <alignment horizontal="center"/>
    </xf>
    <xf numFmtId="0" fontId="8" fillId="6" borderId="21" xfId="0" applyFont="1" applyFill="1" applyBorder="1" applyAlignment="1" applyProtection="1">
      <alignment horizontal="center" vertical="center"/>
    </xf>
    <xf numFmtId="0" fontId="8" fillId="6" borderId="11" xfId="0" applyFont="1" applyFill="1" applyBorder="1" applyAlignment="1" applyProtection="1">
      <alignment horizontal="center" vertical="center"/>
    </xf>
    <xf numFmtId="0" fontId="3" fillId="6" borderId="61" xfId="0" applyFont="1" applyFill="1" applyBorder="1" applyAlignment="1" applyProtection="1">
      <alignment horizontal="center" vertical="center"/>
    </xf>
    <xf numFmtId="0" fontId="3" fillId="6" borderId="62" xfId="0" applyFont="1" applyFill="1" applyBorder="1" applyAlignment="1" applyProtection="1">
      <alignment horizontal="center" vertical="center"/>
    </xf>
    <xf numFmtId="0" fontId="2" fillId="6" borderId="20" xfId="0" applyFont="1" applyFill="1" applyBorder="1" applyAlignment="1" applyProtection="1">
      <alignment horizontal="center"/>
    </xf>
    <xf numFmtId="0" fontId="2" fillId="10" borderId="49" xfId="0" applyFont="1" applyFill="1" applyBorder="1" applyAlignment="1" applyProtection="1">
      <alignment horizontal="center"/>
    </xf>
    <xf numFmtId="0" fontId="2" fillId="10" borderId="48" xfId="0" applyFont="1" applyFill="1" applyBorder="1" applyAlignment="1" applyProtection="1">
      <alignment horizontal="center"/>
    </xf>
    <xf numFmtId="0" fontId="2" fillId="10" borderId="50" xfId="0" applyFont="1" applyFill="1" applyBorder="1" applyAlignment="1" applyProtection="1">
      <alignment horizontal="center"/>
    </xf>
    <xf numFmtId="0" fontId="8" fillId="10" borderId="21" xfId="0" applyFont="1" applyFill="1" applyBorder="1" applyAlignment="1" applyProtection="1">
      <alignment horizontal="center" vertical="center"/>
    </xf>
    <xf numFmtId="0" fontId="8" fillId="10" borderId="11" xfId="0" applyFont="1" applyFill="1" applyBorder="1" applyAlignment="1" applyProtection="1">
      <alignment horizontal="center" vertical="center"/>
    </xf>
    <xf numFmtId="0" fontId="3" fillId="10" borderId="48" xfId="0" applyFont="1" applyFill="1" applyBorder="1" applyAlignment="1" applyProtection="1">
      <alignment horizontal="center" vertical="center"/>
    </xf>
    <xf numFmtId="0" fontId="3" fillId="10" borderId="49" xfId="0" applyFont="1" applyFill="1" applyBorder="1" applyAlignment="1" applyProtection="1">
      <alignment horizontal="center" vertical="center"/>
    </xf>
    <xf numFmtId="0" fontId="2" fillId="9" borderId="64" xfId="0" applyFont="1" applyFill="1" applyBorder="1" applyAlignment="1" applyProtection="1">
      <alignment horizontal="center"/>
    </xf>
    <xf numFmtId="0" fontId="5" fillId="2" borderId="49" xfId="0" applyFont="1" applyFill="1" applyBorder="1" applyAlignment="1" applyProtection="1">
      <alignment horizontal="center"/>
    </xf>
    <xf numFmtId="0" fontId="5" fillId="2" borderId="48" xfId="0" applyFont="1" applyFill="1" applyBorder="1" applyAlignment="1" applyProtection="1">
      <alignment horizontal="center"/>
    </xf>
    <xf numFmtId="0" fontId="11" fillId="8" borderId="62" xfId="0" applyFont="1" applyFill="1" applyBorder="1" applyAlignment="1" applyProtection="1">
      <alignment horizontal="center"/>
    </xf>
    <xf numFmtId="0" fontId="11" fillId="8" borderId="61" xfId="0" applyFont="1" applyFill="1" applyBorder="1" applyAlignment="1" applyProtection="1">
      <alignment horizontal="center"/>
    </xf>
    <xf numFmtId="0" fontId="8" fillId="2" borderId="21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0" fontId="3" fillId="2" borderId="48" xfId="0" applyFont="1" applyFill="1" applyBorder="1" applyAlignment="1" applyProtection="1">
      <alignment horizontal="center" vertical="center"/>
    </xf>
    <xf numFmtId="0" fontId="3" fillId="2" borderId="49" xfId="0" applyFont="1" applyFill="1" applyBorder="1" applyAlignment="1" applyProtection="1">
      <alignment horizontal="center" vertical="center"/>
    </xf>
    <xf numFmtId="0" fontId="5" fillId="2" borderId="50" xfId="0" applyFont="1" applyFill="1" applyBorder="1" applyAlignment="1" applyProtection="1">
      <alignment horizontal="center"/>
    </xf>
    <xf numFmtId="0" fontId="11" fillId="8" borderId="64" xfId="0" applyFont="1" applyFill="1" applyBorder="1" applyAlignment="1" applyProtection="1">
      <alignment horizontal="center"/>
    </xf>
    <xf numFmtId="49" fontId="1" fillId="3" borderId="74" xfId="0" applyNumberFormat="1" applyFont="1" applyFill="1" applyBorder="1" applyAlignment="1" applyProtection="1">
      <alignment horizontal="center" vertical="center"/>
    </xf>
    <xf numFmtId="49" fontId="1" fillId="3" borderId="75" xfId="0" applyNumberFormat="1" applyFont="1" applyFill="1" applyBorder="1" applyAlignment="1" applyProtection="1">
      <alignment horizontal="center" vertical="center"/>
    </xf>
    <xf numFmtId="0" fontId="8" fillId="8" borderId="15" xfId="0" applyFont="1" applyFill="1" applyBorder="1" applyAlignment="1" applyProtection="1">
      <alignment horizontal="center" vertical="center"/>
    </xf>
    <xf numFmtId="0" fontId="8" fillId="8" borderId="16" xfId="0" applyFont="1" applyFill="1" applyBorder="1" applyAlignment="1" applyProtection="1">
      <alignment horizontal="center" vertical="center"/>
    </xf>
    <xf numFmtId="0" fontId="3" fillId="8" borderId="48" xfId="0" applyFont="1" applyFill="1" applyBorder="1" applyAlignment="1" applyProtection="1">
      <alignment horizontal="center" vertical="center"/>
    </xf>
    <xf numFmtId="0" fontId="3" fillId="8" borderId="49" xfId="0" applyFont="1" applyFill="1" applyBorder="1" applyAlignment="1" applyProtection="1">
      <alignment horizontal="center" vertical="center"/>
    </xf>
    <xf numFmtId="49" fontId="1" fillId="5" borderId="6" xfId="0" applyNumberFormat="1" applyFont="1" applyFill="1" applyBorder="1" applyAlignment="1" applyProtection="1">
      <alignment horizontal="center" vertical="center"/>
    </xf>
    <xf numFmtId="49" fontId="1" fillId="5" borderId="7" xfId="0" applyNumberFormat="1" applyFont="1" applyFill="1" applyBorder="1" applyAlignment="1" applyProtection="1">
      <alignment horizontal="center" vertical="center"/>
    </xf>
    <xf numFmtId="49" fontId="1" fillId="5" borderId="74" xfId="0" applyNumberFormat="1" applyFont="1" applyFill="1" applyBorder="1" applyAlignment="1" applyProtection="1">
      <alignment horizontal="center" vertical="center"/>
    </xf>
    <xf numFmtId="49" fontId="1" fillId="5" borderId="75" xfId="0" applyNumberFormat="1" applyFont="1" applyFill="1" applyBorder="1" applyAlignment="1" applyProtection="1">
      <alignment horizontal="center" vertical="center"/>
    </xf>
    <xf numFmtId="49" fontId="1" fillId="4" borderId="6" xfId="0" applyNumberFormat="1" applyFont="1" applyFill="1" applyBorder="1" applyAlignment="1" applyProtection="1">
      <alignment horizontal="center" vertical="center"/>
    </xf>
    <xf numFmtId="49" fontId="1" fillId="4" borderId="7" xfId="0" applyNumberFormat="1" applyFont="1" applyFill="1" applyBorder="1" applyAlignment="1" applyProtection="1">
      <alignment horizontal="center" vertical="center"/>
    </xf>
    <xf numFmtId="0" fontId="13" fillId="17" borderId="66" xfId="0" applyFont="1" applyFill="1" applyBorder="1" applyAlignment="1">
      <alignment horizontal="center" vertical="center" textRotation="90"/>
    </xf>
    <xf numFmtId="0" fontId="13" fillId="17" borderId="67" xfId="0" applyFont="1" applyFill="1" applyBorder="1" applyAlignment="1">
      <alignment horizontal="center" vertical="center" textRotation="90"/>
    </xf>
    <xf numFmtId="0" fontId="13" fillId="17" borderId="68" xfId="0" applyFont="1" applyFill="1" applyBorder="1" applyAlignment="1">
      <alignment horizontal="center" vertical="center" textRotation="90"/>
    </xf>
    <xf numFmtId="0" fontId="8" fillId="9" borderId="57" xfId="0" applyFont="1" applyFill="1" applyBorder="1" applyAlignment="1" applyProtection="1">
      <alignment horizontal="center" vertical="center"/>
    </xf>
    <xf numFmtId="0" fontId="8" fillId="9" borderId="58" xfId="0" applyFont="1" applyFill="1" applyBorder="1" applyAlignment="1" applyProtection="1">
      <alignment horizontal="center" vertical="center"/>
    </xf>
    <xf numFmtId="0" fontId="3" fillId="9" borderId="53" xfId="0" applyFont="1" applyFill="1" applyBorder="1" applyAlignment="1" applyProtection="1">
      <alignment horizontal="center" vertical="center"/>
    </xf>
    <xf numFmtId="0" fontId="3" fillId="9" borderId="54" xfId="0" applyFont="1" applyFill="1" applyBorder="1" applyAlignment="1" applyProtection="1">
      <alignment horizontal="center" vertical="center"/>
    </xf>
    <xf numFmtId="0" fontId="3" fillId="9" borderId="51" xfId="0" applyFont="1" applyFill="1" applyBorder="1" applyAlignment="1" applyProtection="1">
      <alignment horizontal="center" vertical="center"/>
    </xf>
    <xf numFmtId="165" fontId="17" fillId="17" borderId="0" xfId="0" applyNumberFormat="1" applyFont="1" applyFill="1" applyBorder="1" applyAlignment="1" applyProtection="1">
      <alignment horizontal="center" vertical="center"/>
      <protection locked="0"/>
    </xf>
    <xf numFmtId="0" fontId="4" fillId="32" borderId="25" xfId="0" applyFont="1" applyFill="1" applyBorder="1" applyAlignment="1">
      <alignment horizontal="center"/>
    </xf>
    <xf numFmtId="0" fontId="4" fillId="32" borderId="26" xfId="0" applyFont="1" applyFill="1" applyBorder="1" applyAlignment="1">
      <alignment horizontal="center"/>
    </xf>
    <xf numFmtId="0" fontId="4" fillId="32" borderId="12" xfId="0" applyFont="1" applyFill="1" applyBorder="1" applyAlignment="1">
      <alignment horizontal="center"/>
    </xf>
    <xf numFmtId="0" fontId="4" fillId="32" borderId="1" xfId="0" applyFont="1" applyFill="1" applyBorder="1" applyAlignment="1">
      <alignment horizontal="center"/>
    </xf>
    <xf numFmtId="0" fontId="0" fillId="34" borderId="57" xfId="0" applyFill="1" applyBorder="1" applyAlignment="1">
      <alignment horizontal="center"/>
    </xf>
    <xf numFmtId="0" fontId="0" fillId="34" borderId="58" xfId="0" applyFill="1" applyBorder="1" applyAlignment="1">
      <alignment horizontal="center"/>
    </xf>
    <xf numFmtId="0" fontId="0" fillId="34" borderId="59" xfId="0" applyFill="1" applyBorder="1" applyAlignment="1">
      <alignment horizontal="center"/>
    </xf>
    <xf numFmtId="0" fontId="0" fillId="35" borderId="57" xfId="0" applyFill="1" applyBorder="1" applyAlignment="1">
      <alignment horizontal="center"/>
    </xf>
    <xf numFmtId="0" fontId="0" fillId="35" borderId="58" xfId="0" applyFill="1" applyBorder="1" applyAlignment="1">
      <alignment horizontal="center"/>
    </xf>
    <xf numFmtId="0" fontId="0" fillId="35" borderId="59" xfId="0" applyFill="1" applyBorder="1" applyAlignment="1">
      <alignment horizontal="center"/>
    </xf>
    <xf numFmtId="0" fontId="0" fillId="34" borderId="18" xfId="0" applyFill="1" applyBorder="1" applyAlignment="1">
      <alignment horizontal="center"/>
    </xf>
    <xf numFmtId="0" fontId="0" fillId="34" borderId="20" xfId="0" applyFill="1" applyBorder="1" applyAlignment="1">
      <alignment horizontal="center"/>
    </xf>
    <xf numFmtId="0" fontId="0" fillId="35" borderId="30" xfId="0" applyFill="1" applyBorder="1" applyAlignment="1">
      <alignment horizontal="center"/>
    </xf>
    <xf numFmtId="0" fontId="0" fillId="35" borderId="19" xfId="0" applyFill="1" applyBorder="1" applyAlignment="1">
      <alignment horizontal="center"/>
    </xf>
    <xf numFmtId="0" fontId="0" fillId="35" borderId="31" xfId="0" applyFill="1" applyBorder="1" applyAlignment="1">
      <alignment horizontal="center"/>
    </xf>
    <xf numFmtId="0" fontId="0" fillId="34" borderId="30" xfId="0" applyFill="1" applyBorder="1" applyAlignment="1">
      <alignment horizontal="center"/>
    </xf>
    <xf numFmtId="0" fontId="0" fillId="34" borderId="31" xfId="0" applyFill="1" applyBorder="1" applyAlignment="1">
      <alignment horizontal="center"/>
    </xf>
    <xf numFmtId="0" fontId="0" fillId="35" borderId="18" xfId="0" applyFill="1" applyBorder="1" applyAlignment="1">
      <alignment horizontal="center"/>
    </xf>
    <xf numFmtId="0" fontId="0" fillId="35" borderId="20" xfId="0" applyFill="1" applyBorder="1" applyAlignment="1">
      <alignment horizontal="center"/>
    </xf>
    <xf numFmtId="0" fontId="0" fillId="34" borderId="19" xfId="0" applyFill="1" applyBorder="1" applyAlignment="1">
      <alignment horizontal="center"/>
    </xf>
    <xf numFmtId="0" fontId="0" fillId="35" borderId="135" xfId="0" applyFill="1" applyBorder="1" applyAlignment="1">
      <alignment horizontal="center"/>
    </xf>
    <xf numFmtId="0" fontId="8" fillId="21" borderId="90" xfId="0" applyFont="1" applyFill="1" applyBorder="1" applyAlignment="1">
      <alignment horizontal="center"/>
    </xf>
    <xf numFmtId="0" fontId="8" fillId="21" borderId="38" xfId="0" applyFont="1" applyFill="1" applyBorder="1" applyAlignment="1">
      <alignment horizontal="center"/>
    </xf>
    <xf numFmtId="0" fontId="8" fillId="21" borderId="79" xfId="0" applyFont="1" applyFill="1" applyBorder="1" applyAlignment="1">
      <alignment horizontal="center"/>
    </xf>
    <xf numFmtId="0" fontId="8" fillId="21" borderId="80" xfId="0" applyFont="1" applyFill="1" applyBorder="1" applyAlignment="1">
      <alignment horizontal="center"/>
    </xf>
    <xf numFmtId="0" fontId="8" fillId="21" borderId="81" xfId="0" applyFont="1" applyFill="1" applyBorder="1" applyAlignment="1">
      <alignment horizontal="center"/>
    </xf>
    <xf numFmtId="0" fontId="8" fillId="3" borderId="90" xfId="0" applyFont="1" applyFill="1" applyBorder="1" applyAlignment="1">
      <alignment horizontal="center"/>
    </xf>
    <xf numFmtId="0" fontId="8" fillId="3" borderId="38" xfId="0" applyFont="1" applyFill="1" applyBorder="1" applyAlignment="1">
      <alignment horizontal="center"/>
    </xf>
    <xf numFmtId="0" fontId="8" fillId="3" borderId="79" xfId="0" applyFont="1" applyFill="1" applyBorder="1" applyAlignment="1">
      <alignment horizontal="center"/>
    </xf>
    <xf numFmtId="0" fontId="8" fillId="3" borderId="80" xfId="0" applyFont="1" applyFill="1" applyBorder="1" applyAlignment="1">
      <alignment horizontal="center"/>
    </xf>
    <xf numFmtId="0" fontId="8" fillId="3" borderId="81" xfId="0" applyFont="1" applyFill="1" applyBorder="1" applyAlignment="1">
      <alignment horizontal="center"/>
    </xf>
    <xf numFmtId="0" fontId="8" fillId="4" borderId="36" xfId="0" applyFont="1" applyFill="1" applyBorder="1" applyAlignment="1">
      <alignment horizontal="center"/>
    </xf>
    <xf numFmtId="0" fontId="8" fillId="4" borderId="91" xfId="0" applyFont="1" applyFill="1" applyBorder="1" applyAlignment="1">
      <alignment horizontal="center"/>
    </xf>
    <xf numFmtId="0" fontId="8" fillId="4" borderId="38" xfId="0" applyFont="1" applyFill="1" applyBorder="1" applyAlignment="1">
      <alignment horizontal="center"/>
    </xf>
    <xf numFmtId="0" fontId="8" fillId="4" borderId="90" xfId="0" applyFont="1" applyFill="1" applyBorder="1" applyAlignment="1">
      <alignment horizontal="center"/>
    </xf>
    <xf numFmtId="0" fontId="8" fillId="4" borderId="79" xfId="0" applyFont="1" applyFill="1" applyBorder="1" applyAlignment="1">
      <alignment horizontal="center"/>
    </xf>
    <xf numFmtId="0" fontId="8" fillId="4" borderId="80" xfId="0" applyFont="1" applyFill="1" applyBorder="1" applyAlignment="1">
      <alignment horizontal="center"/>
    </xf>
    <xf numFmtId="0" fontId="8" fillId="4" borderId="81" xfId="0" applyFont="1" applyFill="1" applyBorder="1" applyAlignment="1">
      <alignment horizontal="center"/>
    </xf>
    <xf numFmtId="0" fontId="8" fillId="3" borderId="36" xfId="0" applyFont="1" applyFill="1" applyBorder="1" applyAlignment="1">
      <alignment horizontal="center"/>
    </xf>
    <xf numFmtId="0" fontId="8" fillId="3" borderId="91" xfId="0" applyFont="1" applyFill="1" applyBorder="1" applyAlignment="1">
      <alignment horizontal="center"/>
    </xf>
    <xf numFmtId="0" fontId="8" fillId="21" borderId="36" xfId="0" applyFont="1" applyFill="1" applyBorder="1" applyAlignment="1">
      <alignment horizontal="center"/>
    </xf>
    <xf numFmtId="0" fontId="8" fillId="21" borderId="91" xfId="0" applyFont="1" applyFill="1" applyBorder="1" applyAlignment="1">
      <alignment horizontal="center"/>
    </xf>
    <xf numFmtId="0" fontId="25" fillId="23" borderId="95" xfId="0" applyFont="1" applyFill="1" applyBorder="1" applyAlignment="1">
      <alignment horizontal="center"/>
    </xf>
    <xf numFmtId="0" fontId="25" fillId="23" borderId="93" xfId="0" applyFont="1" applyFill="1" applyBorder="1" applyAlignment="1">
      <alignment horizontal="center"/>
    </xf>
    <xf numFmtId="0" fontId="25" fillId="23" borderId="94" xfId="0" applyFont="1" applyFill="1" applyBorder="1" applyAlignment="1">
      <alignment horizontal="center"/>
    </xf>
    <xf numFmtId="0" fontId="25" fillId="23" borderId="92" xfId="0" applyFont="1" applyFill="1" applyBorder="1" applyAlignment="1">
      <alignment horizontal="center"/>
    </xf>
    <xf numFmtId="0" fontId="8" fillId="22" borderId="79" xfId="0" applyFont="1" applyFill="1" applyBorder="1" applyAlignment="1">
      <alignment horizontal="center"/>
    </xf>
    <xf numFmtId="0" fontId="8" fillId="22" borderId="80" xfId="0" applyFont="1" applyFill="1" applyBorder="1" applyAlignment="1">
      <alignment horizontal="center"/>
    </xf>
    <xf numFmtId="0" fontId="8" fillId="22" borderId="81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83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79" xfId="0" applyFont="1" applyFill="1" applyBorder="1" applyAlignment="1">
      <alignment horizontal="center"/>
    </xf>
    <xf numFmtId="0" fontId="8" fillId="5" borderId="80" xfId="0" applyFont="1" applyFill="1" applyBorder="1" applyAlignment="1">
      <alignment horizontal="center"/>
    </xf>
    <xf numFmtId="0" fontId="8" fillId="5" borderId="81" xfId="0" applyFont="1" applyFill="1" applyBorder="1" applyAlignment="1">
      <alignment horizontal="center"/>
    </xf>
    <xf numFmtId="0" fontId="8" fillId="22" borderId="6" xfId="0" applyFont="1" applyFill="1" applyBorder="1" applyAlignment="1">
      <alignment horizontal="center"/>
    </xf>
    <xf numFmtId="0" fontId="8" fillId="22" borderId="83" xfId="0" applyFont="1" applyFill="1" applyBorder="1" applyAlignment="1">
      <alignment horizontal="center"/>
    </xf>
    <xf numFmtId="0" fontId="8" fillId="22" borderId="7" xfId="0" applyFont="1" applyFill="1" applyBorder="1" applyAlignment="1">
      <alignment horizontal="center"/>
    </xf>
    <xf numFmtId="0" fontId="8" fillId="22" borderId="82" xfId="0" applyFont="1" applyFill="1" applyBorder="1" applyAlignment="1">
      <alignment horizontal="center"/>
    </xf>
    <xf numFmtId="0" fontId="8" fillId="5" borderId="82" xfId="0" applyFont="1" applyFill="1" applyBorder="1" applyAlignment="1">
      <alignment horizontal="center"/>
    </xf>
    <xf numFmtId="20" fontId="4" fillId="23" borderId="122" xfId="0" applyNumberFormat="1" applyFont="1" applyFill="1" applyBorder="1" applyAlignment="1">
      <alignment horizontal="center"/>
    </xf>
    <xf numFmtId="20" fontId="4" fillId="23" borderId="123" xfId="0" applyNumberFormat="1" applyFont="1" applyFill="1" applyBorder="1" applyAlignment="1">
      <alignment horizontal="center"/>
    </xf>
    <xf numFmtId="20" fontId="4" fillId="23" borderId="124" xfId="0" applyNumberFormat="1" applyFont="1" applyFill="1" applyBorder="1" applyAlignment="1">
      <alignment horizontal="center"/>
    </xf>
    <xf numFmtId="0" fontId="0" fillId="0" borderId="103" xfId="0" applyBorder="1" applyAlignment="1">
      <alignment horizontal="center"/>
    </xf>
    <xf numFmtId="0" fontId="0" fillId="0" borderId="105" xfId="0" applyBorder="1" applyAlignment="1">
      <alignment horizontal="center"/>
    </xf>
    <xf numFmtId="0" fontId="0" fillId="0" borderId="104" xfId="0" applyBorder="1" applyAlignment="1">
      <alignment horizontal="center"/>
    </xf>
    <xf numFmtId="0" fontId="4" fillId="23" borderId="122" xfId="0" applyFont="1" applyFill="1" applyBorder="1" applyAlignment="1">
      <alignment horizontal="center"/>
    </xf>
    <xf numFmtId="0" fontId="4" fillId="23" borderId="123" xfId="0" applyFont="1" applyFill="1" applyBorder="1" applyAlignment="1">
      <alignment horizontal="center"/>
    </xf>
    <xf numFmtId="0" fontId="4" fillId="23" borderId="124" xfId="0" applyFont="1" applyFill="1" applyBorder="1" applyAlignment="1">
      <alignment horizontal="center"/>
    </xf>
    <xf numFmtId="0" fontId="25" fillId="23" borderId="100" xfId="0" applyFont="1" applyFill="1" applyBorder="1" applyAlignment="1">
      <alignment horizontal="center"/>
    </xf>
    <xf numFmtId="0" fontId="25" fillId="23" borderId="0" xfId="0" applyFont="1" applyFill="1" applyBorder="1" applyAlignment="1">
      <alignment horizontal="center"/>
    </xf>
    <xf numFmtId="0" fontId="0" fillId="34" borderId="135" xfId="0" applyFill="1" applyBorder="1" applyAlignment="1">
      <alignment horizontal="center"/>
    </xf>
  </cellXfs>
  <cellStyles count="17">
    <cellStyle name="Lien hypertexte" xfId="14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5"/>
    <cellStyle name="Normal 16" xfId="16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56"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/>
        <color theme="1"/>
      </font>
      <fill>
        <patternFill patternType="solid">
          <fgColor rgb="FFFF0000"/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ill>
        <patternFill>
          <bgColor theme="8"/>
        </patternFill>
      </fill>
    </dxf>
    <dxf>
      <fill>
        <patternFill>
          <bgColor rgb="FF00B0F0"/>
        </patternFill>
      </fill>
    </dxf>
    <dxf>
      <fill>
        <patternFill patternType="solid">
          <bgColor rgb="FF00CC99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6600"/>
        </patternFill>
      </fill>
    </dxf>
    <dxf>
      <font>
        <color auto="1"/>
      </font>
      <fill>
        <patternFill>
          <bgColor rgb="FFFF6600"/>
        </patternFill>
      </fill>
    </dxf>
    <dxf>
      <font>
        <b/>
        <i/>
        <color theme="1"/>
      </font>
      <fill>
        <patternFill patternType="solid">
          <fgColor rgb="FFFF0000"/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CC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ill>
        <patternFill>
          <bgColor theme="8"/>
        </patternFill>
      </fill>
    </dxf>
    <dxf>
      <fill>
        <patternFill>
          <bgColor rgb="FF00B0F0"/>
        </patternFill>
      </fill>
    </dxf>
    <dxf>
      <fill>
        <patternFill patternType="solid">
          <bgColor rgb="FF00CC99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6600"/>
      <color rgb="FFCC0000"/>
      <color rgb="FF30EC42"/>
      <color rgb="FFFFFF00"/>
      <color rgb="FFFFFF99"/>
      <color rgb="FF00FF99"/>
      <color rgb="FFF8D608"/>
      <color rgb="FFFF9933"/>
      <color rgb="FF00CC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5</xdr:row>
      <xdr:rowOff>95250</xdr:rowOff>
    </xdr:from>
    <xdr:to>
      <xdr:col>2</xdr:col>
      <xdr:colOff>238125</xdr:colOff>
      <xdr:row>7</xdr:row>
      <xdr:rowOff>0</xdr:rowOff>
    </xdr:to>
    <xdr:sp macro="[0]!Ouvr_rech_intuit_2" textlink="">
      <xdr:nvSpPr>
        <xdr:cNvPr id="2" name="Rectangle 1"/>
        <xdr:cNvSpPr/>
      </xdr:nvSpPr>
      <xdr:spPr>
        <a:xfrm>
          <a:off x="95249" y="942975"/>
          <a:ext cx="571501" cy="2857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Cmd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imvs.gva.ch/?page=272" TargetMode="External"/><Relationship Id="rId2" Type="http://schemas.openxmlformats.org/officeDocument/2006/relationships/hyperlink" Target="https://imvs.gva.ch/?page=270" TargetMode="External"/><Relationship Id="rId1" Type="http://schemas.openxmlformats.org/officeDocument/2006/relationships/hyperlink" Target="https://imvs.gva.ch/?page=271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s://imvs.gva.ch/" TargetMode="External"/><Relationship Id="rId4" Type="http://schemas.openxmlformats.org/officeDocument/2006/relationships/hyperlink" Target="https://imvs.gva.ch/?page=273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>
    <tabColor rgb="FF0070C0"/>
    <pageSetUpPr fitToPage="1"/>
  </sheetPr>
  <dimension ref="A1:JL225"/>
  <sheetViews>
    <sheetView showGridLines="0" showRowColHeaders="0" showZeros="0" tabSelected="1" zoomScaleNormal="100" workbookViewId="0">
      <pane xSplit="9" ySplit="31" topLeftCell="J32" activePane="bottomRight" state="frozen"/>
      <selection activeCell="A2" sqref="A2"/>
      <selection pane="topRight" activeCell="J2" sqref="J2"/>
      <selection pane="bottomLeft" activeCell="A29" sqref="A29"/>
      <selection pane="bottomRight" activeCell="E35" sqref="E35"/>
    </sheetView>
  </sheetViews>
  <sheetFormatPr baseColWidth="10" defaultRowHeight="14.25" x14ac:dyDescent="0.2"/>
  <cols>
    <col min="1" max="1" width="1.875" customWidth="1"/>
    <col min="2" max="2" width="3.75" customWidth="1"/>
    <col min="3" max="4" width="4.75" customWidth="1"/>
    <col min="5" max="5" width="15" customWidth="1"/>
    <col min="6" max="8" width="4" style="28" hidden="1" customWidth="1"/>
    <col min="9" max="9" width="2" style="4" customWidth="1"/>
    <col min="10" max="249" width="2" customWidth="1"/>
  </cols>
  <sheetData>
    <row r="1" spans="1:272" hidden="1" x14ac:dyDescent="0.2">
      <c r="A1" t="s">
        <v>940</v>
      </c>
      <c r="F1" s="335"/>
      <c r="G1" s="335"/>
      <c r="H1" s="335"/>
      <c r="J1" s="599"/>
      <c r="K1" s="599"/>
      <c r="L1" s="599"/>
      <c r="M1" s="599"/>
      <c r="N1" s="599"/>
      <c r="O1" s="599"/>
      <c r="P1" s="599"/>
      <c r="Q1" s="599"/>
      <c r="R1" s="599"/>
      <c r="S1" s="599" t="e">
        <f>Base!$GX4</f>
        <v>#REF!</v>
      </c>
      <c r="T1" s="599"/>
      <c r="U1" s="599"/>
      <c r="V1" s="599" t="e">
        <f>Base!$GX5</f>
        <v>#REF!</v>
      </c>
      <c r="W1" s="599"/>
      <c r="X1" s="599"/>
      <c r="Y1" s="599" t="e">
        <f>Base!$GX6</f>
        <v>#REF!</v>
      </c>
      <c r="Z1" s="599"/>
      <c r="AA1" s="599"/>
      <c r="AB1" s="599" t="e">
        <f>Base!$GX7</f>
        <v>#REF!</v>
      </c>
      <c r="AC1" s="599"/>
      <c r="AD1" s="599"/>
      <c r="AE1" s="599" t="e">
        <f>Base!$GX8</f>
        <v>#REF!</v>
      </c>
      <c r="AF1" s="599"/>
      <c r="AG1" s="599"/>
      <c r="AH1" s="599" t="e">
        <f>Base!$GX9</f>
        <v>#REF!</v>
      </c>
      <c r="AI1" s="599"/>
      <c r="AJ1" s="599"/>
      <c r="AK1" s="599" t="e">
        <f>Base!$GX10</f>
        <v>#REF!</v>
      </c>
      <c r="AL1" s="599"/>
      <c r="AM1" s="599"/>
      <c r="AN1" s="599" t="e">
        <f>Base!$GX11</f>
        <v>#REF!</v>
      </c>
      <c r="AO1" s="599"/>
      <c r="AP1" s="599"/>
      <c r="AQ1" s="599" t="e">
        <f>Base!$GX12</f>
        <v>#REF!</v>
      </c>
      <c r="AR1" s="599"/>
      <c r="AS1" s="599"/>
      <c r="AT1" s="599" t="e">
        <f>Base!$GX13</f>
        <v>#REF!</v>
      </c>
      <c r="AU1" s="599"/>
      <c r="AV1" s="599"/>
      <c r="AW1" s="599" t="e">
        <f>Base!$GX14</f>
        <v>#REF!</v>
      </c>
      <c r="AX1" s="599"/>
      <c r="AY1" s="599"/>
      <c r="AZ1" s="599" t="e">
        <f>Base!$GX15</f>
        <v>#REF!</v>
      </c>
      <c r="BA1" s="599"/>
      <c r="BB1" s="599"/>
      <c r="BC1" s="599" t="e">
        <f>Base!$GX16</f>
        <v>#REF!</v>
      </c>
      <c r="BD1" s="599"/>
      <c r="BE1" s="599"/>
      <c r="BF1" s="599" t="e">
        <f>Base!$GX17</f>
        <v>#REF!</v>
      </c>
      <c r="BG1" s="599"/>
      <c r="BH1" s="599"/>
      <c r="BI1" s="599" t="e">
        <f>Base!$GX18</f>
        <v>#REF!</v>
      </c>
      <c r="BJ1" s="599"/>
      <c r="BK1" s="599"/>
      <c r="BL1" s="599" t="e">
        <f>Base!$GX19</f>
        <v>#REF!</v>
      </c>
      <c r="BM1" s="599"/>
      <c r="BN1" s="599"/>
      <c r="BO1" s="599" t="e">
        <f>Base!$GX20</f>
        <v>#REF!</v>
      </c>
      <c r="BP1" s="599"/>
      <c r="BQ1" s="599"/>
      <c r="BR1" s="599" t="e">
        <f>Base!$GX21</f>
        <v>#REF!</v>
      </c>
      <c r="BS1" s="599"/>
      <c r="BT1" s="599"/>
      <c r="BU1" s="599" t="e">
        <f>Base!$GX22</f>
        <v>#REF!</v>
      </c>
      <c r="BV1" s="599"/>
      <c r="BW1" s="599"/>
      <c r="BX1" s="599" t="e">
        <f>Base!$GX23</f>
        <v>#REF!</v>
      </c>
      <c r="BY1" s="599"/>
      <c r="BZ1" s="599"/>
      <c r="CA1" s="599" t="e">
        <f>Base!$GX24</f>
        <v>#REF!</v>
      </c>
      <c r="CB1" s="599"/>
      <c r="CC1" s="599"/>
      <c r="CD1" s="599" t="e">
        <f>Base!$GX25</f>
        <v>#REF!</v>
      </c>
      <c r="CE1" s="599"/>
      <c r="CF1" s="599"/>
      <c r="CG1" s="599" t="e">
        <f>Base!$GX26</f>
        <v>#REF!</v>
      </c>
      <c r="CH1" s="599"/>
      <c r="CI1" s="599"/>
      <c r="CJ1" s="599" t="e">
        <f>Base!$GX27</f>
        <v>#REF!</v>
      </c>
      <c r="CK1" s="599"/>
      <c r="CL1" s="599"/>
      <c r="CM1" s="599" t="e">
        <f>Base!$GX28</f>
        <v>#REF!</v>
      </c>
      <c r="CN1" s="599"/>
      <c r="CO1" s="599"/>
      <c r="CP1" s="599" t="e">
        <f>Base!$GX29</f>
        <v>#REF!</v>
      </c>
      <c r="CQ1" s="599"/>
      <c r="CR1" s="599"/>
      <c r="CS1" s="599" t="e">
        <f>Base!$GX30</f>
        <v>#REF!</v>
      </c>
      <c r="CT1" s="599"/>
      <c r="CU1" s="599"/>
      <c r="CV1" s="599" t="e">
        <f>Base!$GX31</f>
        <v>#REF!</v>
      </c>
      <c r="CW1" s="599"/>
      <c r="CX1" s="599"/>
      <c r="CY1" s="599" t="e">
        <f>Base!$GX32</f>
        <v>#REF!</v>
      </c>
      <c r="CZ1" s="599"/>
      <c r="DA1" s="599"/>
      <c r="DB1" s="599" t="e">
        <f>Base!$GX33</f>
        <v>#REF!</v>
      </c>
      <c r="DC1" s="599"/>
      <c r="DD1" s="599"/>
      <c r="DE1" s="599" t="e">
        <f>Base!$GX34</f>
        <v>#REF!</v>
      </c>
      <c r="DF1" s="599"/>
      <c r="DG1" s="599"/>
      <c r="DH1" s="599" t="e">
        <f>Base!$GX35</f>
        <v>#REF!</v>
      </c>
      <c r="DI1" s="599"/>
      <c r="DJ1" s="599"/>
      <c r="DK1" s="599" t="e">
        <f>Base!$GX36</f>
        <v>#REF!</v>
      </c>
      <c r="DL1" s="599"/>
      <c r="DM1" s="599"/>
      <c r="DN1" s="599" t="e">
        <f>Base!$GX37</f>
        <v>#REF!</v>
      </c>
      <c r="DO1" s="599"/>
      <c r="DP1" s="599"/>
      <c r="DQ1" s="599" t="e">
        <f>Base!$GX38</f>
        <v>#REF!</v>
      </c>
      <c r="DR1" s="599"/>
      <c r="DS1" s="599"/>
      <c r="DT1" s="599" t="e">
        <f>Base!$GX39</f>
        <v>#REF!</v>
      </c>
      <c r="DU1" s="599"/>
      <c r="DV1" s="599"/>
      <c r="DW1" s="599" t="e">
        <f>Base!$GX40</f>
        <v>#REF!</v>
      </c>
      <c r="DX1" s="599"/>
      <c r="DY1" s="599"/>
      <c r="DZ1" s="599" t="e">
        <f>Base!$GX41</f>
        <v>#REF!</v>
      </c>
      <c r="EA1" s="599"/>
      <c r="EB1" s="599"/>
      <c r="EC1" s="599" t="e">
        <f>Base!$GX42</f>
        <v>#REF!</v>
      </c>
      <c r="ED1" s="599"/>
      <c r="EE1" s="599"/>
      <c r="EF1" s="599" t="e">
        <f>Base!$GX43</f>
        <v>#REF!</v>
      </c>
      <c r="EG1" s="599"/>
      <c r="EH1" s="599"/>
      <c r="EI1" s="599" t="e">
        <f>Base!$GX44</f>
        <v>#REF!</v>
      </c>
      <c r="EJ1" s="599"/>
      <c r="EK1" s="599"/>
      <c r="EL1" s="599" t="e">
        <f>Base!$GX45</f>
        <v>#REF!</v>
      </c>
      <c r="EM1" s="599"/>
      <c r="EN1" s="599"/>
      <c r="EO1" s="599" t="e">
        <f>Base!$GX46</f>
        <v>#REF!</v>
      </c>
      <c r="EP1" s="599"/>
      <c r="EQ1" s="599"/>
      <c r="ER1" s="599" t="e">
        <f>Base!$GX47</f>
        <v>#REF!</v>
      </c>
      <c r="ES1" s="599"/>
      <c r="ET1" s="599"/>
      <c r="EU1" s="599" t="e">
        <f>Base!$GX48</f>
        <v>#REF!</v>
      </c>
      <c r="EV1" s="599"/>
      <c r="EW1" s="599"/>
      <c r="EX1" s="599" t="e">
        <f>Base!$GX49</f>
        <v>#REF!</v>
      </c>
      <c r="EY1" s="599"/>
      <c r="EZ1" s="599"/>
      <c r="FA1" s="599" t="e">
        <f>Base!$GX50</f>
        <v>#REF!</v>
      </c>
      <c r="FB1" s="599"/>
      <c r="FC1" s="599"/>
      <c r="FD1" s="599" t="e">
        <f>Base!$GX51</f>
        <v>#REF!</v>
      </c>
      <c r="FE1" s="599"/>
      <c r="FF1" s="599"/>
      <c r="FG1" s="599" t="e">
        <f>Base!$GX52</f>
        <v>#REF!</v>
      </c>
      <c r="FH1" s="599"/>
      <c r="FI1" s="599"/>
      <c r="FJ1" s="599" t="e">
        <f>Base!$GX53</f>
        <v>#REF!</v>
      </c>
      <c r="FK1" s="599"/>
      <c r="FL1" s="599"/>
      <c r="FM1" s="599" t="e">
        <f>Base!$GX54</f>
        <v>#REF!</v>
      </c>
      <c r="FN1" s="599"/>
      <c r="FO1" s="599"/>
      <c r="FP1" s="599" t="e">
        <f>Base!$GX55</f>
        <v>#REF!</v>
      </c>
      <c r="FQ1" s="599"/>
      <c r="FR1" s="599"/>
      <c r="FS1" s="599" t="e">
        <f>Base!$GX56</f>
        <v>#REF!</v>
      </c>
      <c r="FT1" s="599"/>
      <c r="FU1" s="599"/>
      <c r="FV1" s="599" t="e">
        <f>Base!$GX57</f>
        <v>#REF!</v>
      </c>
      <c r="FW1" s="599"/>
      <c r="FX1" s="599"/>
      <c r="FY1" s="599" t="e">
        <f>Base!$GX58</f>
        <v>#REF!</v>
      </c>
      <c r="FZ1" s="599"/>
      <c r="GA1" s="599"/>
      <c r="GB1" s="599" t="e">
        <f>Base!$GX59</f>
        <v>#REF!</v>
      </c>
      <c r="GC1" s="599"/>
      <c r="GD1" s="599"/>
      <c r="GE1" s="599" t="e">
        <f>Base!$GX60</f>
        <v>#REF!</v>
      </c>
      <c r="GF1" s="599"/>
      <c r="GG1" s="599"/>
      <c r="GH1" s="599" t="e">
        <f>Base!$GX61</f>
        <v>#REF!</v>
      </c>
      <c r="GI1" s="599"/>
      <c r="GJ1" s="599"/>
      <c r="GK1" s="599" t="e">
        <f>Base!$GX62</f>
        <v>#REF!</v>
      </c>
      <c r="GL1" s="599"/>
      <c r="GM1" s="599"/>
      <c r="GN1" s="599" t="e">
        <f>Base!$GX63</f>
        <v>#REF!</v>
      </c>
      <c r="GO1" s="599"/>
      <c r="GP1" s="599"/>
      <c r="GQ1" s="599" t="e">
        <f>Base!$GX64</f>
        <v>#REF!</v>
      </c>
      <c r="GR1" s="599"/>
      <c r="GS1" s="599"/>
      <c r="GT1" s="599" t="e">
        <f>Base!$GX65</f>
        <v>#REF!</v>
      </c>
      <c r="GU1" s="599"/>
      <c r="GV1" s="599"/>
      <c r="GW1" s="599" t="e">
        <f>Base!$GX66</f>
        <v>#REF!</v>
      </c>
      <c r="GX1" s="599"/>
      <c r="GY1" s="599"/>
      <c r="GZ1" s="599" t="e">
        <f>Base!$GX67</f>
        <v>#REF!</v>
      </c>
      <c r="HA1" s="599"/>
      <c r="HB1" s="599"/>
      <c r="HC1" s="599" t="e">
        <f>Base!$GX68</f>
        <v>#REF!</v>
      </c>
      <c r="HD1" s="599"/>
      <c r="HE1" s="599"/>
      <c r="HF1" s="599" t="e">
        <f>Base!$GX69</f>
        <v>#REF!</v>
      </c>
      <c r="HG1" s="599"/>
      <c r="HH1" s="599"/>
      <c r="HI1" s="599" t="e">
        <f>Base!$GX70</f>
        <v>#REF!</v>
      </c>
      <c r="HJ1" s="599"/>
      <c r="HK1" s="599"/>
      <c r="HL1" s="599" t="e">
        <f>Base!$GX71</f>
        <v>#REF!</v>
      </c>
      <c r="HM1" s="599"/>
      <c r="HN1" s="599"/>
      <c r="HO1" s="599" t="e">
        <f>Base!$GX72</f>
        <v>#REF!</v>
      </c>
      <c r="HP1" s="599"/>
      <c r="HQ1" s="599"/>
      <c r="HR1" s="599" t="e">
        <f>Base!$GX73</f>
        <v>#REF!</v>
      </c>
      <c r="HS1" s="599"/>
      <c r="HT1" s="599"/>
      <c r="HU1" s="599" t="e">
        <f>Base!$GX74</f>
        <v>#REF!</v>
      </c>
      <c r="HV1" s="599"/>
      <c r="HW1" s="599"/>
      <c r="HX1" s="599" t="e">
        <f>Base!$GX75</f>
        <v>#REF!</v>
      </c>
      <c r="HY1" s="599"/>
      <c r="HZ1" s="599"/>
      <c r="IA1" s="599" t="e">
        <f>Base!$GX76</f>
        <v>#REF!</v>
      </c>
      <c r="IB1" s="599"/>
      <c r="IC1" s="599"/>
      <c r="ID1" s="599" t="e">
        <f>Base!$GX77</f>
        <v>#REF!</v>
      </c>
      <c r="IE1" s="599"/>
      <c r="IF1" s="599"/>
      <c r="IG1" s="599" t="e">
        <f>Base!$GX78</f>
        <v>#REF!</v>
      </c>
      <c r="IH1" s="599"/>
      <c r="II1" s="599"/>
      <c r="IJ1" s="599" t="e">
        <f>Base!$GX79</f>
        <v>#REF!</v>
      </c>
      <c r="IK1" s="599"/>
      <c r="IL1" s="599"/>
      <c r="IM1" s="599">
        <f>Base!$GX80</f>
        <v>0</v>
      </c>
      <c r="IN1" s="599"/>
      <c r="IO1" s="599"/>
    </row>
    <row r="2" spans="1:272" hidden="1" x14ac:dyDescent="0.2">
      <c r="F2" s="335"/>
      <c r="G2" s="335"/>
      <c r="H2" s="335"/>
      <c r="J2" s="599"/>
      <c r="K2" s="599"/>
      <c r="L2" s="599"/>
      <c r="M2" s="599"/>
      <c r="N2" s="599"/>
      <c r="O2" s="599"/>
      <c r="P2" s="599"/>
      <c r="Q2" s="599"/>
      <c r="R2" s="599"/>
      <c r="S2" s="599" t="e">
        <f>Base!$HB4</f>
        <v>#REF!</v>
      </c>
      <c r="T2" s="599"/>
      <c r="U2" s="599"/>
      <c r="V2" s="599" t="e">
        <f>Base!$HB5</f>
        <v>#REF!</v>
      </c>
      <c r="W2" s="599"/>
      <c r="X2" s="599"/>
      <c r="Y2" s="599" t="e">
        <f>Base!$HB6</f>
        <v>#REF!</v>
      </c>
      <c r="Z2" s="599"/>
      <c r="AA2" s="599"/>
      <c r="AB2" s="599" t="e">
        <f>Base!$HB7</f>
        <v>#REF!</v>
      </c>
      <c r="AC2" s="599"/>
      <c r="AD2" s="599"/>
      <c r="AE2" s="599" t="e">
        <f>Base!$HB8</f>
        <v>#REF!</v>
      </c>
      <c r="AF2" s="599"/>
      <c r="AG2" s="599"/>
      <c r="AH2" s="599" t="e">
        <f>Base!$HB9</f>
        <v>#REF!</v>
      </c>
      <c r="AI2" s="599"/>
      <c r="AJ2" s="599"/>
      <c r="AK2" s="599" t="e">
        <f>Base!$HB10</f>
        <v>#REF!</v>
      </c>
      <c r="AL2" s="599"/>
      <c r="AM2" s="599"/>
      <c r="AN2" s="599" t="e">
        <f>Base!$HB11</f>
        <v>#REF!</v>
      </c>
      <c r="AO2" s="599"/>
      <c r="AP2" s="599"/>
      <c r="AQ2" s="599" t="e">
        <f>Base!$HB12</f>
        <v>#REF!</v>
      </c>
      <c r="AR2" s="599"/>
      <c r="AS2" s="599"/>
      <c r="AT2" s="599" t="e">
        <f>Base!$HB13</f>
        <v>#REF!</v>
      </c>
      <c r="AU2" s="599"/>
      <c r="AV2" s="599"/>
      <c r="AW2" s="599" t="e">
        <f>Base!$HB14</f>
        <v>#REF!</v>
      </c>
      <c r="AX2" s="599"/>
      <c r="AY2" s="599"/>
      <c r="AZ2" s="599" t="e">
        <f>Base!$HB15</f>
        <v>#REF!</v>
      </c>
      <c r="BA2" s="599"/>
      <c r="BB2" s="599"/>
      <c r="BC2" s="599" t="e">
        <f>Base!$HB16</f>
        <v>#REF!</v>
      </c>
      <c r="BD2" s="599"/>
      <c r="BE2" s="599"/>
      <c r="BF2" s="599" t="e">
        <f>Base!$HB17</f>
        <v>#REF!</v>
      </c>
      <c r="BG2" s="599"/>
      <c r="BH2" s="599"/>
      <c r="BI2" s="600" t="e">
        <f>Base!$HB18</f>
        <v>#REF!</v>
      </c>
      <c r="BJ2" s="600"/>
      <c r="BK2" s="600"/>
      <c r="BL2" s="600" t="e">
        <f>Base!$HB19</f>
        <v>#REF!</v>
      </c>
      <c r="BM2" s="600"/>
      <c r="BN2" s="600"/>
      <c r="BO2" s="600" t="e">
        <f>Base!$HB20</f>
        <v>#REF!</v>
      </c>
      <c r="BP2" s="600"/>
      <c r="BQ2" s="600"/>
      <c r="BR2" s="600" t="e">
        <f>Base!$HB21</f>
        <v>#REF!</v>
      </c>
      <c r="BS2" s="600"/>
      <c r="BT2" s="600"/>
      <c r="BU2" s="600" t="e">
        <f>Base!$HB22</f>
        <v>#REF!</v>
      </c>
      <c r="BV2" s="600"/>
      <c r="BW2" s="600"/>
      <c r="BX2" s="600" t="e">
        <f>Base!$HB23</f>
        <v>#REF!</v>
      </c>
      <c r="BY2" s="600"/>
      <c r="BZ2" s="600"/>
      <c r="CA2" s="600" t="e">
        <f>Base!$HB24</f>
        <v>#REF!</v>
      </c>
      <c r="CB2" s="600"/>
      <c r="CC2" s="600"/>
      <c r="CD2" s="600" t="e">
        <f>Base!$HB25</f>
        <v>#REF!</v>
      </c>
      <c r="CE2" s="600"/>
      <c r="CF2" s="600"/>
      <c r="CG2" s="600" t="e">
        <f>Base!$HB26</f>
        <v>#REF!</v>
      </c>
      <c r="CH2" s="600"/>
      <c r="CI2" s="600"/>
      <c r="CJ2" s="600" t="e">
        <f>Base!$HB27</f>
        <v>#REF!</v>
      </c>
      <c r="CK2" s="600"/>
      <c r="CL2" s="600"/>
      <c r="CM2" s="600" t="e">
        <f>Base!$HB28</f>
        <v>#REF!</v>
      </c>
      <c r="CN2" s="600"/>
      <c r="CO2" s="600"/>
      <c r="CP2" s="600" t="e">
        <f>Base!$HB29</f>
        <v>#REF!</v>
      </c>
      <c r="CQ2" s="600"/>
      <c r="CR2" s="600"/>
      <c r="CS2" s="600" t="e">
        <f>Base!$HB30</f>
        <v>#REF!</v>
      </c>
      <c r="CT2" s="600"/>
      <c r="CU2" s="600"/>
      <c r="CV2" s="600" t="e">
        <f>Base!$HB31</f>
        <v>#REF!</v>
      </c>
      <c r="CW2" s="600"/>
      <c r="CX2" s="600"/>
      <c r="CY2" s="600" t="e">
        <f>Base!$HB32</f>
        <v>#REF!</v>
      </c>
      <c r="CZ2" s="600"/>
      <c r="DA2" s="600"/>
      <c r="DB2" s="600" t="e">
        <f>Base!$HB33</f>
        <v>#REF!</v>
      </c>
      <c r="DC2" s="600"/>
      <c r="DD2" s="600"/>
      <c r="DE2" s="600" t="e">
        <f>Base!$HB34</f>
        <v>#REF!</v>
      </c>
      <c r="DF2" s="600"/>
      <c r="DG2" s="600"/>
      <c r="DH2" s="600" t="e">
        <f>Base!$HB35</f>
        <v>#REF!</v>
      </c>
      <c r="DI2" s="600"/>
      <c r="DJ2" s="600"/>
      <c r="DK2" s="600" t="e">
        <f>Base!$HB36</f>
        <v>#REF!</v>
      </c>
      <c r="DL2" s="600"/>
      <c r="DM2" s="600"/>
      <c r="DN2" s="600" t="e">
        <f>Base!$HB37</f>
        <v>#REF!</v>
      </c>
      <c r="DO2" s="600"/>
      <c r="DP2" s="600"/>
      <c r="DQ2" s="600" t="e">
        <f>Base!$HB38</f>
        <v>#REF!</v>
      </c>
      <c r="DR2" s="600"/>
      <c r="DS2" s="600"/>
      <c r="DT2" s="600" t="e">
        <f>Base!$HB39</f>
        <v>#REF!</v>
      </c>
      <c r="DU2" s="600"/>
      <c r="DV2" s="600"/>
      <c r="DW2" s="600" t="e">
        <f>Base!$HB40</f>
        <v>#REF!</v>
      </c>
      <c r="DX2" s="600"/>
      <c r="DY2" s="600"/>
      <c r="DZ2" s="600" t="e">
        <f>Base!$HB41</f>
        <v>#REF!</v>
      </c>
      <c r="EA2" s="600"/>
      <c r="EB2" s="600"/>
      <c r="EC2" s="600" t="e">
        <f>Base!$HB42</f>
        <v>#REF!</v>
      </c>
      <c r="ED2" s="600"/>
      <c r="EE2" s="600"/>
      <c r="EF2" s="600" t="e">
        <f>Base!$HB43</f>
        <v>#REF!</v>
      </c>
      <c r="EG2" s="600"/>
      <c r="EH2" s="600"/>
      <c r="EI2" s="600" t="e">
        <f>Base!$HB44</f>
        <v>#REF!</v>
      </c>
      <c r="EJ2" s="600"/>
      <c r="EK2" s="600"/>
      <c r="EL2" s="600" t="e">
        <f>Base!$HB45</f>
        <v>#REF!</v>
      </c>
      <c r="EM2" s="600"/>
      <c r="EN2" s="600"/>
      <c r="EO2" s="600" t="e">
        <f>Base!$HB46</f>
        <v>#REF!</v>
      </c>
      <c r="EP2" s="600"/>
      <c r="EQ2" s="600"/>
      <c r="ER2" s="600" t="e">
        <f>Base!$HB47</f>
        <v>#REF!</v>
      </c>
      <c r="ES2" s="600"/>
      <c r="ET2" s="600"/>
      <c r="EU2" s="600" t="e">
        <f>Base!$HB48</f>
        <v>#REF!</v>
      </c>
      <c r="EV2" s="600"/>
      <c r="EW2" s="600"/>
      <c r="EX2" s="600" t="e">
        <f>Base!$HB49</f>
        <v>#REF!</v>
      </c>
      <c r="EY2" s="600"/>
      <c r="EZ2" s="600"/>
      <c r="FA2" s="600" t="e">
        <f>Base!$HB50</f>
        <v>#REF!</v>
      </c>
      <c r="FB2" s="600"/>
      <c r="FC2" s="600"/>
      <c r="FD2" s="600" t="e">
        <f>Base!$HB51</f>
        <v>#REF!</v>
      </c>
      <c r="FE2" s="600"/>
      <c r="FF2" s="600"/>
      <c r="FG2" s="600" t="e">
        <f>Base!$HB52</f>
        <v>#REF!</v>
      </c>
      <c r="FH2" s="600"/>
      <c r="FI2" s="600"/>
      <c r="FJ2" s="600" t="e">
        <f>Base!$HB53</f>
        <v>#REF!</v>
      </c>
      <c r="FK2" s="600"/>
      <c r="FL2" s="600"/>
      <c r="FM2" s="599" t="e">
        <f>Base!$HB54</f>
        <v>#REF!</v>
      </c>
      <c r="FN2" s="599"/>
      <c r="FO2" s="599"/>
      <c r="FP2" s="599" t="e">
        <f>Base!$HB55</f>
        <v>#REF!</v>
      </c>
      <c r="FQ2" s="599"/>
      <c r="FR2" s="599"/>
      <c r="FS2" s="599" t="e">
        <f>Base!$HB56</f>
        <v>#REF!</v>
      </c>
      <c r="FT2" s="599"/>
      <c r="FU2" s="599"/>
      <c r="FV2" s="599" t="e">
        <f>Base!$HB57</f>
        <v>#REF!</v>
      </c>
      <c r="FW2" s="599"/>
      <c r="FX2" s="599"/>
      <c r="FY2" s="599" t="e">
        <f>Base!$HB58</f>
        <v>#REF!</v>
      </c>
      <c r="FZ2" s="599"/>
      <c r="GA2" s="599"/>
      <c r="GB2" s="599" t="e">
        <f>Base!$HB59</f>
        <v>#REF!</v>
      </c>
      <c r="GC2" s="599"/>
      <c r="GD2" s="599"/>
      <c r="GE2" s="599" t="e">
        <f>Base!$HB60</f>
        <v>#REF!</v>
      </c>
      <c r="GF2" s="599"/>
      <c r="GG2" s="599"/>
      <c r="GH2" s="599" t="e">
        <f>Base!$HB61</f>
        <v>#REF!</v>
      </c>
      <c r="GI2" s="599"/>
      <c r="GJ2" s="599"/>
      <c r="GK2" s="599" t="e">
        <f>Base!$HB62</f>
        <v>#REF!</v>
      </c>
      <c r="GL2" s="599"/>
      <c r="GM2" s="599"/>
      <c r="GN2" s="599" t="e">
        <f>Base!$HB63</f>
        <v>#REF!</v>
      </c>
      <c r="GO2" s="599"/>
      <c r="GP2" s="599"/>
      <c r="GQ2" s="599" t="e">
        <f>Base!$HB64</f>
        <v>#REF!</v>
      </c>
      <c r="GR2" s="599"/>
      <c r="GS2" s="599"/>
      <c r="GT2" s="599" t="e">
        <f>Base!$HB65</f>
        <v>#REF!</v>
      </c>
      <c r="GU2" s="599"/>
      <c r="GV2" s="599"/>
      <c r="GW2" s="599" t="e">
        <f>Base!$HB66</f>
        <v>#REF!</v>
      </c>
      <c r="GX2" s="599"/>
      <c r="GY2" s="599"/>
      <c r="GZ2" s="599" t="e">
        <f>Base!$HB67</f>
        <v>#REF!</v>
      </c>
      <c r="HA2" s="599"/>
      <c r="HB2" s="599"/>
      <c r="HC2" s="599" t="e">
        <f>Base!$HB68</f>
        <v>#REF!</v>
      </c>
      <c r="HD2" s="599"/>
      <c r="HE2" s="599"/>
      <c r="HF2" s="599" t="e">
        <f>Base!$HB69</f>
        <v>#REF!</v>
      </c>
      <c r="HG2" s="599"/>
      <c r="HH2" s="599"/>
      <c r="HI2" s="599" t="e">
        <f>Base!$HB70</f>
        <v>#REF!</v>
      </c>
      <c r="HJ2" s="599"/>
      <c r="HK2" s="599"/>
      <c r="HL2" s="599" t="e">
        <f>Base!$HB71</f>
        <v>#REF!</v>
      </c>
      <c r="HM2" s="599"/>
      <c r="HN2" s="599"/>
      <c r="HO2" s="599" t="e">
        <f>Base!$HB72</f>
        <v>#REF!</v>
      </c>
      <c r="HP2" s="599"/>
      <c r="HQ2" s="599"/>
      <c r="HR2" s="599" t="e">
        <f>Base!$HB73</f>
        <v>#REF!</v>
      </c>
      <c r="HS2" s="599"/>
      <c r="HT2" s="599"/>
      <c r="HU2" s="599" t="e">
        <f>Base!$HB74</f>
        <v>#REF!</v>
      </c>
      <c r="HV2" s="599"/>
      <c r="HW2" s="599"/>
      <c r="HX2" s="599" t="e">
        <f>Base!$HB75</f>
        <v>#REF!</v>
      </c>
      <c r="HY2" s="599"/>
      <c r="HZ2" s="599"/>
      <c r="IA2" s="599" t="e">
        <f>Base!$HB76</f>
        <v>#REF!</v>
      </c>
      <c r="IB2" s="599"/>
      <c r="IC2" s="599"/>
      <c r="ID2" s="599" t="e">
        <f>Base!$HB77</f>
        <v>#REF!</v>
      </c>
      <c r="IE2" s="599"/>
      <c r="IF2" s="599"/>
      <c r="IG2" s="599" t="e">
        <f>Base!$HB78</f>
        <v>#REF!</v>
      </c>
      <c r="IH2" s="599"/>
      <c r="II2" s="599"/>
      <c r="IJ2" s="599" t="e">
        <f>Base!$HB79</f>
        <v>#REF!</v>
      </c>
      <c r="IK2" s="599"/>
      <c r="IL2" s="599"/>
      <c r="IM2" s="599">
        <f>Base!$HB80</f>
        <v>0</v>
      </c>
      <c r="IN2" s="599"/>
      <c r="IO2" s="599"/>
    </row>
    <row r="3" spans="1:272" hidden="1" x14ac:dyDescent="0.2">
      <c r="A3" t="s">
        <v>94</v>
      </c>
      <c r="E3" t="str">
        <f>VLOOKUP(A1,Données!F3:H5,2,FALSE)</f>
        <v>Planop</v>
      </c>
      <c r="G3" s="602"/>
      <c r="H3" s="599"/>
      <c r="I3" s="599"/>
      <c r="J3" s="602">
        <v>0.20833333333333334</v>
      </c>
      <c r="K3" s="599"/>
      <c r="L3" s="599"/>
      <c r="M3" s="602">
        <v>0.21875</v>
      </c>
      <c r="N3" s="599"/>
      <c r="O3" s="599"/>
      <c r="P3" s="602">
        <v>0.22916666666666666</v>
      </c>
      <c r="Q3" s="599"/>
      <c r="R3" s="599"/>
      <c r="S3" s="602">
        <v>0.23958333333333301</v>
      </c>
      <c r="T3" s="599"/>
      <c r="U3" s="599"/>
      <c r="V3" s="602">
        <v>0.25</v>
      </c>
      <c r="W3" s="599"/>
      <c r="X3" s="599"/>
      <c r="Y3" s="602">
        <v>0.26041666666666702</v>
      </c>
      <c r="Z3" s="599"/>
      <c r="AA3" s="599"/>
      <c r="AB3" s="602">
        <v>0.27083333333333298</v>
      </c>
      <c r="AC3" s="599"/>
      <c r="AD3" s="599"/>
      <c r="AE3" s="602">
        <v>0.28125</v>
      </c>
      <c r="AF3" s="599"/>
      <c r="AG3" s="599"/>
      <c r="AH3" s="602">
        <v>0.29166666666666702</v>
      </c>
      <c r="AI3" s="599"/>
      <c r="AJ3" s="599"/>
      <c r="AK3" s="602">
        <v>0.30208333333333298</v>
      </c>
      <c r="AL3" s="599"/>
      <c r="AM3" s="599"/>
      <c r="AN3" s="602">
        <v>0.3125</v>
      </c>
      <c r="AO3" s="599"/>
      <c r="AP3" s="599"/>
      <c r="AQ3" s="602">
        <v>0.32291666666666602</v>
      </c>
      <c r="AR3" s="599"/>
      <c r="AS3" s="599"/>
      <c r="AT3" s="602">
        <v>0.33333333333333298</v>
      </c>
      <c r="AU3" s="599"/>
      <c r="AV3" s="599"/>
      <c r="AW3" s="602">
        <v>0.34375</v>
      </c>
      <c r="AX3" s="599"/>
      <c r="AY3" s="599"/>
      <c r="AZ3" s="602">
        <v>0.35416666666666602</v>
      </c>
      <c r="BA3" s="599"/>
      <c r="BB3" s="599"/>
      <c r="BC3" s="602">
        <v>0.36458333333333298</v>
      </c>
      <c r="BD3" s="599"/>
      <c r="BE3" s="599"/>
      <c r="BF3" s="602">
        <v>0.375</v>
      </c>
      <c r="BG3" s="599"/>
      <c r="BH3" s="599"/>
      <c r="BI3" s="602">
        <v>0.38541666666666602</v>
      </c>
      <c r="BJ3" s="599"/>
      <c r="BK3" s="599"/>
      <c r="BL3" s="602">
        <v>0.39583333333333298</v>
      </c>
      <c r="BM3" s="599"/>
      <c r="BN3" s="599"/>
      <c r="BO3" s="602">
        <v>0.406249999999999</v>
      </c>
      <c r="BP3" s="599"/>
      <c r="BQ3" s="599"/>
      <c r="BR3" s="602">
        <v>0.41666666666666602</v>
      </c>
      <c r="BS3" s="599"/>
      <c r="BT3" s="599"/>
      <c r="BU3" s="602">
        <v>0.42708333333333298</v>
      </c>
      <c r="BV3" s="599"/>
      <c r="BW3" s="599"/>
      <c r="BX3" s="602">
        <v>0.437499999999999</v>
      </c>
      <c r="BY3" s="599"/>
      <c r="BZ3" s="599"/>
      <c r="CA3" s="602">
        <v>0.44791666666666602</v>
      </c>
      <c r="CB3" s="599"/>
      <c r="CC3" s="599"/>
      <c r="CD3" s="602">
        <v>0.45833333333333298</v>
      </c>
      <c r="CE3" s="599"/>
      <c r="CF3" s="599"/>
      <c r="CG3" s="602">
        <v>0.468749999999999</v>
      </c>
      <c r="CH3" s="599"/>
      <c r="CI3" s="599"/>
      <c r="CJ3" s="602">
        <v>0.47916666666666602</v>
      </c>
      <c r="CK3" s="599"/>
      <c r="CL3" s="599"/>
      <c r="CM3" s="602">
        <v>0.48958333333333298</v>
      </c>
      <c r="CN3" s="599"/>
      <c r="CO3" s="599"/>
      <c r="CP3" s="602">
        <v>0.499999999999999</v>
      </c>
      <c r="CQ3" s="599"/>
      <c r="CR3" s="599"/>
      <c r="CS3" s="602">
        <v>0.51041666666666596</v>
      </c>
      <c r="CT3" s="599"/>
      <c r="CU3" s="599"/>
      <c r="CV3" s="602">
        <v>0.52083333333333304</v>
      </c>
      <c r="CW3" s="599"/>
      <c r="CX3" s="599"/>
      <c r="CY3" s="602">
        <v>0.531249999999999</v>
      </c>
      <c r="CZ3" s="599"/>
      <c r="DA3" s="599"/>
      <c r="DB3" s="602">
        <v>0.54166666666666596</v>
      </c>
      <c r="DC3" s="599"/>
      <c r="DD3" s="599"/>
      <c r="DE3" s="602">
        <v>0.55208333333333304</v>
      </c>
      <c r="DF3" s="599"/>
      <c r="DG3" s="599"/>
      <c r="DH3" s="602">
        <v>0.562499999999999</v>
      </c>
      <c r="DI3" s="599"/>
      <c r="DJ3" s="599"/>
      <c r="DK3" s="602">
        <v>0.57291666666666596</v>
      </c>
      <c r="DL3" s="599"/>
      <c r="DM3" s="599"/>
      <c r="DN3" s="602">
        <v>0.58333333333333304</v>
      </c>
      <c r="DO3" s="599"/>
      <c r="DP3" s="599"/>
      <c r="DQ3" s="602">
        <v>0.593749999999999</v>
      </c>
      <c r="DR3" s="599"/>
      <c r="DS3" s="599"/>
      <c r="DT3" s="602">
        <v>0.60416666666666596</v>
      </c>
      <c r="DU3" s="599"/>
      <c r="DV3" s="599"/>
      <c r="DW3" s="602">
        <v>0.61458333333333304</v>
      </c>
      <c r="DX3" s="599"/>
      <c r="DY3" s="599"/>
      <c r="DZ3" s="602">
        <v>0.624999999999999</v>
      </c>
      <c r="EA3" s="599"/>
      <c r="EB3" s="599"/>
      <c r="EC3" s="602">
        <v>0.63541666666666596</v>
      </c>
      <c r="ED3" s="599"/>
      <c r="EE3" s="599"/>
      <c r="EF3" s="602">
        <v>0.64583333333333304</v>
      </c>
      <c r="EG3" s="599"/>
      <c r="EH3" s="599"/>
      <c r="EI3" s="602">
        <v>0.656249999999999</v>
      </c>
      <c r="EJ3" s="599"/>
      <c r="EK3" s="599"/>
      <c r="EL3" s="602">
        <v>0.66666666666666596</v>
      </c>
      <c r="EM3" s="599"/>
      <c r="EN3" s="599"/>
      <c r="EO3" s="602">
        <v>0.67708333333333304</v>
      </c>
      <c r="EP3" s="599"/>
      <c r="EQ3" s="599"/>
      <c r="ER3" s="602">
        <v>0.687499999999999</v>
      </c>
      <c r="ES3" s="599"/>
      <c r="ET3" s="599"/>
      <c r="EU3" s="602">
        <v>0.69791666666666596</v>
      </c>
      <c r="EV3" s="599"/>
      <c r="EW3" s="599"/>
      <c r="EX3" s="602">
        <v>0.70833333333333304</v>
      </c>
      <c r="EY3" s="599"/>
      <c r="EZ3" s="599"/>
      <c r="FA3" s="602">
        <v>0.718749999999999</v>
      </c>
      <c r="FB3" s="599"/>
      <c r="FC3" s="599"/>
      <c r="FD3" s="602">
        <v>0.72916666666666596</v>
      </c>
      <c r="FE3" s="599"/>
      <c r="FF3" s="599"/>
      <c r="FG3" s="602">
        <v>0.73958333333333304</v>
      </c>
      <c r="FH3" s="599"/>
      <c r="FI3" s="599"/>
      <c r="FJ3" s="602">
        <v>0.749999999999999</v>
      </c>
      <c r="FK3" s="599"/>
      <c r="FL3" s="599"/>
      <c r="FM3" s="602">
        <v>0.76041666666666596</v>
      </c>
      <c r="FN3" s="599"/>
      <c r="FO3" s="599"/>
      <c r="FP3" s="602">
        <v>0.77083333333333304</v>
      </c>
      <c r="FQ3" s="599"/>
      <c r="FR3" s="599"/>
      <c r="FS3" s="602">
        <v>0.781249999999999</v>
      </c>
      <c r="FT3" s="599"/>
      <c r="FU3" s="599"/>
      <c r="FV3" s="602">
        <v>0.79166666666666596</v>
      </c>
      <c r="FW3" s="599"/>
      <c r="FX3" s="599"/>
      <c r="FY3" s="602">
        <v>0.80208333333333204</v>
      </c>
      <c r="FZ3" s="599"/>
      <c r="GA3" s="599"/>
      <c r="GB3" s="602">
        <v>0.812499999999999</v>
      </c>
      <c r="GC3" s="599"/>
      <c r="GD3" s="599"/>
      <c r="GE3" s="602">
        <v>0.82291666666666596</v>
      </c>
      <c r="GF3" s="599"/>
      <c r="GG3" s="599"/>
      <c r="GH3" s="602">
        <v>0.83333333333333204</v>
      </c>
      <c r="GI3" s="599"/>
      <c r="GJ3" s="599"/>
      <c r="GK3" s="602">
        <v>0.843749999999999</v>
      </c>
      <c r="GL3" s="599"/>
      <c r="GM3" s="599"/>
      <c r="GN3" s="602">
        <v>0.85416666666666596</v>
      </c>
      <c r="GO3" s="599"/>
      <c r="GP3" s="599"/>
      <c r="GQ3" s="602">
        <v>0.86458333333333204</v>
      </c>
      <c r="GR3" s="599"/>
      <c r="GS3" s="599"/>
      <c r="GT3" s="602">
        <v>0.874999999999999</v>
      </c>
      <c r="GU3" s="599"/>
      <c r="GV3" s="599"/>
      <c r="GW3" s="602">
        <v>0.88541666666666596</v>
      </c>
      <c r="GX3" s="599"/>
      <c r="GY3" s="599"/>
      <c r="GZ3" s="602">
        <v>0.89583333333333204</v>
      </c>
      <c r="HA3" s="599"/>
      <c r="HB3" s="599"/>
      <c r="HC3" s="602">
        <v>0.906249999999999</v>
      </c>
      <c r="HD3" s="599"/>
      <c r="HE3" s="599"/>
      <c r="HF3" s="602">
        <v>0.91666666666666596</v>
      </c>
      <c r="HG3" s="599"/>
      <c r="HH3" s="599"/>
      <c r="HI3" s="602">
        <v>0.92708333333333204</v>
      </c>
      <c r="HJ3" s="599"/>
      <c r="HK3" s="599"/>
      <c r="HL3" s="602">
        <v>0.937499999999999</v>
      </c>
      <c r="HM3" s="599"/>
      <c r="HN3" s="599"/>
      <c r="HO3" s="602">
        <v>0.94791666666666596</v>
      </c>
      <c r="HP3" s="599"/>
      <c r="HQ3" s="599"/>
      <c r="HR3" s="602">
        <v>0.95833333333333204</v>
      </c>
      <c r="HS3" s="599"/>
      <c r="HT3" s="599"/>
      <c r="HU3" s="602">
        <v>0.968749999999999</v>
      </c>
      <c r="HV3" s="599"/>
      <c r="HW3" s="599"/>
      <c r="HX3" s="602">
        <v>0.97916666666666596</v>
      </c>
      <c r="HY3" s="599"/>
      <c r="HZ3" s="599"/>
      <c r="IA3" s="602">
        <v>0.98958333333333204</v>
      </c>
      <c r="IB3" s="599"/>
      <c r="IC3" s="599"/>
      <c r="ID3" s="602">
        <v>0.999999999999999</v>
      </c>
      <c r="IE3" s="599"/>
      <c r="IF3" s="599"/>
      <c r="IG3" s="602">
        <v>1.0104166666666701</v>
      </c>
      <c r="IH3" s="599"/>
      <c r="II3" s="599"/>
      <c r="IJ3" s="602">
        <v>1.0208333333333299</v>
      </c>
      <c r="IK3" s="599"/>
      <c r="IL3" s="599"/>
      <c r="IM3" s="602">
        <v>1.03125</v>
      </c>
      <c r="IN3" s="599"/>
      <c r="IO3" s="599"/>
    </row>
    <row r="4" spans="1:272" x14ac:dyDescent="0.2">
      <c r="A4" s="51"/>
      <c r="B4" s="52"/>
      <c r="C4" s="51"/>
      <c r="D4" s="51"/>
      <c r="E4" s="51"/>
      <c r="F4" s="53"/>
      <c r="G4" s="53"/>
      <c r="H4" s="53"/>
      <c r="I4" s="54"/>
      <c r="J4" s="369">
        <v>0.20833333333333334</v>
      </c>
      <c r="K4" s="369">
        <v>0.21180555555555555</v>
      </c>
      <c r="L4" s="369">
        <v>0.21527777777777801</v>
      </c>
      <c r="M4" s="369">
        <v>0.21875</v>
      </c>
      <c r="N4" s="369">
        <v>0.22222222222222199</v>
      </c>
      <c r="O4" s="369">
        <v>0.225694444444444</v>
      </c>
      <c r="P4" s="369">
        <v>0.22916666666666699</v>
      </c>
      <c r="Q4" s="369">
        <v>0.23263888888888901</v>
      </c>
      <c r="R4" s="369">
        <v>0.23611111111111099</v>
      </c>
      <c r="S4" s="369">
        <v>0.23958333333333301</v>
      </c>
      <c r="T4" s="369">
        <v>0.243055555555555</v>
      </c>
      <c r="U4" s="369">
        <v>0.24652777777777801</v>
      </c>
      <c r="V4" s="369">
        <v>0.25</v>
      </c>
      <c r="W4" s="369">
        <v>0.25347222222222199</v>
      </c>
      <c r="X4" s="369">
        <v>0.25694444444444398</v>
      </c>
      <c r="Y4" s="369">
        <v>0.26041666666666602</v>
      </c>
      <c r="Z4" s="369">
        <v>0.26388888888888901</v>
      </c>
      <c r="AA4" s="369">
        <v>0.26736111111111099</v>
      </c>
      <c r="AB4" s="369">
        <v>0.27083333333333298</v>
      </c>
      <c r="AC4" s="369">
        <v>0.27430555555555503</v>
      </c>
      <c r="AD4" s="369">
        <v>0.27777777777777801</v>
      </c>
      <c r="AE4" s="369">
        <v>0.28125</v>
      </c>
      <c r="AF4" s="369">
        <v>0.28472222222222199</v>
      </c>
      <c r="AG4" s="369">
        <v>0.28819444444444398</v>
      </c>
      <c r="AH4" s="369">
        <v>0.29166666666666602</v>
      </c>
      <c r="AI4" s="369">
        <v>0.29513888888888901</v>
      </c>
      <c r="AJ4" s="369">
        <v>0.29861111111111099</v>
      </c>
      <c r="AK4" s="369">
        <v>0.30208333333333298</v>
      </c>
      <c r="AL4" s="369">
        <v>0.30555555555555503</v>
      </c>
      <c r="AM4" s="369">
        <v>0.30902777777777701</v>
      </c>
      <c r="AN4" s="369">
        <v>0.312499999999999</v>
      </c>
      <c r="AO4" s="369">
        <v>0.31597222222222199</v>
      </c>
      <c r="AP4" s="369">
        <v>0.31944444444444398</v>
      </c>
      <c r="AQ4" s="369">
        <v>0.32291666666666602</v>
      </c>
      <c r="AR4" s="369">
        <v>0.32638888888888801</v>
      </c>
      <c r="AS4" s="369">
        <v>0.32986111111110999</v>
      </c>
      <c r="AT4" s="369">
        <v>0.33333333333333298</v>
      </c>
      <c r="AU4" s="369">
        <v>0.33680555555555503</v>
      </c>
      <c r="AV4" s="369">
        <v>0.34027777777777701</v>
      </c>
      <c r="AW4" s="369">
        <v>0.343749999999999</v>
      </c>
      <c r="AX4" s="369">
        <v>0.34722222222222099</v>
      </c>
      <c r="AY4" s="369">
        <v>0.35069444444444398</v>
      </c>
      <c r="AZ4" s="369">
        <v>0.35416666666666602</v>
      </c>
      <c r="BA4" s="369">
        <v>0.35763888888888801</v>
      </c>
      <c r="BB4" s="369">
        <v>0.36111111111110999</v>
      </c>
      <c r="BC4" s="369">
        <v>0.36458333333333198</v>
      </c>
      <c r="BD4" s="369">
        <v>0.36805555555555503</v>
      </c>
      <c r="BE4" s="369">
        <v>0.37152777777777701</v>
      </c>
      <c r="BF4" s="369">
        <v>0.374999999999999</v>
      </c>
      <c r="BG4" s="369">
        <v>0.37847222222222099</v>
      </c>
      <c r="BH4" s="369">
        <v>0.38194444444444298</v>
      </c>
      <c r="BI4" s="369">
        <v>0.38541666666666602</v>
      </c>
      <c r="BJ4" s="369">
        <v>0.38888888888888801</v>
      </c>
      <c r="BK4" s="369">
        <v>0.39236111111110999</v>
      </c>
      <c r="BL4" s="369">
        <v>0.39583333333333198</v>
      </c>
      <c r="BM4" s="369">
        <v>0.39930555555555503</v>
      </c>
      <c r="BN4" s="369">
        <v>0.40277777777777701</v>
      </c>
      <c r="BO4" s="369">
        <v>0.406249999999999</v>
      </c>
      <c r="BP4" s="369">
        <v>0.40972222222222099</v>
      </c>
      <c r="BQ4" s="369">
        <v>0.41319444444444298</v>
      </c>
      <c r="BR4" s="369">
        <v>0.41666666666666602</v>
      </c>
      <c r="BS4" s="369">
        <v>0.42013888888888801</v>
      </c>
      <c r="BT4" s="369">
        <v>0.42361111111110999</v>
      </c>
      <c r="BU4" s="369">
        <v>0.42708333333333198</v>
      </c>
      <c r="BV4" s="369">
        <v>0.43055555555555403</v>
      </c>
      <c r="BW4" s="369">
        <v>0.43402777777777701</v>
      </c>
      <c r="BX4" s="369">
        <v>0.437499999999999</v>
      </c>
      <c r="BY4" s="369">
        <v>0.44097222222222099</v>
      </c>
      <c r="BZ4" s="369">
        <v>0.44444444444444298</v>
      </c>
      <c r="CA4" s="369">
        <v>0.44791666666666502</v>
      </c>
      <c r="CB4" s="369">
        <v>0.45138888888888801</v>
      </c>
      <c r="CC4" s="369">
        <v>0.45486111111110999</v>
      </c>
      <c r="CD4" s="369">
        <v>0.45833333333333198</v>
      </c>
      <c r="CE4" s="369">
        <v>0.46180555555555403</v>
      </c>
      <c r="CF4" s="369">
        <v>0.46527777777777701</v>
      </c>
      <c r="CG4" s="369">
        <v>0.468749999999999</v>
      </c>
      <c r="CH4" s="369">
        <v>0.47222222222222099</v>
      </c>
      <c r="CI4" s="369">
        <v>0.47569444444444298</v>
      </c>
      <c r="CJ4" s="369">
        <v>0.47916666666666502</v>
      </c>
      <c r="CK4" s="369">
        <v>0.48263888888888801</v>
      </c>
      <c r="CL4" s="369">
        <v>0.48611111111110999</v>
      </c>
      <c r="CM4" s="369">
        <v>0.48958333333333198</v>
      </c>
      <c r="CN4" s="369">
        <v>0.49305555555555403</v>
      </c>
      <c r="CO4" s="369">
        <v>0.49652777777777601</v>
      </c>
      <c r="CP4" s="369">
        <v>0.499999999999999</v>
      </c>
      <c r="CQ4" s="369">
        <v>0.50347222222222099</v>
      </c>
      <c r="CR4" s="369">
        <v>0.50694444444444298</v>
      </c>
      <c r="CS4" s="369">
        <v>0.51041666666666496</v>
      </c>
      <c r="CT4" s="369">
        <v>0.51388888888888695</v>
      </c>
      <c r="CU4" s="369">
        <v>0.51736111111111005</v>
      </c>
      <c r="CV4" s="369">
        <v>0.52083333333333204</v>
      </c>
      <c r="CW4" s="369">
        <v>0.52430555555555403</v>
      </c>
      <c r="CX4" s="369">
        <v>0.52777777777777601</v>
      </c>
      <c r="CY4" s="369">
        <v>0.531249999999999</v>
      </c>
      <c r="CZ4" s="369">
        <v>0.53472222222222099</v>
      </c>
      <c r="DA4" s="369">
        <v>0.53819444444444298</v>
      </c>
      <c r="DB4" s="369">
        <v>0.54166666666666496</v>
      </c>
      <c r="DC4" s="369">
        <v>0.54513888888888695</v>
      </c>
      <c r="DD4" s="369">
        <v>0.54861111111111005</v>
      </c>
      <c r="DE4" s="369">
        <v>0.55208333333333204</v>
      </c>
      <c r="DF4" s="369">
        <v>0.55555555555555403</v>
      </c>
      <c r="DG4" s="369">
        <v>0.55902777777777601</v>
      </c>
      <c r="DH4" s="369">
        <v>0.562499999999998</v>
      </c>
      <c r="DI4" s="369">
        <v>0.56597222222222099</v>
      </c>
      <c r="DJ4" s="369">
        <v>0.56944444444444298</v>
      </c>
      <c r="DK4" s="369">
        <v>0.57291666666666496</v>
      </c>
      <c r="DL4" s="369">
        <v>0.57638888888888695</v>
      </c>
      <c r="DM4" s="369">
        <v>0.57986111111110905</v>
      </c>
      <c r="DN4" s="369">
        <v>0.58333333333333204</v>
      </c>
      <c r="DO4" s="369">
        <v>0.58680555555555403</v>
      </c>
      <c r="DP4" s="369">
        <v>0.59027777777777601</v>
      </c>
      <c r="DQ4" s="369">
        <v>0.593749999999998</v>
      </c>
      <c r="DR4" s="369">
        <v>0.59722222222222099</v>
      </c>
      <c r="DS4" s="369">
        <v>0.60069444444444298</v>
      </c>
      <c r="DT4" s="369">
        <v>0.60416666666666496</v>
      </c>
      <c r="DU4" s="369">
        <v>0.60763888888888695</v>
      </c>
      <c r="DV4" s="369">
        <v>0.61111111111110905</v>
      </c>
      <c r="DW4" s="369">
        <v>0.61458333333333204</v>
      </c>
      <c r="DX4" s="369">
        <v>0.61805555555555403</v>
      </c>
      <c r="DY4" s="369">
        <v>0.62152777777777601</v>
      </c>
      <c r="DZ4" s="369">
        <v>0.624999999999998</v>
      </c>
      <c r="EA4" s="369">
        <v>0.62847222222221999</v>
      </c>
      <c r="EB4" s="369">
        <v>0.63194444444444298</v>
      </c>
      <c r="EC4" s="369">
        <v>0.63541666666666496</v>
      </c>
      <c r="ED4" s="369">
        <v>0.63888888888888695</v>
      </c>
      <c r="EE4" s="369">
        <v>0.64236111111110905</v>
      </c>
      <c r="EF4" s="369">
        <v>0.64583333333333104</v>
      </c>
      <c r="EG4" s="369">
        <v>0.64930555555555403</v>
      </c>
      <c r="EH4" s="369">
        <v>0.65277777777777601</v>
      </c>
      <c r="EI4" s="369">
        <v>0.656249999999998</v>
      </c>
      <c r="EJ4" s="369">
        <v>0.65972222222221999</v>
      </c>
      <c r="EK4" s="369">
        <v>0.66319444444444198</v>
      </c>
      <c r="EL4" s="369">
        <v>0.66666666666666496</v>
      </c>
      <c r="EM4" s="369">
        <v>0.67013888888888695</v>
      </c>
      <c r="EN4" s="369">
        <v>0.67361111111110905</v>
      </c>
      <c r="EO4" s="369">
        <v>0.67708333333333104</v>
      </c>
      <c r="EP4" s="369">
        <v>0.68055555555555403</v>
      </c>
      <c r="EQ4" s="369">
        <v>0.68402777777777601</v>
      </c>
      <c r="ER4" s="369">
        <v>0.687499999999998</v>
      </c>
      <c r="ES4" s="369">
        <v>0.69097222222221999</v>
      </c>
      <c r="ET4" s="369">
        <v>0.69444444444444198</v>
      </c>
      <c r="EU4" s="369">
        <v>0.69791666666666496</v>
      </c>
      <c r="EV4" s="369">
        <v>0.70138888888888695</v>
      </c>
      <c r="EW4" s="369">
        <v>0.70486111111110905</v>
      </c>
      <c r="EX4" s="369">
        <v>0.70833333333333104</v>
      </c>
      <c r="EY4" s="369">
        <v>0.71180555555555303</v>
      </c>
      <c r="EZ4" s="369">
        <v>0.71527777777777601</v>
      </c>
      <c r="FA4" s="369">
        <v>0.718749999999998</v>
      </c>
      <c r="FB4" s="369">
        <v>0.72222222222221999</v>
      </c>
      <c r="FC4" s="369">
        <v>0.72569444444444198</v>
      </c>
      <c r="FD4" s="369">
        <v>0.72916666666666397</v>
      </c>
      <c r="FE4" s="369">
        <v>0.73263888888888695</v>
      </c>
      <c r="FF4" s="369">
        <v>0.73611111111110905</v>
      </c>
      <c r="FG4" s="369">
        <v>0.73958333333333104</v>
      </c>
      <c r="FH4" s="369">
        <v>0.74305555555555303</v>
      </c>
      <c r="FI4" s="369">
        <v>0.74652777777777601</v>
      </c>
      <c r="FJ4" s="369">
        <v>0.749999999999998</v>
      </c>
      <c r="FK4" s="369">
        <v>0.75347222222221999</v>
      </c>
      <c r="FL4" s="369">
        <v>0.75694444444444198</v>
      </c>
      <c r="FM4" s="369">
        <v>0.76041666666666397</v>
      </c>
      <c r="FN4" s="369">
        <v>0.76388888888888695</v>
      </c>
      <c r="FO4" s="369">
        <v>0.76736111111110905</v>
      </c>
      <c r="FP4" s="369">
        <v>0.77083333333333104</v>
      </c>
      <c r="FQ4" s="369">
        <v>0.77430555555555303</v>
      </c>
      <c r="FR4" s="369">
        <v>0.77777777777777501</v>
      </c>
      <c r="FS4" s="369">
        <v>0.781249999999998</v>
      </c>
      <c r="FT4" s="369">
        <v>0.78472222222221999</v>
      </c>
      <c r="FU4" s="369">
        <v>0.78819444444444198</v>
      </c>
      <c r="FV4" s="369">
        <v>0.79166666666666397</v>
      </c>
      <c r="FW4" s="369">
        <v>0.79513888888888595</v>
      </c>
      <c r="FX4" s="369">
        <v>0.79861111111110905</v>
      </c>
      <c r="FY4" s="369">
        <v>0.80208333333333104</v>
      </c>
      <c r="FZ4" s="369">
        <v>0.80555555555555303</v>
      </c>
      <c r="GA4" s="369">
        <v>0.80902777777777501</v>
      </c>
      <c r="GB4" s="369">
        <v>0.812499999999998</v>
      </c>
      <c r="GC4" s="369">
        <v>0.81597222222221999</v>
      </c>
      <c r="GD4" s="369">
        <v>0.81944444444444198</v>
      </c>
      <c r="GE4" s="369">
        <v>0.82291666666666397</v>
      </c>
      <c r="GF4" s="369">
        <v>0.82638888888888595</v>
      </c>
      <c r="GG4" s="369">
        <v>0.82986111111110905</v>
      </c>
      <c r="GH4" s="369">
        <v>0.83333333333333104</v>
      </c>
      <c r="GI4" s="369">
        <v>0.83680555555555303</v>
      </c>
      <c r="GJ4" s="369">
        <v>0.84027777777777501</v>
      </c>
      <c r="GK4" s="369">
        <v>0.843749999999997</v>
      </c>
      <c r="GL4" s="369">
        <v>0.84722222222221999</v>
      </c>
      <c r="GM4" s="369">
        <v>0.85069444444444198</v>
      </c>
      <c r="GN4" s="369">
        <v>0.85416666666666397</v>
      </c>
      <c r="GO4" s="369">
        <v>0.85763888888888595</v>
      </c>
      <c r="GP4" s="369">
        <v>0.86111111111110805</v>
      </c>
      <c r="GQ4" s="369">
        <v>0.86458333333333104</v>
      </c>
      <c r="GR4" s="369">
        <v>0.86805555555555303</v>
      </c>
      <c r="GS4" s="369">
        <v>0.87152777777777501</v>
      </c>
      <c r="GT4" s="369">
        <v>0.874999999999997</v>
      </c>
      <c r="GU4" s="369">
        <v>0.87847222222221999</v>
      </c>
      <c r="GV4" s="369">
        <v>0.88194444444444198</v>
      </c>
      <c r="GW4" s="369">
        <v>0.88541666666666397</v>
      </c>
      <c r="GX4" s="369">
        <v>0.88888888888888595</v>
      </c>
      <c r="GY4" s="369">
        <v>0.89236111111110805</v>
      </c>
      <c r="GZ4" s="369">
        <v>0.89583333333333104</v>
      </c>
      <c r="HA4" s="369">
        <v>0.89930555555555303</v>
      </c>
      <c r="HB4" s="369">
        <v>0.90277777777777501</v>
      </c>
      <c r="HC4" s="369">
        <v>0.906249999999997</v>
      </c>
      <c r="HD4" s="369">
        <v>0.90972222222221899</v>
      </c>
      <c r="HE4" s="369">
        <v>0.91319444444444198</v>
      </c>
      <c r="HF4" s="369">
        <v>0.91666666666666397</v>
      </c>
      <c r="HG4" s="369">
        <v>0.92013888888888595</v>
      </c>
      <c r="HH4" s="369">
        <v>0.92361111111110805</v>
      </c>
      <c r="HI4" s="369">
        <v>0.92708333333333004</v>
      </c>
      <c r="HJ4" s="369">
        <v>0.93055555555555303</v>
      </c>
      <c r="HK4" s="369">
        <v>0.93402777777777501</v>
      </c>
      <c r="HL4" s="369">
        <v>0.937499999999997</v>
      </c>
      <c r="HM4" s="369">
        <v>0.94097222222221899</v>
      </c>
      <c r="HN4" s="369">
        <v>0.94444444444444098</v>
      </c>
      <c r="HO4" s="369">
        <v>0.94791666666666397</v>
      </c>
      <c r="HP4" s="369">
        <v>0.95138888888888595</v>
      </c>
      <c r="HQ4" s="369">
        <v>0.95486111111110805</v>
      </c>
      <c r="HR4" s="369">
        <v>0.95833333333333004</v>
      </c>
      <c r="HS4" s="369">
        <v>0.96180555555555303</v>
      </c>
      <c r="HT4" s="369">
        <v>0.96527777777777501</v>
      </c>
      <c r="HU4" s="369">
        <v>0.968749999999997</v>
      </c>
      <c r="HV4" s="369">
        <v>0.97222222222221899</v>
      </c>
      <c r="HW4" s="369">
        <v>0.97569444444444098</v>
      </c>
      <c r="HX4" s="369">
        <v>0.97916666666666397</v>
      </c>
      <c r="HY4" s="369">
        <v>0.98263888888888595</v>
      </c>
      <c r="HZ4" s="369">
        <v>0.98611111111110805</v>
      </c>
      <c r="IA4" s="369">
        <v>0.98958333333333004</v>
      </c>
      <c r="IB4" s="369">
        <v>0.99305555555555203</v>
      </c>
      <c r="IC4" s="369">
        <v>0.99652777777777501</v>
      </c>
      <c r="ID4" s="369">
        <v>0.999999999999997</v>
      </c>
      <c r="IE4" s="369">
        <v>1.0034722222222201</v>
      </c>
      <c r="IF4" s="369">
        <v>1.00694444444444</v>
      </c>
      <c r="IG4" s="369">
        <v>1.0104166666666601</v>
      </c>
      <c r="IH4" s="369">
        <v>1.0138888888888899</v>
      </c>
      <c r="II4" s="369">
        <v>1.0173611111111101</v>
      </c>
      <c r="IJ4" s="368">
        <v>1.0208333333333299</v>
      </c>
      <c r="IK4" s="368">
        <v>1.02430555555555</v>
      </c>
      <c r="IL4" s="368">
        <v>1.0277777777777799</v>
      </c>
      <c r="IM4" s="368">
        <v>1.03125</v>
      </c>
      <c r="IN4" s="368">
        <v>1.0347222222222201</v>
      </c>
      <c r="IO4" s="368">
        <v>1.03819444444444</v>
      </c>
      <c r="IP4" s="51"/>
      <c r="IQ4" s="51"/>
      <c r="IR4" s="51"/>
      <c r="IS4" s="51"/>
      <c r="IT4" s="51"/>
      <c r="IU4" s="51"/>
      <c r="IV4" s="51"/>
      <c r="IW4" s="51"/>
      <c r="IX4" s="51"/>
      <c r="IY4" s="51"/>
      <c r="IZ4" s="51"/>
      <c r="JA4" s="51"/>
      <c r="JB4" s="51"/>
      <c r="JC4" s="51"/>
      <c r="JD4" s="51"/>
      <c r="JE4" s="51"/>
      <c r="JF4" s="51"/>
      <c r="JG4" s="51"/>
      <c r="JH4" s="51"/>
      <c r="JI4" s="51"/>
      <c r="JJ4" s="51"/>
      <c r="JK4" s="51"/>
      <c r="JL4" s="51"/>
    </row>
    <row r="5" spans="1:272" s="48" customFormat="1" ht="30" customHeight="1" x14ac:dyDescent="0.2">
      <c r="A5" s="51"/>
      <c r="B5" s="613" t="str">
        <f>VLOOKUP(A1,Données!F3:H5,3,FALSE)</f>
        <v>Aide à l'engagement</v>
      </c>
      <c r="C5" s="614"/>
      <c r="D5" s="614"/>
      <c r="E5" s="614"/>
      <c r="F5" s="53"/>
      <c r="G5" s="53"/>
      <c r="H5" s="53"/>
      <c r="I5" s="54"/>
      <c r="J5" s="373" t="s">
        <v>678</v>
      </c>
      <c r="K5" s="373" t="s">
        <v>679</v>
      </c>
      <c r="L5" s="373" t="s">
        <v>680</v>
      </c>
      <c r="M5" s="373" t="s">
        <v>681</v>
      </c>
      <c r="N5" s="373" t="s">
        <v>682</v>
      </c>
      <c r="O5" s="373" t="s">
        <v>683</v>
      </c>
      <c r="P5" s="373" t="s">
        <v>684</v>
      </c>
      <c r="Q5" s="373" t="s">
        <v>685</v>
      </c>
      <c r="R5" s="373" t="s">
        <v>686</v>
      </c>
      <c r="S5" s="373" t="s">
        <v>687</v>
      </c>
      <c r="T5" s="373" t="s">
        <v>688</v>
      </c>
      <c r="U5" s="373" t="s">
        <v>689</v>
      </c>
      <c r="V5" s="373" t="s">
        <v>690</v>
      </c>
      <c r="W5" s="373" t="s">
        <v>691</v>
      </c>
      <c r="X5" s="373" t="s">
        <v>692</v>
      </c>
      <c r="Y5" s="373" t="s">
        <v>693</v>
      </c>
      <c r="Z5" s="373" t="s">
        <v>694</v>
      </c>
      <c r="AA5" s="373" t="s">
        <v>695</v>
      </c>
      <c r="AB5" s="373" t="s">
        <v>696</v>
      </c>
      <c r="AC5" s="373" t="s">
        <v>697</v>
      </c>
      <c r="AD5" s="373" t="s">
        <v>698</v>
      </c>
      <c r="AE5" s="373" t="s">
        <v>699</v>
      </c>
      <c r="AF5" s="373" t="s">
        <v>700</v>
      </c>
      <c r="AG5" s="373" t="s">
        <v>701</v>
      </c>
      <c r="AH5" s="373" t="s">
        <v>702</v>
      </c>
      <c r="AI5" s="373" t="s">
        <v>703</v>
      </c>
      <c r="AJ5" s="373" t="s">
        <v>704</v>
      </c>
      <c r="AK5" s="373" t="s">
        <v>705</v>
      </c>
      <c r="AL5" s="373" t="s">
        <v>706</v>
      </c>
      <c r="AM5" s="373" t="s">
        <v>707</v>
      </c>
      <c r="AN5" s="373" t="s">
        <v>708</v>
      </c>
      <c r="AO5" s="373" t="s">
        <v>709</v>
      </c>
      <c r="AP5" s="373" t="s">
        <v>710</v>
      </c>
      <c r="AQ5" s="373" t="s">
        <v>711</v>
      </c>
      <c r="AR5" s="373" t="s">
        <v>712</v>
      </c>
      <c r="AS5" s="373" t="s">
        <v>713</v>
      </c>
      <c r="AT5" s="373" t="s">
        <v>714</v>
      </c>
      <c r="AU5" s="373" t="s">
        <v>715</v>
      </c>
      <c r="AV5" s="373" t="s">
        <v>716</v>
      </c>
      <c r="AW5" s="373" t="s">
        <v>717</v>
      </c>
      <c r="AX5" s="373" t="s">
        <v>718</v>
      </c>
      <c r="AY5" s="373" t="s">
        <v>719</v>
      </c>
      <c r="AZ5" s="373" t="s">
        <v>720</v>
      </c>
      <c r="BA5" s="373" t="s">
        <v>721</v>
      </c>
      <c r="BB5" s="373" t="s">
        <v>722</v>
      </c>
      <c r="BC5" s="373" t="s">
        <v>723</v>
      </c>
      <c r="BD5" s="373" t="s">
        <v>724</v>
      </c>
      <c r="BE5" s="373" t="s">
        <v>725</v>
      </c>
      <c r="BF5" s="373" t="s">
        <v>726</v>
      </c>
      <c r="BG5" s="373" t="s">
        <v>727</v>
      </c>
      <c r="BH5" s="373" t="s">
        <v>728</v>
      </c>
      <c r="BI5" s="373" t="s">
        <v>729</v>
      </c>
      <c r="BJ5" s="373" t="s">
        <v>730</v>
      </c>
      <c r="BK5" s="373" t="s">
        <v>731</v>
      </c>
      <c r="BL5" s="373" t="s">
        <v>732</v>
      </c>
      <c r="BM5" s="373" t="s">
        <v>733</v>
      </c>
      <c r="BN5" s="373" t="s">
        <v>734</v>
      </c>
      <c r="BO5" s="373" t="s">
        <v>735</v>
      </c>
      <c r="BP5" s="373" t="s">
        <v>736</v>
      </c>
      <c r="BQ5" s="373" t="s">
        <v>737</v>
      </c>
      <c r="BR5" s="373" t="s">
        <v>11</v>
      </c>
      <c r="BS5" s="373" t="s">
        <v>560</v>
      </c>
      <c r="BT5" s="373" t="s">
        <v>561</v>
      </c>
      <c r="BU5" s="373" t="s">
        <v>12</v>
      </c>
      <c r="BV5" s="373" t="s">
        <v>562</v>
      </c>
      <c r="BW5" s="373" t="s">
        <v>563</v>
      </c>
      <c r="BX5" s="373" t="s">
        <v>13</v>
      </c>
      <c r="BY5" s="373" t="s">
        <v>564</v>
      </c>
      <c r="BZ5" s="373" t="s">
        <v>565</v>
      </c>
      <c r="CA5" s="373" t="s">
        <v>14</v>
      </c>
      <c r="CB5" s="373" t="s">
        <v>566</v>
      </c>
      <c r="CC5" s="373" t="s">
        <v>567</v>
      </c>
      <c r="CD5" s="373" t="s">
        <v>15</v>
      </c>
      <c r="CE5" s="373" t="s">
        <v>568</v>
      </c>
      <c r="CF5" s="373" t="s">
        <v>569</v>
      </c>
      <c r="CG5" s="373" t="s">
        <v>16</v>
      </c>
      <c r="CH5" s="373" t="s">
        <v>570</v>
      </c>
      <c r="CI5" s="373" t="s">
        <v>571</v>
      </c>
      <c r="CJ5" s="373" t="s">
        <v>17</v>
      </c>
      <c r="CK5" s="373" t="s">
        <v>572</v>
      </c>
      <c r="CL5" s="373" t="s">
        <v>573</v>
      </c>
      <c r="CM5" s="373" t="s">
        <v>18</v>
      </c>
      <c r="CN5" s="373" t="s">
        <v>574</v>
      </c>
      <c r="CO5" s="373" t="s">
        <v>575</v>
      </c>
      <c r="CP5" s="373" t="s">
        <v>19</v>
      </c>
      <c r="CQ5" s="373" t="s">
        <v>576</v>
      </c>
      <c r="CR5" s="373" t="s">
        <v>577</v>
      </c>
      <c r="CS5" s="373" t="s">
        <v>20</v>
      </c>
      <c r="CT5" s="373" t="s">
        <v>578</v>
      </c>
      <c r="CU5" s="373" t="s">
        <v>579</v>
      </c>
      <c r="CV5" s="373" t="s">
        <v>21</v>
      </c>
      <c r="CW5" s="373" t="s">
        <v>580</v>
      </c>
      <c r="CX5" s="373" t="s">
        <v>581</v>
      </c>
      <c r="CY5" s="373" t="s">
        <v>22</v>
      </c>
      <c r="CZ5" s="373" t="s">
        <v>582</v>
      </c>
      <c r="DA5" s="373" t="s">
        <v>583</v>
      </c>
      <c r="DB5" s="373" t="s">
        <v>23</v>
      </c>
      <c r="DC5" s="373" t="s">
        <v>584</v>
      </c>
      <c r="DD5" s="373" t="s">
        <v>585</v>
      </c>
      <c r="DE5" s="373" t="s">
        <v>24</v>
      </c>
      <c r="DF5" s="373" t="s">
        <v>586</v>
      </c>
      <c r="DG5" s="373" t="s">
        <v>587</v>
      </c>
      <c r="DH5" s="373" t="s">
        <v>25</v>
      </c>
      <c r="DI5" s="373" t="s">
        <v>588</v>
      </c>
      <c r="DJ5" s="373" t="s">
        <v>589</v>
      </c>
      <c r="DK5" s="373" t="s">
        <v>26</v>
      </c>
      <c r="DL5" s="373" t="s">
        <v>590</v>
      </c>
      <c r="DM5" s="373" t="s">
        <v>591</v>
      </c>
      <c r="DN5" s="373" t="s">
        <v>27</v>
      </c>
      <c r="DO5" s="373" t="s">
        <v>592</v>
      </c>
      <c r="DP5" s="373" t="s">
        <v>593</v>
      </c>
      <c r="DQ5" s="373" t="s">
        <v>28</v>
      </c>
      <c r="DR5" s="373" t="s">
        <v>594</v>
      </c>
      <c r="DS5" s="373" t="s">
        <v>595</v>
      </c>
      <c r="DT5" s="373" t="s">
        <v>29</v>
      </c>
      <c r="DU5" s="373" t="s">
        <v>596</v>
      </c>
      <c r="DV5" s="373" t="s">
        <v>597</v>
      </c>
      <c r="DW5" s="373" t="s">
        <v>30</v>
      </c>
      <c r="DX5" s="373" t="s">
        <v>598</v>
      </c>
      <c r="DY5" s="373" t="s">
        <v>599</v>
      </c>
      <c r="DZ5" s="373" t="s">
        <v>31</v>
      </c>
      <c r="EA5" s="373" t="s">
        <v>600</v>
      </c>
      <c r="EB5" s="373" t="s">
        <v>601</v>
      </c>
      <c r="EC5" s="373" t="s">
        <v>32</v>
      </c>
      <c r="ED5" s="373" t="s">
        <v>602</v>
      </c>
      <c r="EE5" s="373" t="s">
        <v>603</v>
      </c>
      <c r="EF5" s="373" t="s">
        <v>33</v>
      </c>
      <c r="EG5" s="373" t="s">
        <v>604</v>
      </c>
      <c r="EH5" s="373" t="s">
        <v>605</v>
      </c>
      <c r="EI5" s="373" t="s">
        <v>34</v>
      </c>
      <c r="EJ5" s="373" t="s">
        <v>606</v>
      </c>
      <c r="EK5" s="373" t="s">
        <v>607</v>
      </c>
      <c r="EL5" s="373" t="s">
        <v>35</v>
      </c>
      <c r="EM5" s="373" t="s">
        <v>608</v>
      </c>
      <c r="EN5" s="373" t="s">
        <v>609</v>
      </c>
      <c r="EO5" s="373" t="s">
        <v>36</v>
      </c>
      <c r="EP5" s="373" t="s">
        <v>610</v>
      </c>
      <c r="EQ5" s="373" t="s">
        <v>611</v>
      </c>
      <c r="ER5" s="373" t="s">
        <v>37</v>
      </c>
      <c r="ES5" s="373" t="s">
        <v>612</v>
      </c>
      <c r="ET5" s="373" t="s">
        <v>613</v>
      </c>
      <c r="EU5" s="373" t="s">
        <v>38</v>
      </c>
      <c r="EV5" s="373" t="s">
        <v>614</v>
      </c>
      <c r="EW5" s="373" t="s">
        <v>615</v>
      </c>
      <c r="EX5" s="373" t="s">
        <v>39</v>
      </c>
      <c r="EY5" s="373" t="s">
        <v>616</v>
      </c>
      <c r="EZ5" s="373" t="s">
        <v>617</v>
      </c>
      <c r="FA5" s="373" t="s">
        <v>40</v>
      </c>
      <c r="FB5" s="373" t="s">
        <v>618</v>
      </c>
      <c r="FC5" s="373" t="s">
        <v>619</v>
      </c>
      <c r="FD5" s="373" t="s">
        <v>41</v>
      </c>
      <c r="FE5" s="373" t="s">
        <v>620</v>
      </c>
      <c r="FF5" s="373" t="s">
        <v>621</v>
      </c>
      <c r="FG5" s="373" t="s">
        <v>42</v>
      </c>
      <c r="FH5" s="373" t="s">
        <v>622</v>
      </c>
      <c r="FI5" s="373" t="s">
        <v>623</v>
      </c>
      <c r="FJ5" s="373" t="s">
        <v>43</v>
      </c>
      <c r="FK5" s="373" t="s">
        <v>624</v>
      </c>
      <c r="FL5" s="373" t="s">
        <v>625</v>
      </c>
      <c r="FM5" s="373" t="s">
        <v>44</v>
      </c>
      <c r="FN5" s="373" t="s">
        <v>626</v>
      </c>
      <c r="FO5" s="373" t="s">
        <v>627</v>
      </c>
      <c r="FP5" s="373" t="s">
        <v>45</v>
      </c>
      <c r="FQ5" s="373" t="s">
        <v>628</v>
      </c>
      <c r="FR5" s="373" t="s">
        <v>629</v>
      </c>
      <c r="FS5" s="373" t="s">
        <v>46</v>
      </c>
      <c r="FT5" s="373" t="s">
        <v>630</v>
      </c>
      <c r="FU5" s="373" t="s">
        <v>631</v>
      </c>
      <c r="FV5" s="373" t="s">
        <v>47</v>
      </c>
      <c r="FW5" s="373" t="s">
        <v>632</v>
      </c>
      <c r="FX5" s="373" t="s">
        <v>633</v>
      </c>
      <c r="FY5" s="373" t="s">
        <v>48</v>
      </c>
      <c r="FZ5" s="373" t="s">
        <v>634</v>
      </c>
      <c r="GA5" s="373" t="s">
        <v>635</v>
      </c>
      <c r="GB5" s="373" t="s">
        <v>49</v>
      </c>
      <c r="GC5" s="373" t="s">
        <v>636</v>
      </c>
      <c r="GD5" s="373" t="s">
        <v>637</v>
      </c>
      <c r="GE5" s="373" t="s">
        <v>50</v>
      </c>
      <c r="GF5" s="373" t="s">
        <v>638</v>
      </c>
      <c r="GG5" s="373" t="s">
        <v>639</v>
      </c>
      <c r="GH5" s="373" t="s">
        <v>51</v>
      </c>
      <c r="GI5" s="373" t="s">
        <v>640</v>
      </c>
      <c r="GJ5" s="373" t="s">
        <v>641</v>
      </c>
      <c r="GK5" s="373" t="s">
        <v>52</v>
      </c>
      <c r="GL5" s="373" t="s">
        <v>642</v>
      </c>
      <c r="GM5" s="373" t="s">
        <v>643</v>
      </c>
      <c r="GN5" s="373" t="s">
        <v>53</v>
      </c>
      <c r="GO5" s="373" t="s">
        <v>644</v>
      </c>
      <c r="GP5" s="373" t="s">
        <v>645</v>
      </c>
      <c r="GQ5" s="373" t="s">
        <v>54</v>
      </c>
      <c r="GR5" s="373" t="s">
        <v>646</v>
      </c>
      <c r="GS5" s="373" t="s">
        <v>647</v>
      </c>
      <c r="GT5" s="373" t="s">
        <v>55</v>
      </c>
      <c r="GU5" s="373" t="s">
        <v>648</v>
      </c>
      <c r="GV5" s="373" t="s">
        <v>649</v>
      </c>
      <c r="GW5" s="373" t="s">
        <v>56</v>
      </c>
      <c r="GX5" s="373" t="s">
        <v>650</v>
      </c>
      <c r="GY5" s="373" t="s">
        <v>651</v>
      </c>
      <c r="GZ5" s="373" t="s">
        <v>57</v>
      </c>
      <c r="HA5" s="373" t="s">
        <v>652</v>
      </c>
      <c r="HB5" s="373" t="s">
        <v>653</v>
      </c>
      <c r="HC5" s="373" t="s">
        <v>58</v>
      </c>
      <c r="HD5" s="373" t="s">
        <v>654</v>
      </c>
      <c r="HE5" s="373" t="s">
        <v>655</v>
      </c>
      <c r="HF5" s="373" t="s">
        <v>59</v>
      </c>
      <c r="HG5" s="373" t="s">
        <v>656</v>
      </c>
      <c r="HH5" s="373" t="s">
        <v>657</v>
      </c>
      <c r="HI5" s="373" t="s">
        <v>60</v>
      </c>
      <c r="HJ5" s="373" t="s">
        <v>658</v>
      </c>
      <c r="HK5" s="373" t="s">
        <v>659</v>
      </c>
      <c r="HL5" s="373" t="s">
        <v>61</v>
      </c>
      <c r="HM5" s="373" t="s">
        <v>660</v>
      </c>
      <c r="HN5" s="373" t="s">
        <v>661</v>
      </c>
      <c r="HO5" s="373" t="s">
        <v>62</v>
      </c>
      <c r="HP5" s="373" t="s">
        <v>662</v>
      </c>
      <c r="HQ5" s="373" t="s">
        <v>663</v>
      </c>
      <c r="HR5" s="373" t="s">
        <v>63</v>
      </c>
      <c r="HS5" s="373" t="s">
        <v>664</v>
      </c>
      <c r="HT5" s="373" t="s">
        <v>665</v>
      </c>
      <c r="HU5" s="373" t="s">
        <v>64</v>
      </c>
      <c r="HV5" s="373" t="s">
        <v>666</v>
      </c>
      <c r="HW5" s="373" t="s">
        <v>667</v>
      </c>
      <c r="HX5" s="373" t="s">
        <v>65</v>
      </c>
      <c r="HY5" s="373" t="s">
        <v>668</v>
      </c>
      <c r="HZ5" s="373" t="s">
        <v>669</v>
      </c>
      <c r="IA5" s="373" t="s">
        <v>66</v>
      </c>
      <c r="IB5" s="373" t="s">
        <v>670</v>
      </c>
      <c r="IC5" s="373" t="s">
        <v>671</v>
      </c>
      <c r="ID5" s="374">
        <f t="shared" ref="ID5:IO5" si="0">$G$3+ID4</f>
        <v>0.999999999999997</v>
      </c>
      <c r="IE5" s="374">
        <f t="shared" si="0"/>
        <v>1.0034722222222201</v>
      </c>
      <c r="IF5" s="374">
        <f t="shared" si="0"/>
        <v>1.00694444444444</v>
      </c>
      <c r="IG5" s="374">
        <f t="shared" si="0"/>
        <v>1.0104166666666601</v>
      </c>
      <c r="IH5" s="374">
        <f t="shared" si="0"/>
        <v>1.0138888888888899</v>
      </c>
      <c r="II5" s="374">
        <f t="shared" si="0"/>
        <v>1.0173611111111101</v>
      </c>
      <c r="IJ5" s="375">
        <f t="shared" si="0"/>
        <v>1.0208333333333299</v>
      </c>
      <c r="IK5" s="375">
        <f t="shared" si="0"/>
        <v>1.02430555555555</v>
      </c>
      <c r="IL5" s="375">
        <f t="shared" si="0"/>
        <v>1.0277777777777799</v>
      </c>
      <c r="IM5" s="375">
        <f t="shared" si="0"/>
        <v>1.03125</v>
      </c>
      <c r="IN5" s="375">
        <f t="shared" si="0"/>
        <v>1.0347222222222201</v>
      </c>
      <c r="IO5" s="375">
        <f t="shared" si="0"/>
        <v>1.03819444444444</v>
      </c>
      <c r="IP5" s="51"/>
      <c r="IQ5" s="51"/>
      <c r="IR5" s="51"/>
      <c r="IS5" s="51"/>
      <c r="IT5" s="51"/>
      <c r="IU5" s="51"/>
      <c r="IV5" s="51"/>
      <c r="IW5" s="51"/>
      <c r="IX5" s="51"/>
      <c r="IY5" s="51"/>
      <c r="IZ5" s="51"/>
      <c r="JA5" s="51"/>
      <c r="JB5" s="51"/>
      <c r="JC5" s="51"/>
      <c r="JD5" s="51"/>
      <c r="JE5" s="51"/>
      <c r="JF5" s="51"/>
      <c r="JG5" s="51"/>
      <c r="JH5" s="51"/>
      <c r="JI5" s="51"/>
      <c r="JJ5" s="51"/>
      <c r="JK5" s="51"/>
      <c r="JL5" s="51"/>
    </row>
    <row r="6" spans="1:272" s="102" customFormat="1" ht="18.75" customHeight="1" thickBot="1" x14ac:dyDescent="0.25">
      <c r="A6" s="98"/>
      <c r="B6" s="98"/>
      <c r="C6" s="98"/>
      <c r="D6" s="728">
        <v>43322.347314814811</v>
      </c>
      <c r="E6" s="728"/>
      <c r="F6" s="99"/>
      <c r="G6" s="99"/>
      <c r="H6" s="99"/>
      <c r="I6" s="100"/>
      <c r="J6" s="601">
        <v>1</v>
      </c>
      <c r="K6" s="601"/>
      <c r="L6" s="601"/>
      <c r="M6" s="601">
        <v>2</v>
      </c>
      <c r="N6" s="601"/>
      <c r="O6" s="601"/>
      <c r="P6" s="601">
        <v>3</v>
      </c>
      <c r="Q6" s="601"/>
      <c r="R6" s="601"/>
      <c r="S6" s="601">
        <v>4</v>
      </c>
      <c r="T6" s="601"/>
      <c r="U6" s="601"/>
      <c r="V6" s="601">
        <v>5</v>
      </c>
      <c r="W6" s="601"/>
      <c r="X6" s="601"/>
      <c r="Y6" s="601">
        <v>6</v>
      </c>
      <c r="Z6" s="601"/>
      <c r="AA6" s="601"/>
      <c r="AB6" s="601">
        <v>7</v>
      </c>
      <c r="AC6" s="601"/>
      <c r="AD6" s="601"/>
      <c r="AE6" s="601">
        <v>8</v>
      </c>
      <c r="AF6" s="601"/>
      <c r="AG6" s="601"/>
      <c r="AH6" s="601">
        <v>9</v>
      </c>
      <c r="AI6" s="601"/>
      <c r="AJ6" s="601"/>
      <c r="AK6" s="601">
        <v>10</v>
      </c>
      <c r="AL6" s="601"/>
      <c r="AM6" s="601"/>
      <c r="AN6" s="601">
        <v>11</v>
      </c>
      <c r="AO6" s="601"/>
      <c r="AP6" s="601"/>
      <c r="AQ6" s="601">
        <v>12</v>
      </c>
      <c r="AR6" s="601"/>
      <c r="AS6" s="601"/>
      <c r="AT6" s="601">
        <v>13</v>
      </c>
      <c r="AU6" s="601"/>
      <c r="AV6" s="601"/>
      <c r="AW6" s="601">
        <v>14</v>
      </c>
      <c r="AX6" s="601"/>
      <c r="AY6" s="601"/>
      <c r="AZ6" s="601">
        <v>15</v>
      </c>
      <c r="BA6" s="601"/>
      <c r="BB6" s="601"/>
      <c r="BC6" s="601">
        <v>16</v>
      </c>
      <c r="BD6" s="601"/>
      <c r="BE6" s="601"/>
      <c r="BF6" s="601">
        <v>17</v>
      </c>
      <c r="BG6" s="601"/>
      <c r="BH6" s="601"/>
      <c r="BI6" s="601">
        <v>18</v>
      </c>
      <c r="BJ6" s="601"/>
      <c r="BK6" s="601"/>
      <c r="BL6" s="601">
        <v>19</v>
      </c>
      <c r="BM6" s="601"/>
      <c r="BN6" s="601"/>
      <c r="BO6" s="601">
        <v>20</v>
      </c>
      <c r="BP6" s="601"/>
      <c r="BQ6" s="601"/>
      <c r="BR6" s="601">
        <v>21</v>
      </c>
      <c r="BS6" s="601"/>
      <c r="BT6" s="601"/>
      <c r="BU6" s="601">
        <v>22</v>
      </c>
      <c r="BV6" s="601"/>
      <c r="BW6" s="601"/>
      <c r="BX6" s="601">
        <v>23</v>
      </c>
      <c r="BY6" s="601"/>
      <c r="BZ6" s="601"/>
      <c r="CA6" s="601">
        <v>24</v>
      </c>
      <c r="CB6" s="601"/>
      <c r="CC6" s="601"/>
      <c r="CD6" s="601">
        <v>25</v>
      </c>
      <c r="CE6" s="601"/>
      <c r="CF6" s="601"/>
      <c r="CG6" s="601">
        <v>26</v>
      </c>
      <c r="CH6" s="601"/>
      <c r="CI6" s="601"/>
      <c r="CJ6" s="601">
        <v>27</v>
      </c>
      <c r="CK6" s="601"/>
      <c r="CL6" s="601"/>
      <c r="CM6" s="601">
        <v>28</v>
      </c>
      <c r="CN6" s="601"/>
      <c r="CO6" s="601"/>
      <c r="CP6" s="601">
        <v>29</v>
      </c>
      <c r="CQ6" s="601"/>
      <c r="CR6" s="601"/>
      <c r="CS6" s="601">
        <v>30</v>
      </c>
      <c r="CT6" s="601"/>
      <c r="CU6" s="601"/>
      <c r="CV6" s="601">
        <v>31</v>
      </c>
      <c r="CW6" s="601"/>
      <c r="CX6" s="601"/>
      <c r="CY6" s="601">
        <v>32</v>
      </c>
      <c r="CZ6" s="601"/>
      <c r="DA6" s="601"/>
      <c r="DB6" s="601">
        <v>33</v>
      </c>
      <c r="DC6" s="601"/>
      <c r="DD6" s="601"/>
      <c r="DE6" s="601">
        <v>34</v>
      </c>
      <c r="DF6" s="601"/>
      <c r="DG6" s="601"/>
      <c r="DH6" s="601">
        <v>35</v>
      </c>
      <c r="DI6" s="601"/>
      <c r="DJ6" s="601"/>
      <c r="DK6" s="601">
        <v>36</v>
      </c>
      <c r="DL6" s="601"/>
      <c r="DM6" s="601"/>
      <c r="DN6" s="601">
        <v>37</v>
      </c>
      <c r="DO6" s="601"/>
      <c r="DP6" s="601"/>
      <c r="DQ6" s="601">
        <v>38</v>
      </c>
      <c r="DR6" s="601"/>
      <c r="DS6" s="601"/>
      <c r="DT6" s="601">
        <v>39</v>
      </c>
      <c r="DU6" s="601"/>
      <c r="DV6" s="601"/>
      <c r="DW6" s="601">
        <v>40</v>
      </c>
      <c r="DX6" s="601"/>
      <c r="DY6" s="601"/>
      <c r="DZ6" s="601">
        <v>41</v>
      </c>
      <c r="EA6" s="601"/>
      <c r="EB6" s="601"/>
      <c r="EC6" s="601">
        <v>42</v>
      </c>
      <c r="ED6" s="601"/>
      <c r="EE6" s="601"/>
      <c r="EF6" s="601">
        <v>43</v>
      </c>
      <c r="EG6" s="601"/>
      <c r="EH6" s="601"/>
      <c r="EI6" s="601">
        <v>44</v>
      </c>
      <c r="EJ6" s="601"/>
      <c r="EK6" s="601"/>
      <c r="EL6" s="601">
        <v>45</v>
      </c>
      <c r="EM6" s="601"/>
      <c r="EN6" s="601"/>
      <c r="EO6" s="601">
        <v>46</v>
      </c>
      <c r="EP6" s="601"/>
      <c r="EQ6" s="601"/>
      <c r="ER6" s="601">
        <v>47</v>
      </c>
      <c r="ES6" s="601"/>
      <c r="ET6" s="601"/>
      <c r="EU6" s="601">
        <v>48</v>
      </c>
      <c r="EV6" s="601"/>
      <c r="EW6" s="601"/>
      <c r="EX6" s="601">
        <v>49</v>
      </c>
      <c r="EY6" s="601"/>
      <c r="EZ6" s="601"/>
      <c r="FA6" s="601">
        <v>50</v>
      </c>
      <c r="FB6" s="601"/>
      <c r="FC6" s="601"/>
      <c r="FD6" s="601">
        <v>51</v>
      </c>
      <c r="FE6" s="601"/>
      <c r="FF6" s="601"/>
      <c r="FG6" s="601">
        <v>52</v>
      </c>
      <c r="FH6" s="601"/>
      <c r="FI6" s="601"/>
      <c r="FJ6" s="601">
        <v>53</v>
      </c>
      <c r="FK6" s="601"/>
      <c r="FL6" s="601"/>
      <c r="FM6" s="601">
        <v>54</v>
      </c>
      <c r="FN6" s="601"/>
      <c r="FO6" s="601"/>
      <c r="FP6" s="601">
        <v>55</v>
      </c>
      <c r="FQ6" s="601"/>
      <c r="FR6" s="601"/>
      <c r="FS6" s="601">
        <v>56</v>
      </c>
      <c r="FT6" s="601"/>
      <c r="FU6" s="601"/>
      <c r="FV6" s="601">
        <v>57</v>
      </c>
      <c r="FW6" s="601"/>
      <c r="FX6" s="601"/>
      <c r="FY6" s="601">
        <v>58</v>
      </c>
      <c r="FZ6" s="601"/>
      <c r="GA6" s="601"/>
      <c r="GB6" s="601">
        <v>59</v>
      </c>
      <c r="GC6" s="601"/>
      <c r="GD6" s="601"/>
      <c r="GE6" s="601">
        <v>60</v>
      </c>
      <c r="GF6" s="601"/>
      <c r="GG6" s="601"/>
      <c r="GH6" s="601">
        <v>61</v>
      </c>
      <c r="GI6" s="601"/>
      <c r="GJ6" s="601"/>
      <c r="GK6" s="601">
        <v>62</v>
      </c>
      <c r="GL6" s="601"/>
      <c r="GM6" s="601"/>
      <c r="GN6" s="601">
        <v>63</v>
      </c>
      <c r="GO6" s="601"/>
      <c r="GP6" s="601"/>
      <c r="GQ6" s="601">
        <v>64</v>
      </c>
      <c r="GR6" s="601"/>
      <c r="GS6" s="601"/>
      <c r="GT6" s="601">
        <v>65</v>
      </c>
      <c r="GU6" s="601"/>
      <c r="GV6" s="601"/>
      <c r="GW6" s="601">
        <v>66</v>
      </c>
      <c r="GX6" s="601"/>
      <c r="GY6" s="601"/>
      <c r="GZ6" s="601">
        <v>67</v>
      </c>
      <c r="HA6" s="601"/>
      <c r="HB6" s="601"/>
      <c r="HC6" s="601">
        <v>68</v>
      </c>
      <c r="HD6" s="601"/>
      <c r="HE6" s="601"/>
      <c r="HF6" s="601">
        <v>69</v>
      </c>
      <c r="HG6" s="601"/>
      <c r="HH6" s="601"/>
      <c r="HI6" s="601">
        <v>70</v>
      </c>
      <c r="HJ6" s="601"/>
      <c r="HK6" s="601"/>
      <c r="HL6" s="601">
        <v>71</v>
      </c>
      <c r="HM6" s="601"/>
      <c r="HN6" s="601"/>
      <c r="HO6" s="601">
        <v>72</v>
      </c>
      <c r="HP6" s="601"/>
      <c r="HQ6" s="601"/>
      <c r="HR6" s="601">
        <v>73</v>
      </c>
      <c r="HS6" s="601"/>
      <c r="HT6" s="601"/>
      <c r="HU6" s="601">
        <v>74</v>
      </c>
      <c r="HV6" s="601"/>
      <c r="HW6" s="601"/>
      <c r="HX6" s="601">
        <v>75</v>
      </c>
      <c r="HY6" s="601"/>
      <c r="HZ6" s="601"/>
      <c r="IA6" s="601">
        <v>76</v>
      </c>
      <c r="IB6" s="601"/>
      <c r="IC6" s="601"/>
      <c r="ID6" s="601">
        <v>77</v>
      </c>
      <c r="IE6" s="601"/>
      <c r="IF6" s="601"/>
      <c r="IG6" s="601">
        <v>78</v>
      </c>
      <c r="IH6" s="601"/>
      <c r="II6" s="601"/>
      <c r="IJ6" s="601">
        <v>79</v>
      </c>
      <c r="IK6" s="601"/>
      <c r="IL6" s="601"/>
      <c r="IM6" s="601">
        <v>80</v>
      </c>
      <c r="IN6" s="601"/>
      <c r="IO6" s="601"/>
      <c r="IP6" s="101"/>
      <c r="IQ6" s="101"/>
      <c r="IR6" s="101"/>
      <c r="IS6" s="101"/>
      <c r="IT6" s="101"/>
      <c r="IU6" s="101"/>
      <c r="IV6" s="101"/>
      <c r="IW6" s="101"/>
      <c r="IX6" s="101"/>
      <c r="IY6" s="101"/>
      <c r="IZ6" s="101"/>
      <c r="JA6" s="101"/>
      <c r="JB6" s="101"/>
      <c r="JC6" s="101"/>
      <c r="JD6" s="101"/>
      <c r="JE6" s="101"/>
      <c r="JF6" s="101"/>
      <c r="JG6" s="101"/>
      <c r="JH6" s="101"/>
      <c r="JI6" s="101"/>
      <c r="JJ6" s="101"/>
      <c r="JK6" s="101"/>
      <c r="JL6" s="101"/>
    </row>
    <row r="7" spans="1:272" s="1" customFormat="1" ht="18.75" customHeight="1" thickBot="1" x14ac:dyDescent="0.25">
      <c r="A7" s="57"/>
      <c r="B7" s="57"/>
      <c r="C7" s="57"/>
      <c r="D7" s="728"/>
      <c r="E7" s="728"/>
      <c r="F7" s="53"/>
      <c r="G7" s="53"/>
      <c r="H7" s="53"/>
      <c r="I7" s="718" t="s">
        <v>106</v>
      </c>
      <c r="J7" s="719"/>
      <c r="K7" s="66"/>
      <c r="L7" s="718" t="s">
        <v>107</v>
      </c>
      <c r="M7" s="719"/>
      <c r="N7" s="66"/>
      <c r="O7" s="718" t="s">
        <v>108</v>
      </c>
      <c r="P7" s="719"/>
      <c r="Q7" s="66"/>
      <c r="R7" s="718" t="s">
        <v>109</v>
      </c>
      <c r="S7" s="719"/>
      <c r="T7" s="66"/>
      <c r="U7" s="718" t="s">
        <v>110</v>
      </c>
      <c r="V7" s="719"/>
      <c r="W7" s="66"/>
      <c r="X7" s="718" t="s">
        <v>111</v>
      </c>
      <c r="Y7" s="719"/>
      <c r="Z7" s="66"/>
      <c r="AA7" s="718" t="s">
        <v>112</v>
      </c>
      <c r="AB7" s="719"/>
      <c r="AC7" s="66"/>
      <c r="AD7" s="718" t="s">
        <v>113</v>
      </c>
      <c r="AE7" s="719"/>
      <c r="AF7" s="66"/>
      <c r="AG7" s="718" t="s">
        <v>114</v>
      </c>
      <c r="AH7" s="719"/>
      <c r="AI7" s="66"/>
      <c r="AJ7" s="718" t="s">
        <v>0</v>
      </c>
      <c r="AK7" s="719"/>
      <c r="AL7" s="66"/>
      <c r="AM7" s="718" t="s">
        <v>1</v>
      </c>
      <c r="AN7" s="719"/>
      <c r="AO7" s="66"/>
      <c r="AP7" s="718" t="s">
        <v>2</v>
      </c>
      <c r="AQ7" s="719"/>
      <c r="AR7" s="66"/>
      <c r="AS7" s="718" t="s">
        <v>3</v>
      </c>
      <c r="AT7" s="719"/>
      <c r="AU7" s="67"/>
      <c r="AV7" s="718" t="s">
        <v>4</v>
      </c>
      <c r="AW7" s="719"/>
      <c r="AX7" s="66"/>
      <c r="AY7" s="718" t="s">
        <v>5</v>
      </c>
      <c r="AZ7" s="719"/>
      <c r="BA7" s="66"/>
      <c r="BB7" s="718" t="s">
        <v>6</v>
      </c>
      <c r="BC7" s="719"/>
      <c r="BD7" s="66"/>
      <c r="BE7" s="718" t="s">
        <v>7</v>
      </c>
      <c r="BF7" s="719"/>
      <c r="BG7" s="66"/>
      <c r="BH7" s="718" t="s">
        <v>8</v>
      </c>
      <c r="BI7" s="719"/>
      <c r="BJ7" s="66"/>
      <c r="BK7" s="718" t="s">
        <v>9</v>
      </c>
      <c r="BL7" s="719"/>
      <c r="BM7" s="66"/>
      <c r="BN7" s="718" t="s">
        <v>10</v>
      </c>
      <c r="BO7" s="719"/>
      <c r="BP7" s="66"/>
      <c r="BQ7" s="718" t="s">
        <v>11</v>
      </c>
      <c r="BR7" s="719"/>
      <c r="BS7" s="66"/>
      <c r="BT7" s="718" t="s">
        <v>12</v>
      </c>
      <c r="BU7" s="719"/>
      <c r="BV7" s="66"/>
      <c r="BW7" s="718" t="s">
        <v>13</v>
      </c>
      <c r="BX7" s="719"/>
      <c r="BY7" s="66"/>
      <c r="BZ7" s="718" t="s">
        <v>14</v>
      </c>
      <c r="CA7" s="719"/>
      <c r="CB7" s="66"/>
      <c r="CC7" s="718" t="s">
        <v>15</v>
      </c>
      <c r="CD7" s="719"/>
      <c r="CE7" s="66"/>
      <c r="CF7" s="718" t="s">
        <v>16</v>
      </c>
      <c r="CG7" s="719"/>
      <c r="CH7" s="66"/>
      <c r="CI7" s="718" t="s">
        <v>17</v>
      </c>
      <c r="CJ7" s="719"/>
      <c r="CK7" s="66"/>
      <c r="CL7" s="718" t="s">
        <v>18</v>
      </c>
      <c r="CM7" s="719"/>
      <c r="CN7" s="66"/>
      <c r="CO7" s="718" t="s">
        <v>19</v>
      </c>
      <c r="CP7" s="719"/>
      <c r="CQ7" s="66"/>
      <c r="CR7" s="714" t="s">
        <v>20</v>
      </c>
      <c r="CS7" s="715"/>
      <c r="CT7" s="66"/>
      <c r="CU7" s="714" t="s">
        <v>21</v>
      </c>
      <c r="CV7" s="715"/>
      <c r="CW7" s="66"/>
      <c r="CX7" s="714" t="s">
        <v>22</v>
      </c>
      <c r="CY7" s="715"/>
      <c r="CZ7" s="66"/>
      <c r="DA7" s="714" t="s">
        <v>23</v>
      </c>
      <c r="DB7" s="715"/>
      <c r="DC7" s="66"/>
      <c r="DD7" s="714" t="s">
        <v>24</v>
      </c>
      <c r="DE7" s="715"/>
      <c r="DF7" s="66"/>
      <c r="DG7" s="714" t="s">
        <v>25</v>
      </c>
      <c r="DH7" s="715"/>
      <c r="DI7" s="66"/>
      <c r="DJ7" s="714" t="s">
        <v>26</v>
      </c>
      <c r="DK7" s="715"/>
      <c r="DL7" s="66"/>
      <c r="DM7" s="714" t="s">
        <v>27</v>
      </c>
      <c r="DN7" s="715"/>
      <c r="DO7" s="66"/>
      <c r="DP7" s="714" t="s">
        <v>28</v>
      </c>
      <c r="DQ7" s="715"/>
      <c r="DR7" s="66"/>
      <c r="DS7" s="714" t="s">
        <v>29</v>
      </c>
      <c r="DT7" s="715"/>
      <c r="DU7" s="66"/>
      <c r="DV7" s="714" t="s">
        <v>30</v>
      </c>
      <c r="DW7" s="715"/>
      <c r="DX7" s="66"/>
      <c r="DY7" s="714" t="s">
        <v>31</v>
      </c>
      <c r="DZ7" s="715"/>
      <c r="EA7" s="67"/>
      <c r="EB7" s="714" t="s">
        <v>32</v>
      </c>
      <c r="EC7" s="715"/>
      <c r="ED7" s="66"/>
      <c r="EE7" s="714" t="s">
        <v>33</v>
      </c>
      <c r="EF7" s="715"/>
      <c r="EG7" s="66"/>
      <c r="EH7" s="714" t="s">
        <v>34</v>
      </c>
      <c r="EI7" s="715"/>
      <c r="EJ7" s="66"/>
      <c r="EK7" s="714" t="s">
        <v>35</v>
      </c>
      <c r="EL7" s="715"/>
      <c r="EM7" s="66"/>
      <c r="EN7" s="714" t="s">
        <v>36</v>
      </c>
      <c r="EO7" s="715"/>
      <c r="EP7" s="66"/>
      <c r="EQ7" s="714" t="s">
        <v>37</v>
      </c>
      <c r="ER7" s="715"/>
      <c r="ES7" s="66"/>
      <c r="ET7" s="714" t="s">
        <v>38</v>
      </c>
      <c r="EU7" s="715"/>
      <c r="EV7" s="66"/>
      <c r="EW7" s="714" t="s">
        <v>39</v>
      </c>
      <c r="EX7" s="715"/>
      <c r="EY7" s="66"/>
      <c r="EZ7" s="714" t="s">
        <v>40</v>
      </c>
      <c r="FA7" s="715"/>
      <c r="FB7" s="66"/>
      <c r="FC7" s="716" t="s">
        <v>41</v>
      </c>
      <c r="FD7" s="717"/>
      <c r="FE7" s="66"/>
      <c r="FF7" s="716" t="s">
        <v>42</v>
      </c>
      <c r="FG7" s="717"/>
      <c r="FH7" s="66"/>
      <c r="FI7" s="716" t="s">
        <v>43</v>
      </c>
      <c r="FJ7" s="717"/>
      <c r="FK7" s="66"/>
      <c r="FL7" s="708" t="s">
        <v>44</v>
      </c>
      <c r="FM7" s="709"/>
      <c r="FN7" s="66"/>
      <c r="FO7" s="708" t="s">
        <v>45</v>
      </c>
      <c r="FP7" s="709"/>
      <c r="FQ7" s="66"/>
      <c r="FR7" s="708" t="s">
        <v>46</v>
      </c>
      <c r="FS7" s="709"/>
      <c r="FT7" s="66"/>
      <c r="FU7" s="708" t="s">
        <v>47</v>
      </c>
      <c r="FV7" s="709"/>
      <c r="FW7" s="66"/>
      <c r="FX7" s="708" t="s">
        <v>48</v>
      </c>
      <c r="FY7" s="709"/>
      <c r="FZ7" s="66"/>
      <c r="GA7" s="708" t="s">
        <v>49</v>
      </c>
      <c r="GB7" s="709"/>
      <c r="GC7" s="66"/>
      <c r="GD7" s="708" t="s">
        <v>50</v>
      </c>
      <c r="GE7" s="709"/>
      <c r="GF7" s="66"/>
      <c r="GG7" s="708" t="s">
        <v>51</v>
      </c>
      <c r="GH7" s="709"/>
      <c r="GI7" s="66"/>
      <c r="GJ7" s="708" t="s">
        <v>52</v>
      </c>
      <c r="GK7" s="709"/>
      <c r="GL7" s="66"/>
      <c r="GM7" s="708" t="s">
        <v>53</v>
      </c>
      <c r="GN7" s="709"/>
      <c r="GO7" s="66"/>
      <c r="GP7" s="708" t="s">
        <v>54</v>
      </c>
      <c r="GQ7" s="709"/>
      <c r="GR7" s="66"/>
      <c r="GS7" s="708" t="s">
        <v>55</v>
      </c>
      <c r="GT7" s="709"/>
      <c r="GU7" s="66"/>
      <c r="GV7" s="708" t="s">
        <v>56</v>
      </c>
      <c r="GW7" s="709"/>
      <c r="GX7" s="66"/>
      <c r="GY7" s="708" t="s">
        <v>57</v>
      </c>
      <c r="GZ7" s="709"/>
      <c r="HA7" s="66"/>
      <c r="HB7" s="708" t="s">
        <v>58</v>
      </c>
      <c r="HC7" s="709"/>
      <c r="HD7" s="66"/>
      <c r="HE7" s="708" t="s">
        <v>59</v>
      </c>
      <c r="HF7" s="709"/>
      <c r="HG7" s="67"/>
      <c r="HH7" s="708" t="s">
        <v>60</v>
      </c>
      <c r="HI7" s="709"/>
      <c r="HJ7" s="66"/>
      <c r="HK7" s="708" t="s">
        <v>61</v>
      </c>
      <c r="HL7" s="709"/>
      <c r="HM7" s="66"/>
      <c r="HN7" s="708" t="s">
        <v>62</v>
      </c>
      <c r="HO7" s="709"/>
      <c r="HP7" s="66"/>
      <c r="HQ7" s="708" t="s">
        <v>63</v>
      </c>
      <c r="HR7" s="709"/>
      <c r="HS7" s="66"/>
      <c r="HT7" s="708" t="s">
        <v>64</v>
      </c>
      <c r="HU7" s="709"/>
      <c r="HV7" s="66"/>
      <c r="HW7" s="708" t="s">
        <v>65</v>
      </c>
      <c r="HX7" s="709"/>
      <c r="HY7" s="66"/>
      <c r="HZ7" s="708" t="s">
        <v>66</v>
      </c>
      <c r="IA7" s="709"/>
      <c r="IB7" s="66"/>
      <c r="IC7" s="708" t="s">
        <v>67</v>
      </c>
      <c r="ID7" s="709"/>
      <c r="IE7" s="55"/>
      <c r="IF7" s="708" t="s">
        <v>83</v>
      </c>
      <c r="IG7" s="709"/>
      <c r="IH7" s="55"/>
      <c r="II7" s="708" t="s">
        <v>401</v>
      </c>
      <c r="IJ7" s="709"/>
      <c r="IK7" s="55"/>
      <c r="IL7" s="708" t="s">
        <v>402</v>
      </c>
      <c r="IM7" s="709"/>
      <c r="IN7" s="55"/>
      <c r="IO7" s="55"/>
      <c r="IP7" s="55"/>
      <c r="IQ7" s="55"/>
      <c r="IR7" s="55"/>
      <c r="IS7" s="55"/>
      <c r="IT7" s="55"/>
      <c r="IU7" s="55"/>
      <c r="IV7" s="55"/>
      <c r="IW7" s="55"/>
      <c r="IX7" s="55"/>
      <c r="IY7" s="55"/>
      <c r="IZ7" s="55"/>
      <c r="JA7" s="55"/>
      <c r="JB7" s="55"/>
      <c r="JC7" s="55"/>
      <c r="JD7" s="55"/>
      <c r="JE7" s="55"/>
      <c r="JF7" s="55"/>
      <c r="JG7" s="55"/>
      <c r="JH7" s="55"/>
      <c r="JI7" s="55"/>
      <c r="JJ7" s="55"/>
      <c r="JK7" s="55"/>
      <c r="JL7" s="55"/>
    </row>
    <row r="8" spans="1:272" s="1" customFormat="1" ht="11.25" customHeight="1" thickBot="1" x14ac:dyDescent="0.25">
      <c r="A8" s="57"/>
      <c r="B8" s="57"/>
      <c r="C8" s="60"/>
      <c r="D8" s="728"/>
      <c r="E8" s="728"/>
      <c r="F8" s="53"/>
      <c r="G8" s="53"/>
      <c r="H8" s="53"/>
      <c r="I8" s="61"/>
      <c r="J8" s="62"/>
      <c r="K8" s="55"/>
      <c r="L8" s="55"/>
      <c r="M8" s="63"/>
      <c r="N8" s="55"/>
      <c r="O8" s="55"/>
      <c r="P8" s="63"/>
      <c r="Q8" s="55"/>
      <c r="R8" s="55"/>
      <c r="S8" s="63"/>
      <c r="T8" s="55"/>
      <c r="U8" s="64"/>
      <c r="V8" s="55"/>
      <c r="W8" s="55"/>
      <c r="X8" s="55"/>
      <c r="Y8" s="63"/>
      <c r="Z8" s="55"/>
      <c r="AA8" s="55"/>
      <c r="AB8" s="63"/>
      <c r="AC8" s="55"/>
      <c r="AD8" s="55"/>
      <c r="AE8" s="63"/>
      <c r="AF8" s="55"/>
      <c r="AG8" s="55"/>
      <c r="AH8" s="63"/>
      <c r="AI8" s="55"/>
      <c r="AJ8" s="55"/>
      <c r="AK8" s="63"/>
      <c r="AL8" s="55"/>
      <c r="AM8" s="55"/>
      <c r="AN8" s="63"/>
      <c r="AO8" s="55"/>
      <c r="AP8" s="55"/>
      <c r="AQ8" s="63"/>
      <c r="AR8" s="55"/>
      <c r="AS8" s="55"/>
      <c r="AT8" s="63"/>
      <c r="AU8" s="55"/>
      <c r="AV8" s="55"/>
      <c r="AW8" s="63"/>
      <c r="AX8" s="55"/>
      <c r="AY8" s="55"/>
      <c r="AZ8" s="63"/>
      <c r="BA8" s="55"/>
      <c r="BB8" s="64"/>
      <c r="BC8" s="55"/>
      <c r="BD8" s="55"/>
      <c r="BE8" s="64"/>
      <c r="BF8" s="55"/>
      <c r="BG8" s="55"/>
      <c r="BH8" s="64"/>
      <c r="BI8" s="55"/>
      <c r="BJ8" s="55"/>
      <c r="BK8" s="64"/>
      <c r="BL8" s="55"/>
      <c r="BM8" s="55"/>
      <c r="BN8" s="64"/>
      <c r="BO8" s="55"/>
      <c r="BP8" s="55"/>
      <c r="BQ8" s="55"/>
      <c r="BR8" s="63"/>
      <c r="BS8" s="55"/>
      <c r="BT8" s="55"/>
      <c r="BU8" s="63"/>
      <c r="BV8" s="55"/>
      <c r="BW8" s="55"/>
      <c r="BX8" s="63"/>
      <c r="BY8" s="55"/>
      <c r="BZ8" s="64"/>
      <c r="CA8" s="55"/>
      <c r="CB8" s="55"/>
      <c r="CC8" s="55"/>
      <c r="CD8" s="63"/>
      <c r="CE8" s="55"/>
      <c r="CF8" s="64"/>
      <c r="CG8" s="55"/>
      <c r="CH8" s="55"/>
      <c r="CI8" s="55"/>
      <c r="CJ8" s="63"/>
      <c r="CK8" s="55"/>
      <c r="CL8" s="55"/>
      <c r="CM8" s="63"/>
      <c r="CN8" s="55"/>
      <c r="CO8" s="64"/>
      <c r="CP8" s="55"/>
      <c r="CQ8" s="55"/>
      <c r="CR8" s="55"/>
      <c r="CS8" s="63"/>
      <c r="CT8" s="55"/>
      <c r="CU8" s="55"/>
      <c r="CV8" s="63"/>
      <c r="CW8" s="55"/>
      <c r="CX8" s="55"/>
      <c r="CY8" s="63"/>
      <c r="CZ8" s="55"/>
      <c r="DA8" s="64"/>
      <c r="DB8" s="55"/>
      <c r="DC8" s="55"/>
      <c r="DD8" s="55"/>
      <c r="DE8" s="63"/>
      <c r="DF8" s="55"/>
      <c r="DG8" s="55"/>
      <c r="DH8" s="63"/>
      <c r="DI8" s="55"/>
      <c r="DJ8" s="55"/>
      <c r="DK8" s="63"/>
      <c r="DL8" s="55"/>
      <c r="DM8" s="55"/>
      <c r="DN8" s="63"/>
      <c r="DO8" s="55"/>
      <c r="DP8" s="55"/>
      <c r="DQ8" s="63"/>
      <c r="DR8" s="55"/>
      <c r="DS8" s="55"/>
      <c r="DT8" s="63"/>
      <c r="DU8" s="55"/>
      <c r="DV8" s="55"/>
      <c r="DW8" s="63"/>
      <c r="DX8" s="55"/>
      <c r="DY8" s="55"/>
      <c r="DZ8" s="63"/>
      <c r="EA8" s="55"/>
      <c r="EB8" s="55"/>
      <c r="EC8" s="63"/>
      <c r="ED8" s="55"/>
      <c r="EE8" s="55"/>
      <c r="EF8" s="63"/>
      <c r="EG8" s="55"/>
      <c r="EH8" s="64"/>
      <c r="EI8" s="55"/>
      <c r="EJ8" s="55"/>
      <c r="EK8" s="64"/>
      <c r="EL8" s="55"/>
      <c r="EM8" s="55"/>
      <c r="EN8" s="64"/>
      <c r="EO8" s="55"/>
      <c r="EP8" s="55"/>
      <c r="EQ8" s="64"/>
      <c r="ER8" s="55"/>
      <c r="ES8" s="55"/>
      <c r="ET8" s="64"/>
      <c r="EU8" s="55"/>
      <c r="EV8" s="55"/>
      <c r="EW8" s="55"/>
      <c r="EX8" s="63"/>
      <c r="EY8" s="55"/>
      <c r="EZ8" s="55"/>
      <c r="FA8" s="63"/>
      <c r="FB8" s="55"/>
      <c r="FC8" s="55"/>
      <c r="FD8" s="63"/>
      <c r="FE8" s="55"/>
      <c r="FF8" s="64"/>
      <c r="FG8" s="55"/>
      <c r="FH8" s="55"/>
      <c r="FI8" s="55"/>
      <c r="FJ8" s="63"/>
      <c r="FK8" s="55"/>
      <c r="FL8" s="64"/>
      <c r="FM8" s="55"/>
      <c r="FN8" s="55"/>
      <c r="FO8" s="55"/>
      <c r="FP8" s="63"/>
      <c r="FQ8" s="55"/>
      <c r="FR8" s="55"/>
      <c r="FS8" s="63"/>
      <c r="FT8" s="55"/>
      <c r="FU8" s="64"/>
      <c r="FV8" s="65"/>
      <c r="FW8" s="55"/>
      <c r="FX8" s="55"/>
      <c r="FY8" s="63"/>
      <c r="FZ8" s="55"/>
      <c r="GA8" s="55"/>
      <c r="GB8" s="63"/>
      <c r="GC8" s="55"/>
      <c r="GD8" s="55"/>
      <c r="GE8" s="63"/>
      <c r="GF8" s="55"/>
      <c r="GG8" s="64"/>
      <c r="GH8" s="55"/>
      <c r="GI8" s="55"/>
      <c r="GJ8" s="55"/>
      <c r="GK8" s="63"/>
      <c r="GL8" s="55"/>
      <c r="GM8" s="55"/>
      <c r="GN8" s="63"/>
      <c r="GO8" s="55"/>
      <c r="GP8" s="55"/>
      <c r="GQ8" s="63"/>
      <c r="GR8" s="55"/>
      <c r="GS8" s="55"/>
      <c r="GT8" s="63"/>
      <c r="GU8" s="55"/>
      <c r="GV8" s="55"/>
      <c r="GW8" s="63"/>
      <c r="GX8" s="55"/>
      <c r="GY8" s="55"/>
      <c r="GZ8" s="63"/>
      <c r="HA8" s="55"/>
      <c r="HB8" s="55"/>
      <c r="HC8" s="63"/>
      <c r="HD8" s="55"/>
      <c r="HE8" s="55"/>
      <c r="HF8" s="63"/>
      <c r="HG8" s="55"/>
      <c r="HH8" s="55"/>
      <c r="HI8" s="63"/>
      <c r="HJ8" s="55"/>
      <c r="HK8" s="55"/>
      <c r="HL8" s="63"/>
      <c r="HM8" s="55"/>
      <c r="HN8" s="64"/>
      <c r="HO8" s="55"/>
      <c r="HP8" s="55"/>
      <c r="HQ8" s="64"/>
      <c r="HR8" s="55"/>
      <c r="HS8" s="55"/>
      <c r="HT8" s="64"/>
      <c r="HU8" s="55"/>
      <c r="HV8" s="55"/>
      <c r="HW8" s="64"/>
      <c r="HX8" s="55"/>
      <c r="HY8" s="55"/>
      <c r="HZ8" s="64"/>
      <c r="IA8" s="55"/>
      <c r="IB8" s="55"/>
      <c r="IC8" s="55"/>
      <c r="ID8" s="63"/>
      <c r="IE8" s="55"/>
      <c r="IF8" s="69"/>
      <c r="IG8" s="55"/>
      <c r="IH8" s="55"/>
      <c r="II8" s="55"/>
      <c r="IJ8" s="68"/>
      <c r="IK8" s="55"/>
      <c r="IL8" s="55"/>
      <c r="IM8" s="68"/>
      <c r="IN8" s="55"/>
      <c r="IO8" s="55"/>
      <c r="IP8" s="55"/>
      <c r="IQ8" s="55"/>
      <c r="IR8" s="55"/>
      <c r="IS8" s="55"/>
      <c r="IT8" s="55"/>
      <c r="IU8" s="55"/>
      <c r="IV8" s="55"/>
      <c r="IW8" s="55"/>
      <c r="IX8" s="55"/>
      <c r="IY8" s="55"/>
      <c r="IZ8" s="55"/>
      <c r="JA8" s="55"/>
      <c r="JB8" s="55"/>
      <c r="JC8" s="55"/>
      <c r="JD8" s="55"/>
      <c r="JE8" s="55"/>
      <c r="JF8" s="55"/>
      <c r="JG8" s="55"/>
      <c r="JH8" s="55"/>
      <c r="JI8" s="55"/>
      <c r="JJ8" s="55"/>
      <c r="JK8" s="55"/>
      <c r="JL8" s="55"/>
    </row>
    <row r="9" spans="1:272" s="1" customFormat="1" ht="14.25" customHeight="1" x14ac:dyDescent="0.25">
      <c r="A9" s="57"/>
      <c r="B9" s="57"/>
      <c r="C9" s="710" t="s">
        <v>69</v>
      </c>
      <c r="D9" s="711"/>
      <c r="E9" s="711"/>
      <c r="F9" s="20"/>
      <c r="G9" s="20" t="s">
        <v>88</v>
      </c>
      <c r="H9" s="20" t="s">
        <v>93</v>
      </c>
      <c r="I9" s="10"/>
      <c r="J9" s="359">
        <f>VLOOKUP(J5,Base!$K$4:$Q$231,4,FALSE)</f>
        <v>0</v>
      </c>
      <c r="K9" s="360">
        <f>VLOOKUP(K5,Base!$K$4:$Q$231,4,FALSE)</f>
        <v>0</v>
      </c>
      <c r="L9" s="360">
        <f>VLOOKUP(L5,Base!$K$4:$Q$231,4,FALSE)</f>
        <v>0</v>
      </c>
      <c r="M9" s="360">
        <f>VLOOKUP(M5,Base!$K$4:$Q$231,4,FALSE)</f>
        <v>0</v>
      </c>
      <c r="N9" s="360">
        <f>VLOOKUP(N5,Base!$K$4:$Q$231,4,FALSE)</f>
        <v>0</v>
      </c>
      <c r="O9" s="360">
        <f>VLOOKUP(O5,Base!$K$4:$Q$231,4,FALSE)</f>
        <v>0</v>
      </c>
      <c r="P9" s="360">
        <f>VLOOKUP(P5,Base!$K$4:$Q$231,4,FALSE)</f>
        <v>0</v>
      </c>
      <c r="Q9" s="360">
        <f>VLOOKUP(Q5,Base!$K$4:$Q$231,4,FALSE)</f>
        <v>0</v>
      </c>
      <c r="R9" s="360">
        <f>VLOOKUP(R5,Base!$K$4:$Q$231,4,FALSE)</f>
        <v>0</v>
      </c>
      <c r="S9" s="360">
        <f>VLOOKUP(S5,Base!$K$4:$Q$231,4,FALSE)</f>
        <v>0</v>
      </c>
      <c r="T9" s="360">
        <f>VLOOKUP(T5,Base!$K$4:$Q$231,4,FALSE)</f>
        <v>0</v>
      </c>
      <c r="U9" s="361">
        <f>VLOOKUP(U5,Base!$K$4:$Q$231,4,FALSE)</f>
        <v>0</v>
      </c>
      <c r="V9" s="359">
        <f>VLOOKUP(V5,Base!$K$4:$Q$231,4,FALSE)</f>
        <v>0</v>
      </c>
      <c r="W9" s="360">
        <f>VLOOKUP(W5,Base!$K$4:$Q$231,4,FALSE)</f>
        <v>0</v>
      </c>
      <c r="X9" s="360">
        <f>VLOOKUP(X5,Base!$K$4:$Q$231,4,FALSE)</f>
        <v>0</v>
      </c>
      <c r="Y9" s="360">
        <f>VLOOKUP(Y5,Base!$K$4:$Q$231,4,FALSE)</f>
        <v>0</v>
      </c>
      <c r="Z9" s="360">
        <f>VLOOKUP(Z5,Base!$K$4:$Q$231,4,FALSE)</f>
        <v>0</v>
      </c>
      <c r="AA9" s="360">
        <f>VLOOKUP(AA5,Base!$K$4:$Q$231,4,FALSE)</f>
        <v>0</v>
      </c>
      <c r="AB9" s="360">
        <f>VLOOKUP(AB5,Base!$K$4:$Q$231,4,FALSE)</f>
        <v>1</v>
      </c>
      <c r="AC9" s="360">
        <f>VLOOKUP(AC5,Base!$K$4:$Q$231,4,FALSE)</f>
        <v>0</v>
      </c>
      <c r="AD9" s="360">
        <f>VLOOKUP(AD5,Base!$K$4:$Q$231,4,FALSE)</f>
        <v>0</v>
      </c>
      <c r="AE9" s="360">
        <f>VLOOKUP(AE5,Base!$K$4:$Q$231,4,FALSE)</f>
        <v>0</v>
      </c>
      <c r="AF9" s="360">
        <f>VLOOKUP(AF5,Base!$K$4:$Q$231,4,FALSE)</f>
        <v>0</v>
      </c>
      <c r="AG9" s="361">
        <f>VLOOKUP(AG5,Base!$K$4:$Q$231,4,FALSE)</f>
        <v>0</v>
      </c>
      <c r="AH9" s="359">
        <f>VLOOKUP(AH5,Base!$K$4:$Q$231,4,FALSE)</f>
        <v>0</v>
      </c>
      <c r="AI9" s="360">
        <f>VLOOKUP(AI5,Base!$K$4:$Q$231,4,FALSE)</f>
        <v>0</v>
      </c>
      <c r="AJ9" s="360">
        <f>VLOOKUP(AJ5,Base!$K$4:$Q$231,4,FALSE)</f>
        <v>0</v>
      </c>
      <c r="AK9" s="360">
        <f>VLOOKUP(AK5,Base!$K$4:$Q$231,4,FALSE)</f>
        <v>0</v>
      </c>
      <c r="AL9" s="360">
        <f>VLOOKUP(AL5,Base!$K$4:$Q$231,4,FALSE)</f>
        <v>0</v>
      </c>
      <c r="AM9" s="360">
        <f>VLOOKUP(AM5,Base!$K$4:$Q$231,4,FALSE)</f>
        <v>1</v>
      </c>
      <c r="AN9" s="360">
        <f>VLOOKUP(AN5,Base!$K$4:$Q$231,4,FALSE)</f>
        <v>0</v>
      </c>
      <c r="AO9" s="360">
        <f>VLOOKUP(AO5,Base!$K$4:$Q$231,4,FALSE)</f>
        <v>0</v>
      </c>
      <c r="AP9" s="360">
        <f>VLOOKUP(AP5,Base!$K$4:$Q$231,4,FALSE)</f>
        <v>0</v>
      </c>
      <c r="AQ9" s="360">
        <f>VLOOKUP(AQ5,Base!$K$4:$Q$231,4,FALSE)</f>
        <v>0</v>
      </c>
      <c r="AR9" s="360">
        <f>VLOOKUP(AR5,Base!$K$4:$Q$231,4,FALSE)</f>
        <v>0</v>
      </c>
      <c r="AS9" s="361">
        <f>VLOOKUP(AS5,Base!$K$4:$Q$231,4,FALSE)</f>
        <v>0</v>
      </c>
      <c r="AT9" s="359">
        <f>VLOOKUP(AT5,Base!$K$4:$Q$231,4,FALSE)</f>
        <v>0</v>
      </c>
      <c r="AU9" s="360">
        <f>VLOOKUP(AU5,Base!$K$4:$Q$231,4,FALSE)</f>
        <v>0</v>
      </c>
      <c r="AV9" s="360">
        <f>VLOOKUP(AV5,Base!$K$4:$Q$231,4,FALSE)</f>
        <v>0</v>
      </c>
      <c r="AW9" s="360">
        <f>VLOOKUP(AW5,Base!$K$4:$Q$231,4,FALSE)</f>
        <v>0</v>
      </c>
      <c r="AX9" s="360">
        <f>VLOOKUP(AX5,Base!$K$4:$Q$231,4,FALSE)</f>
        <v>0</v>
      </c>
      <c r="AY9" s="360">
        <f>VLOOKUP(AY5,Base!$K$4:$Q$231,4,FALSE)</f>
        <v>0</v>
      </c>
      <c r="AZ9" s="360">
        <f>VLOOKUP(AZ5,Base!$K$4:$Q$231,4,FALSE)</f>
        <v>0</v>
      </c>
      <c r="BA9" s="360">
        <f>VLOOKUP(BA5,Base!$K$4:$Q$231,4,FALSE)</f>
        <v>0</v>
      </c>
      <c r="BB9" s="360">
        <f>VLOOKUP(BB5,Base!$K$4:$Q$231,4,FALSE)</f>
        <v>0</v>
      </c>
      <c r="BC9" s="360">
        <f>VLOOKUP(BC5,Base!$K$4:$Q$231,4,FALSE)</f>
        <v>0</v>
      </c>
      <c r="BD9" s="360">
        <f>VLOOKUP(BD5,Base!$K$4:$Q$231,4,FALSE)</f>
        <v>0</v>
      </c>
      <c r="BE9" s="361">
        <f>VLOOKUP(BE5,Base!$K$4:$Q$231,4,FALSE)</f>
        <v>1</v>
      </c>
      <c r="BF9" s="359">
        <f>VLOOKUP(BF5,Base!$K$4:$Q$231,4,FALSE)</f>
        <v>0</v>
      </c>
      <c r="BG9" s="360">
        <f>VLOOKUP(BG5,Base!$K$4:$Q$231,4,FALSE)</f>
        <v>0</v>
      </c>
      <c r="BH9" s="360">
        <f>VLOOKUP(BH5,Base!$K$4:$Q$231,4,FALSE)</f>
        <v>0</v>
      </c>
      <c r="BI9" s="360">
        <f>VLOOKUP(BI5,Base!$K$4:$Q$231,4,FALSE)</f>
        <v>0</v>
      </c>
      <c r="BJ9" s="360">
        <f>VLOOKUP(BJ5,Base!$K$4:$Q$231,4,FALSE)</f>
        <v>1</v>
      </c>
      <c r="BK9" s="360">
        <f>VLOOKUP(BK5,Base!$K$4:$Q$231,4,FALSE)</f>
        <v>0</v>
      </c>
      <c r="BL9" s="360">
        <f>VLOOKUP(BL5,Base!$K$4:$Q$231,4,FALSE)</f>
        <v>0</v>
      </c>
      <c r="BM9" s="360">
        <f>VLOOKUP(BM5,Base!$K$4:$Q$231,4,FALSE)</f>
        <v>0</v>
      </c>
      <c r="BN9" s="360">
        <f>VLOOKUP(BN5,Base!$K$4:$Q$231,4,FALSE)</f>
        <v>0</v>
      </c>
      <c r="BO9" s="360">
        <f>VLOOKUP(BO5,Base!$K$4:$Q$231,4,FALSE)</f>
        <v>0</v>
      </c>
      <c r="BP9" s="360">
        <f>VLOOKUP(BP5,Base!$K$4:$Q$231,4,FALSE)</f>
        <v>0</v>
      </c>
      <c r="BQ9" s="361">
        <f>VLOOKUP(BQ5,Base!$K$4:$Q$231,4,FALSE)</f>
        <v>0</v>
      </c>
      <c r="BR9" s="359">
        <f>VLOOKUP(BR5,Base!$K$4:$Q$231,4,FALSE)</f>
        <v>0</v>
      </c>
      <c r="BS9" s="360">
        <f>VLOOKUP(BS5,Base!$K$4:$Q$231,4,FALSE)</f>
        <v>0</v>
      </c>
      <c r="BT9" s="360">
        <f>VLOOKUP(BT5,Base!$K$4:$Q$231,4,FALSE)</f>
        <v>0</v>
      </c>
      <c r="BU9" s="360">
        <f>VLOOKUP(BU5,Base!$K$4:$Q$231,4,FALSE)</f>
        <v>0</v>
      </c>
      <c r="BV9" s="360">
        <f>VLOOKUP(BV5,Base!$K$4:$Q$231,4,FALSE)</f>
        <v>0</v>
      </c>
      <c r="BW9" s="360">
        <f>VLOOKUP(BW5,Base!$K$4:$Q$231,4,FALSE)</f>
        <v>0</v>
      </c>
      <c r="BX9" s="360">
        <f>VLOOKUP(BX5,Base!$K$4:$Q$231,4,FALSE)</f>
        <v>1</v>
      </c>
      <c r="BY9" s="360">
        <f>VLOOKUP(BY5,Base!$K$4:$Q$231,4,FALSE)</f>
        <v>1</v>
      </c>
      <c r="BZ9" s="360">
        <f>VLOOKUP(BZ5,Base!$K$4:$Q$231,4,FALSE)</f>
        <v>0</v>
      </c>
      <c r="CA9" s="360">
        <f>VLOOKUP(CA5,Base!$K$4:$Q$231,4,FALSE)</f>
        <v>1</v>
      </c>
      <c r="CB9" s="360">
        <f>VLOOKUP(CB5,Base!$K$4:$Q$231,4,FALSE)</f>
        <v>0</v>
      </c>
      <c r="CC9" s="360">
        <f>VLOOKUP(CC5,Base!$K$4:$Q$231,4,FALSE)</f>
        <v>2</v>
      </c>
      <c r="CD9" s="359">
        <f>VLOOKUP(CD5,Base!$K$4:$Q$231,4,FALSE)</f>
        <v>0</v>
      </c>
      <c r="CE9" s="360">
        <f>VLOOKUP(CE5,Base!$K$4:$Q$231,4,FALSE)</f>
        <v>0</v>
      </c>
      <c r="CF9" s="360">
        <f>VLOOKUP(CF5,Base!$K$4:$Q$231,4,FALSE)</f>
        <v>0</v>
      </c>
      <c r="CG9" s="360">
        <f>VLOOKUP(CG5,Base!$K$4:$Q$231,4,FALSE)</f>
        <v>0</v>
      </c>
      <c r="CH9" s="360">
        <f>VLOOKUP(CH5,Base!$K$4:$Q$231,4,FALSE)</f>
        <v>0</v>
      </c>
      <c r="CI9" s="360">
        <f>VLOOKUP(CI5,Base!$K$4:$Q$231,4,FALSE)</f>
        <v>0</v>
      </c>
      <c r="CJ9" s="360">
        <f>VLOOKUP(CJ5,Base!$K$4:$Q$231,4,FALSE)</f>
        <v>0</v>
      </c>
      <c r="CK9" s="360">
        <f>VLOOKUP(CK5,Base!$K$4:$Q$231,4,FALSE)</f>
        <v>0</v>
      </c>
      <c r="CL9" s="360">
        <f>VLOOKUP(CL5,Base!$K$4:$Q$231,4,FALSE)</f>
        <v>2</v>
      </c>
      <c r="CM9" s="360">
        <f>VLOOKUP(CM5,Base!$K$4:$Q$231,4,FALSE)</f>
        <v>0</v>
      </c>
      <c r="CN9" s="360">
        <f>VLOOKUP(CN5,Base!$K$4:$Q$231,4,FALSE)</f>
        <v>1</v>
      </c>
      <c r="CO9" s="360">
        <f>VLOOKUP(CO5,Base!$K$4:$Q$231,4,FALSE)</f>
        <v>0</v>
      </c>
      <c r="CP9" s="359">
        <f>VLOOKUP(CP5,Base!$K$4:$Q$231,4,FALSE)</f>
        <v>0</v>
      </c>
      <c r="CQ9" s="360">
        <f>VLOOKUP(CQ5,Base!$K$4:$Q$231,4,FALSE)</f>
        <v>0</v>
      </c>
      <c r="CR9" s="360">
        <f>VLOOKUP(CR5,Base!$K$4:$Q$231,4,FALSE)</f>
        <v>0</v>
      </c>
      <c r="CS9" s="360">
        <f>VLOOKUP(CS5,Base!$K$4:$Q$231,4,FALSE)</f>
        <v>0</v>
      </c>
      <c r="CT9" s="360">
        <f>VLOOKUP(CT5,Base!$K$4:$Q$231,4,FALSE)</f>
        <v>0</v>
      </c>
      <c r="CU9" s="360">
        <f>VLOOKUP(CU5,Base!$K$4:$Q$231,4,FALSE)</f>
        <v>0</v>
      </c>
      <c r="CV9" s="360">
        <f>VLOOKUP(CV5,Base!$K$4:$Q$231,4,FALSE)</f>
        <v>0</v>
      </c>
      <c r="CW9" s="360">
        <f>VLOOKUP(CW5,Base!$K$4:$Q$231,4,FALSE)</f>
        <v>0</v>
      </c>
      <c r="CX9" s="360">
        <f>VLOOKUP(CX5,Base!$K$4:$Q$231,4,FALSE)</f>
        <v>1</v>
      </c>
      <c r="CY9" s="360">
        <f>VLOOKUP(CY5,Base!$K$4:$Q$231,4,FALSE)</f>
        <v>0</v>
      </c>
      <c r="CZ9" s="360">
        <f>VLOOKUP(CZ5,Base!$K$4:$Q$231,4,FALSE)</f>
        <v>0</v>
      </c>
      <c r="DA9" s="360">
        <f>VLOOKUP(DA5,Base!$K$4:$Q$231,4,FALSE)</f>
        <v>0</v>
      </c>
      <c r="DB9" s="359">
        <f>VLOOKUP(DB5,Base!$K$4:$Q$231,4,FALSE)</f>
        <v>0</v>
      </c>
      <c r="DC9" s="360">
        <f>VLOOKUP(DC5,Base!$K$4:$Q$231,4,FALSE)</f>
        <v>0</v>
      </c>
      <c r="DD9" s="360">
        <f>VLOOKUP(DD5,Base!$K$4:$Q$231,4,FALSE)</f>
        <v>0</v>
      </c>
      <c r="DE9" s="360">
        <f>VLOOKUP(DE5,Base!$K$4:$Q$231,4,FALSE)</f>
        <v>0</v>
      </c>
      <c r="DF9" s="360">
        <f>VLOOKUP(DF5,Base!$K$4:$Q$231,4,FALSE)</f>
        <v>0</v>
      </c>
      <c r="DG9" s="360">
        <f>VLOOKUP(DG5,Base!$K$4:$Q$231,4,FALSE)</f>
        <v>0</v>
      </c>
      <c r="DH9" s="360">
        <f>VLOOKUP(DH5,Base!$K$4:$Q$231,4,FALSE)</f>
        <v>0</v>
      </c>
      <c r="DI9" s="360">
        <f>VLOOKUP(DI5,Base!$K$4:$Q$231,4,FALSE)</f>
        <v>0</v>
      </c>
      <c r="DJ9" s="360">
        <f>VLOOKUP(DJ5,Base!$K$4:$Q$231,4,FALSE)</f>
        <v>0</v>
      </c>
      <c r="DK9" s="360">
        <f>VLOOKUP(DK5,Base!$K$4:$Q$231,4,FALSE)</f>
        <v>0</v>
      </c>
      <c r="DL9" s="360">
        <f>VLOOKUP(DL5,Base!$K$4:$Q$231,4,FALSE)</f>
        <v>0</v>
      </c>
      <c r="DM9" s="360">
        <f>VLOOKUP(DM5,Base!$K$4:$Q$231,4,FALSE)</f>
        <v>0</v>
      </c>
      <c r="DN9" s="359">
        <f>VLOOKUP(DN5,Base!$K$4:$Q$231,4,FALSE)</f>
        <v>0</v>
      </c>
      <c r="DO9" s="360">
        <f>VLOOKUP(DO5,Base!$K$4:$Q$231,4,FALSE)</f>
        <v>0</v>
      </c>
      <c r="DP9" s="360">
        <f>VLOOKUP(DP5,Base!$K$4:$Q$231,4,FALSE)</f>
        <v>0</v>
      </c>
      <c r="DQ9" s="360">
        <f>VLOOKUP(DQ5,Base!$K$4:$Q$231,4,FALSE)</f>
        <v>0</v>
      </c>
      <c r="DR9" s="360">
        <f>VLOOKUP(DR5,Base!$K$4:$Q$231,4,FALSE)</f>
        <v>0</v>
      </c>
      <c r="DS9" s="360">
        <f>VLOOKUP(DS5,Base!$K$4:$Q$231,4,FALSE)</f>
        <v>0</v>
      </c>
      <c r="DT9" s="360">
        <f>VLOOKUP(DT5,Base!$K$4:$Q$231,4,FALSE)</f>
        <v>0</v>
      </c>
      <c r="DU9" s="360">
        <f>VLOOKUP(DU5,Base!$K$4:$Q$231,4,FALSE)</f>
        <v>0</v>
      </c>
      <c r="DV9" s="360">
        <f>VLOOKUP(DV5,Base!$K$4:$Q$231,4,FALSE)</f>
        <v>0</v>
      </c>
      <c r="DW9" s="360">
        <f>VLOOKUP(DW5,Base!$K$4:$Q$231,4,FALSE)</f>
        <v>0</v>
      </c>
      <c r="DX9" s="360">
        <f>VLOOKUP(DX5,Base!$K$4:$Q$231,4,FALSE)</f>
        <v>0</v>
      </c>
      <c r="DY9" s="360">
        <f>VLOOKUP(DY5,Base!$K$4:$Q$231,4,FALSE)</f>
        <v>0</v>
      </c>
      <c r="DZ9" s="359">
        <f>VLOOKUP(DZ5,Base!$K$4:$Q$231,4,FALSE)</f>
        <v>0</v>
      </c>
      <c r="EA9" s="360">
        <f>VLOOKUP(EA5,Base!$K$4:$Q$231,4,FALSE)</f>
        <v>0</v>
      </c>
      <c r="EB9" s="360">
        <f>VLOOKUP(EB5,Base!$K$4:$Q$231,4,FALSE)</f>
        <v>0</v>
      </c>
      <c r="EC9" s="360">
        <f>VLOOKUP(EC5,Base!$K$4:$Q$231,4,FALSE)</f>
        <v>1</v>
      </c>
      <c r="ED9" s="360">
        <f>VLOOKUP(ED5,Base!$K$4:$Q$231,4,FALSE)</f>
        <v>0</v>
      </c>
      <c r="EE9" s="360">
        <f>VLOOKUP(EE5,Base!$K$4:$Q$231,4,FALSE)</f>
        <v>1</v>
      </c>
      <c r="EF9" s="360">
        <f>VLOOKUP(EF5,Base!$K$4:$Q$231,4,FALSE)</f>
        <v>0</v>
      </c>
      <c r="EG9" s="360">
        <f>VLOOKUP(EG5,Base!$K$4:$Q$231,4,FALSE)</f>
        <v>1</v>
      </c>
      <c r="EH9" s="360">
        <f>VLOOKUP(EH5,Base!$K$4:$Q$231,4,FALSE)</f>
        <v>0</v>
      </c>
      <c r="EI9" s="360">
        <f>VLOOKUP(EI5,Base!$K$4:$Q$231,4,FALSE)</f>
        <v>1</v>
      </c>
      <c r="EJ9" s="360">
        <f>VLOOKUP(EJ5,Base!$K$4:$Q$231,4,FALSE)</f>
        <v>0</v>
      </c>
      <c r="EK9" s="360">
        <f>VLOOKUP(EK5,Base!$K$4:$Q$231,4,FALSE)</f>
        <v>0</v>
      </c>
      <c r="EL9" s="359">
        <f>VLOOKUP(EL5,Base!$K$4:$Q$231,4,FALSE)</f>
        <v>2</v>
      </c>
      <c r="EM9" s="360">
        <f>VLOOKUP(EM5,Base!$K$4:$Q$231,4,FALSE)</f>
        <v>0</v>
      </c>
      <c r="EN9" s="360">
        <f>VLOOKUP(EN5,Base!$K$4:$Q$231,4,FALSE)</f>
        <v>0</v>
      </c>
      <c r="EO9" s="360">
        <f>VLOOKUP(EO5,Base!$K$4:$Q$231,4,FALSE)</f>
        <v>0</v>
      </c>
      <c r="EP9" s="360">
        <f>VLOOKUP(EP5,Base!$K$4:$Q$231,4,FALSE)</f>
        <v>0</v>
      </c>
      <c r="EQ9" s="360">
        <f>VLOOKUP(EQ5,Base!$K$4:$Q$231,4,FALSE)</f>
        <v>0</v>
      </c>
      <c r="ER9" s="360">
        <f>VLOOKUP(ER5,Base!$K$4:$Q$231,4,FALSE)</f>
        <v>0</v>
      </c>
      <c r="ES9" s="360">
        <f>VLOOKUP(ES5,Base!$K$4:$Q$231,4,FALSE)</f>
        <v>0</v>
      </c>
      <c r="ET9" s="360">
        <f>VLOOKUP(ET5,Base!$K$4:$Q$231,4,FALSE)</f>
        <v>0</v>
      </c>
      <c r="EU9" s="360">
        <f>VLOOKUP(EU5,Base!$K$4:$Q$231,4,FALSE)</f>
        <v>0</v>
      </c>
      <c r="EV9" s="360">
        <f>VLOOKUP(EV5,Base!$K$4:$Q$231,4,FALSE)</f>
        <v>1</v>
      </c>
      <c r="EW9" s="360">
        <f>VLOOKUP(EW5,Base!$K$4:$Q$231,4,FALSE)</f>
        <v>0</v>
      </c>
      <c r="EX9" s="359">
        <f>VLOOKUP(EX5,Base!$K$4:$Q$231,4,FALSE)</f>
        <v>0</v>
      </c>
      <c r="EY9" s="360">
        <f>VLOOKUP(EY5,Base!$K$4:$Q$231,4,FALSE)</f>
        <v>0</v>
      </c>
      <c r="EZ9" s="360">
        <f>VLOOKUP(EZ5,Base!$K$4:$Q$231,4,FALSE)</f>
        <v>0</v>
      </c>
      <c r="FA9" s="360">
        <f>VLOOKUP(FA5,Base!$K$4:$Q$231,4,FALSE)</f>
        <v>0</v>
      </c>
      <c r="FB9" s="360">
        <f>VLOOKUP(FB5,Base!$K$4:$Q$231,4,FALSE)</f>
        <v>0</v>
      </c>
      <c r="FC9" s="360">
        <f>VLOOKUP(FC5,Base!$K$4:$Q$231,4,FALSE)</f>
        <v>0</v>
      </c>
      <c r="FD9" s="360">
        <f>VLOOKUP(FD5,Base!$K$4:$Q$231,4,FALSE)</f>
        <v>0</v>
      </c>
      <c r="FE9" s="360">
        <f>VLOOKUP(FE5,Base!$K$4:$Q$231,4,FALSE)</f>
        <v>0</v>
      </c>
      <c r="FF9" s="360">
        <f>VLOOKUP(FF5,Base!$K$4:$Q$231,4,FALSE)</f>
        <v>0</v>
      </c>
      <c r="FG9" s="360">
        <f>VLOOKUP(FG5,Base!$K$4:$Q$231,4,FALSE)</f>
        <v>0</v>
      </c>
      <c r="FH9" s="360">
        <f>VLOOKUP(FH5,Base!$K$4:$Q$231,4,FALSE)</f>
        <v>0</v>
      </c>
      <c r="FI9" s="360">
        <f>VLOOKUP(FI5,Base!$K$4:$Q$231,4,FALSE)</f>
        <v>1</v>
      </c>
      <c r="FJ9" s="359">
        <f>VLOOKUP(FJ5,Base!$K$4:$Q$231,4,FALSE)</f>
        <v>0</v>
      </c>
      <c r="FK9" s="360">
        <f>VLOOKUP(FK5,Base!$K$4:$Q$231,4,FALSE)</f>
        <v>0</v>
      </c>
      <c r="FL9" s="360">
        <f>VLOOKUP(FL5,Base!$K$4:$Q$231,4,FALSE)</f>
        <v>0</v>
      </c>
      <c r="FM9" s="360">
        <f>VLOOKUP(FM5,Base!$K$4:$Q$231,4,FALSE)</f>
        <v>0</v>
      </c>
      <c r="FN9" s="360">
        <f>VLOOKUP(FN5,Base!$K$4:$Q$231,4,FALSE)</f>
        <v>0</v>
      </c>
      <c r="FO9" s="360">
        <f>VLOOKUP(FO5,Base!$K$4:$Q$231,4,FALSE)</f>
        <v>0</v>
      </c>
      <c r="FP9" s="360">
        <f>VLOOKUP(FP5,Base!$K$4:$Q$231,4,FALSE)</f>
        <v>0</v>
      </c>
      <c r="FQ9" s="360">
        <f>VLOOKUP(FQ5,Base!$K$4:$Q$231,4,FALSE)</f>
        <v>0</v>
      </c>
      <c r="FR9" s="360">
        <f>VLOOKUP(FR5,Base!$K$4:$Q$231,4,FALSE)</f>
        <v>0</v>
      </c>
      <c r="FS9" s="360">
        <f>VLOOKUP(FS5,Base!$K$4:$Q$231,4,FALSE)</f>
        <v>0</v>
      </c>
      <c r="FT9" s="360">
        <f>VLOOKUP(FT5,Base!$K$4:$Q$231,4,FALSE)</f>
        <v>0</v>
      </c>
      <c r="FU9" s="360">
        <f>VLOOKUP(FU5,Base!$K$4:$Q$231,4,FALSE)</f>
        <v>0</v>
      </c>
      <c r="FV9" s="359">
        <f>VLOOKUP(FV5,Base!$K$4:$Q$231,4,FALSE)</f>
        <v>0</v>
      </c>
      <c r="FW9" s="360">
        <f>VLOOKUP(FW5,Base!$K$4:$Q$231,4,FALSE)</f>
        <v>0</v>
      </c>
      <c r="FX9" s="360">
        <f>VLOOKUP(FX5,Base!$K$4:$Q$231,4,FALSE)</f>
        <v>0</v>
      </c>
      <c r="FY9" s="360">
        <f>VLOOKUP(FY5,Base!$K$4:$Q$231,4,FALSE)</f>
        <v>0</v>
      </c>
      <c r="FZ9" s="360">
        <f>VLOOKUP(FZ5,Base!$K$4:$Q$231,4,FALSE)</f>
        <v>0</v>
      </c>
      <c r="GA9" s="360">
        <f>VLOOKUP(GA5,Base!$K$4:$Q$231,4,FALSE)</f>
        <v>0</v>
      </c>
      <c r="GB9" s="360">
        <f>VLOOKUP(GB5,Base!$K$4:$Q$231,4,FALSE)</f>
        <v>0</v>
      </c>
      <c r="GC9" s="360">
        <f>VLOOKUP(GC5,Base!$K$4:$Q$231,4,FALSE)</f>
        <v>0</v>
      </c>
      <c r="GD9" s="360">
        <f>VLOOKUP(GD5,Base!$K$4:$Q$231,4,FALSE)</f>
        <v>0</v>
      </c>
      <c r="GE9" s="360">
        <f>VLOOKUP(GE5,Base!$K$4:$Q$231,4,FALSE)</f>
        <v>0</v>
      </c>
      <c r="GF9" s="360">
        <f>VLOOKUP(GF5,Base!$K$4:$Q$231,4,FALSE)</f>
        <v>0</v>
      </c>
      <c r="GG9" s="360">
        <f>VLOOKUP(GG5,Base!$K$4:$Q$231,4,FALSE)</f>
        <v>0</v>
      </c>
      <c r="GH9" s="359">
        <f>VLOOKUP(GH5,Base!$K$4:$Q$231,4,FALSE)</f>
        <v>0</v>
      </c>
      <c r="GI9" s="360">
        <f>VLOOKUP(GI5,Base!$K$4:$Q$231,4,FALSE)</f>
        <v>0</v>
      </c>
      <c r="GJ9" s="360">
        <f>VLOOKUP(GJ5,Base!$K$4:$Q$231,4,FALSE)</f>
        <v>0</v>
      </c>
      <c r="GK9" s="360">
        <f>VLOOKUP(GK5,Base!$K$4:$Q$231,4,FALSE)</f>
        <v>0</v>
      </c>
      <c r="GL9" s="360">
        <f>VLOOKUP(GL5,Base!$K$4:$Q$231,4,FALSE)</f>
        <v>0</v>
      </c>
      <c r="GM9" s="360">
        <f>VLOOKUP(GM5,Base!$K$4:$Q$231,4,FALSE)</f>
        <v>0</v>
      </c>
      <c r="GN9" s="360">
        <f>VLOOKUP(GN5,Base!$K$4:$Q$231,4,FALSE)</f>
        <v>0</v>
      </c>
      <c r="GO9" s="360">
        <f>VLOOKUP(GO5,Base!$K$4:$Q$231,4,FALSE)</f>
        <v>0</v>
      </c>
      <c r="GP9" s="360">
        <f>VLOOKUP(GP5,Base!$K$4:$Q$231,4,FALSE)</f>
        <v>1</v>
      </c>
      <c r="GQ9" s="360">
        <f>VLOOKUP(GQ5,Base!$K$4:$Q$231,4,FALSE)</f>
        <v>0</v>
      </c>
      <c r="GR9" s="360">
        <f>VLOOKUP(GR5,Base!$K$4:$Q$231,4,FALSE)</f>
        <v>0</v>
      </c>
      <c r="GS9" s="360">
        <f>VLOOKUP(GS5,Base!$K$4:$Q$231,4,FALSE)</f>
        <v>1</v>
      </c>
      <c r="GT9" s="359">
        <f>VLOOKUP(GT5,Base!$K$4:$Q$231,4,FALSE)</f>
        <v>0</v>
      </c>
      <c r="GU9" s="360">
        <f>VLOOKUP(GU5,Base!$K$4:$Q$231,4,FALSE)</f>
        <v>0</v>
      </c>
      <c r="GV9" s="360">
        <f>VLOOKUP(GV5,Base!$K$4:$Q$231,4,FALSE)</f>
        <v>0</v>
      </c>
      <c r="GW9" s="360">
        <f>VLOOKUP(GW5,Base!$K$4:$Q$231,4,FALSE)</f>
        <v>0</v>
      </c>
      <c r="GX9" s="360">
        <f>VLOOKUP(GX5,Base!$K$4:$Q$231,4,FALSE)</f>
        <v>0</v>
      </c>
      <c r="GY9" s="360">
        <f>VLOOKUP(GY5,Base!$K$4:$Q$231,4,FALSE)</f>
        <v>1</v>
      </c>
      <c r="GZ9" s="360">
        <f>VLOOKUP(GZ5,Base!$K$4:$Q$231,4,FALSE)</f>
        <v>0</v>
      </c>
      <c r="HA9" s="360">
        <f>VLOOKUP(HA5,Base!$K$4:$Q$231,4,FALSE)</f>
        <v>1</v>
      </c>
      <c r="HB9" s="360">
        <f>VLOOKUP(HB5,Base!$K$4:$Q$231,4,FALSE)</f>
        <v>2</v>
      </c>
      <c r="HC9" s="360">
        <f>VLOOKUP(HC5,Base!$K$4:$Q$231,4,FALSE)</f>
        <v>0</v>
      </c>
      <c r="HD9" s="360">
        <f>VLOOKUP(HD5,Base!$K$4:$Q$231,4,FALSE)</f>
        <v>0</v>
      </c>
      <c r="HE9" s="360">
        <f>VLOOKUP(HE5,Base!$K$4:$Q$231,4,FALSE)</f>
        <v>0</v>
      </c>
      <c r="HF9" s="359">
        <f>VLOOKUP(HF5,Base!$K$4:$Q$231,4,FALSE)</f>
        <v>0</v>
      </c>
      <c r="HG9" s="360">
        <f>VLOOKUP(HG5,Base!$K$4:$Q$231,4,FALSE)</f>
        <v>0</v>
      </c>
      <c r="HH9" s="360">
        <f>VLOOKUP(HH5,Base!$K$4:$Q$231,4,FALSE)</f>
        <v>0</v>
      </c>
      <c r="HI9" s="360">
        <f>VLOOKUP(HI5,Base!$K$4:$Q$231,4,FALSE)</f>
        <v>0</v>
      </c>
      <c r="HJ9" s="360">
        <f>VLOOKUP(HJ5,Base!$K$4:$Q$231,4,FALSE)</f>
        <v>0</v>
      </c>
      <c r="HK9" s="360">
        <f>VLOOKUP(HK5,Base!$K$4:$Q$231,4,FALSE)</f>
        <v>0</v>
      </c>
      <c r="HL9" s="360">
        <f>VLOOKUP(HL5,Base!$K$4:$Q$231,4,FALSE)</f>
        <v>0</v>
      </c>
      <c r="HM9" s="360">
        <f>VLOOKUP(HM5,Base!$K$4:$Q$231,4,FALSE)</f>
        <v>0</v>
      </c>
      <c r="HN9" s="360">
        <f>VLOOKUP(HN5,Base!$K$4:$Q$231,4,FALSE)</f>
        <v>0</v>
      </c>
      <c r="HO9" s="360">
        <f>VLOOKUP(HO5,Base!$K$4:$Q$231,4,FALSE)</f>
        <v>0</v>
      </c>
      <c r="HP9" s="360">
        <f>VLOOKUP(HP5,Base!$K$4:$Q$231,4,FALSE)</f>
        <v>0</v>
      </c>
      <c r="HQ9" s="360">
        <f>VLOOKUP(HQ5,Base!$K$4:$Q$231,4,FALSE)</f>
        <v>0</v>
      </c>
      <c r="HR9" s="359">
        <f>VLOOKUP(HR5,Base!$K$4:$Q$231,4,FALSE)</f>
        <v>0</v>
      </c>
      <c r="HS9" s="360">
        <f>VLOOKUP(HS5,Base!$K$4:$Q$231,4,FALSE)</f>
        <v>0</v>
      </c>
      <c r="HT9" s="360">
        <f>VLOOKUP(HT5,Base!$K$4:$Q$231,4,FALSE)</f>
        <v>0</v>
      </c>
      <c r="HU9" s="360">
        <f>VLOOKUP(HU5,Base!$K$4:$Q$231,4,FALSE)</f>
        <v>0</v>
      </c>
      <c r="HV9" s="360">
        <f>VLOOKUP(HV5,Base!$K$4:$Q$231,4,FALSE)</f>
        <v>0</v>
      </c>
      <c r="HW9" s="360">
        <f>VLOOKUP(HW5,Base!$K$4:$Q$231,4,FALSE)</f>
        <v>0</v>
      </c>
      <c r="HX9" s="360">
        <f>VLOOKUP(HX5,Base!$K$4:$Q$231,4,FALSE)</f>
        <v>0</v>
      </c>
      <c r="HY9" s="360">
        <f>VLOOKUP(HY5,Base!$K$4:$Q$231,4,FALSE)</f>
        <v>0</v>
      </c>
      <c r="HZ9" s="360">
        <f>VLOOKUP(HZ5,Base!$K$4:$Q$231,4,FALSE)</f>
        <v>0</v>
      </c>
      <c r="IA9" s="360">
        <f>VLOOKUP(IA5,Base!$K$4:$Q$231,4,FALSE)</f>
        <v>0</v>
      </c>
      <c r="IB9" s="360">
        <f>VLOOKUP(IB5,Base!$K$4:$Q$231,4,FALSE)</f>
        <v>0</v>
      </c>
      <c r="IC9" s="360">
        <f>VLOOKUP(IC5,Base!$K$4:$Q$231,4,FALSE)</f>
        <v>0</v>
      </c>
      <c r="ID9" s="359"/>
      <c r="IE9" s="360"/>
      <c r="IF9" s="360"/>
      <c r="IG9" s="360"/>
      <c r="IH9" s="360"/>
      <c r="II9" s="360"/>
      <c r="IJ9" s="360"/>
      <c r="IK9" s="360"/>
      <c r="IL9" s="360"/>
      <c r="IM9" s="360"/>
      <c r="IN9" s="360"/>
      <c r="IO9" s="360"/>
      <c r="IP9" s="55"/>
      <c r="IQ9" s="55"/>
      <c r="IR9" s="55"/>
      <c r="IS9" s="55"/>
      <c r="IT9" s="55"/>
      <c r="IU9" s="55"/>
      <c r="IV9" s="55"/>
      <c r="IW9" s="55"/>
      <c r="IX9" s="55"/>
      <c r="IY9" s="55"/>
      <c r="IZ9" s="55"/>
      <c r="JA9" s="55"/>
      <c r="JB9" s="55"/>
      <c r="JC9" s="55"/>
      <c r="JD9" s="55"/>
      <c r="JE9" s="55"/>
      <c r="JF9" s="55"/>
      <c r="JG9" s="55"/>
      <c r="JH9" s="55"/>
      <c r="JI9" s="55"/>
      <c r="JJ9" s="55"/>
      <c r="JK9" s="55"/>
      <c r="JL9" s="55"/>
    </row>
    <row r="10" spans="1:272" s="5" customFormat="1" ht="14.25" customHeight="1" thickBot="1" x14ac:dyDescent="0.25">
      <c r="A10" s="58"/>
      <c r="B10" s="58"/>
      <c r="C10" s="712" t="s">
        <v>74</v>
      </c>
      <c r="D10" s="713"/>
      <c r="E10" s="713"/>
      <c r="F10" s="11"/>
      <c r="G10" s="11" t="s">
        <v>88</v>
      </c>
      <c r="H10" s="11" t="s">
        <v>93</v>
      </c>
      <c r="I10" s="11"/>
      <c r="J10" s="701" t="str">
        <f>IF(ISNA(VLOOKUP(J6,Base!$DW$4:$DZ$79,4,FALSE)),"",VLOOKUP(J6,Base!$DW$4:$DZ$79,4,FALSE))</f>
        <v/>
      </c>
      <c r="K10" s="700"/>
      <c r="L10" s="700"/>
      <c r="M10" s="700" t="str">
        <f>IF(ISNA(VLOOKUP(M6,Base!$DW$4:$DZ$79,4,FALSE)),"",VLOOKUP(M6,Base!$DW$4:$DZ$79,4,FALSE))</f>
        <v/>
      </c>
      <c r="N10" s="700"/>
      <c r="O10" s="700"/>
      <c r="P10" s="700" t="str">
        <f>IF(ISNA(VLOOKUP(P6,Base!$DW$4:$DZ$79,4,FALSE)),"",VLOOKUP(P6,Base!$DW$4:$DZ$79,4,FALSE))</f>
        <v/>
      </c>
      <c r="Q10" s="700"/>
      <c r="R10" s="700"/>
      <c r="S10" s="700" t="str">
        <f>IF(ISNA(VLOOKUP(S6,Base!$DW$4:$DZ$79,4,FALSE)),"",VLOOKUP(S6,Base!$DW$4:$DZ$79,4,FALSE))</f>
        <v/>
      </c>
      <c r="T10" s="700"/>
      <c r="U10" s="707"/>
      <c r="V10" s="701" t="str">
        <f>IF(ISNA(VLOOKUP(V6,Base!$DW$4:$DZ$79,4,FALSE)),"",VLOOKUP(V6,Base!$DW$4:$DZ$79,4,FALSE))</f>
        <v/>
      </c>
      <c r="W10" s="700"/>
      <c r="X10" s="700"/>
      <c r="Y10" s="700" t="str">
        <f>IF(ISNA(VLOOKUP(Y6,Base!$DW$4:$DZ$79,4,FALSE)),"",VLOOKUP(Y6,Base!$DW$4:$DZ$79,4,FALSE))</f>
        <v/>
      </c>
      <c r="Z10" s="700"/>
      <c r="AA10" s="700"/>
      <c r="AB10" s="700">
        <f>IF(ISNA(VLOOKUP(AB6,Base!$DW$4:$DZ$79,4,FALSE)),"",VLOOKUP(AB6,Base!$DW$4:$DZ$79,4,FALSE))</f>
        <v>666</v>
      </c>
      <c r="AC10" s="700"/>
      <c r="AD10" s="700"/>
      <c r="AE10" s="700" t="str">
        <f>IF(ISNA(VLOOKUP(AE6,Base!$DW$4:$DZ$79,4,FALSE)),"",VLOOKUP(AE6,Base!$DW$4:$DZ$79,4,FALSE))</f>
        <v/>
      </c>
      <c r="AF10" s="700"/>
      <c r="AG10" s="707"/>
      <c r="AH10" s="701" t="str">
        <f>IF(ISNA(VLOOKUP(AH6,Base!$DW$4:$DZ$79,4,FALSE)),"",VLOOKUP(AH6,Base!$DW$4:$DZ$79,4,FALSE))</f>
        <v/>
      </c>
      <c r="AI10" s="700"/>
      <c r="AJ10" s="700"/>
      <c r="AK10" s="700">
        <f>IF(ISNA(VLOOKUP(AK6,Base!$DW$4:$DZ$79,4,FALSE)),"",VLOOKUP(AK6,Base!$DW$4:$DZ$79,4,FALSE))</f>
        <v>60</v>
      </c>
      <c r="AL10" s="700"/>
      <c r="AM10" s="700"/>
      <c r="AN10" s="700" t="str">
        <f>IF(ISNA(VLOOKUP(AN6,Base!$DW$4:$DZ$79,4,FALSE)),"",VLOOKUP(AN6,Base!$DW$4:$DZ$79,4,FALSE))</f>
        <v/>
      </c>
      <c r="AO10" s="700"/>
      <c r="AP10" s="700"/>
      <c r="AQ10" s="700" t="str">
        <f>IF(ISNA(VLOOKUP(AQ6,Base!$DW$4:$DZ$79,4,FALSE)),"",VLOOKUP(AQ6,Base!$DW$4:$DZ$79,4,FALSE))</f>
        <v/>
      </c>
      <c r="AR10" s="700"/>
      <c r="AS10" s="707"/>
      <c r="AT10" s="701" t="str">
        <f>IF(ISNA(VLOOKUP(AT6,Base!$DW$4:$DZ$79,4,FALSE)),"",VLOOKUP(AT6,Base!$DW$4:$DZ$79,4,FALSE))</f>
        <v/>
      </c>
      <c r="AU10" s="700"/>
      <c r="AV10" s="700"/>
      <c r="AW10" s="700" t="str">
        <f>IF(ISNA(VLOOKUP(AW6,Base!$DW$4:$DZ$79,4,FALSE)),"",VLOOKUP(AW6,Base!$DW$4:$DZ$79,4,FALSE))</f>
        <v/>
      </c>
      <c r="AX10" s="700"/>
      <c r="AY10" s="700"/>
      <c r="AZ10" s="700" t="str">
        <f>IF(ISNA(VLOOKUP(AZ6,Base!$DW$4:$DZ$79,4,FALSE)),"",VLOOKUP(AZ6,Base!$DW$4:$DZ$79,4,FALSE))</f>
        <v/>
      </c>
      <c r="BA10" s="700"/>
      <c r="BB10" s="700"/>
      <c r="BC10" s="700">
        <f>IF(ISNA(VLOOKUP(BC6,Base!$DW$4:$DZ$79,4,FALSE)),"",VLOOKUP(BC6,Base!$DW$4:$DZ$79,4,FALSE))</f>
        <v>147</v>
      </c>
      <c r="BD10" s="700"/>
      <c r="BE10" s="707"/>
      <c r="BF10" s="701" t="str">
        <f>IF(ISNA(VLOOKUP(BF6,Base!$DW$4:$DZ$79,4,FALSE)),"",VLOOKUP(BF6,Base!$DW$4:$DZ$79,4,FALSE))</f>
        <v/>
      </c>
      <c r="BG10" s="700"/>
      <c r="BH10" s="700"/>
      <c r="BI10" s="700">
        <f>IF(ISNA(VLOOKUP(BI6,Base!$DW$4:$DZ$79,4,FALSE)),"",VLOOKUP(BI6,Base!$DW$4:$DZ$79,4,FALSE))</f>
        <v>207</v>
      </c>
      <c r="BJ10" s="700"/>
      <c r="BK10" s="700"/>
      <c r="BL10" s="700" t="str">
        <f>IF(ISNA(VLOOKUP(BL6,Base!$DW$4:$DZ$79,4,FALSE)),"",VLOOKUP(BL6,Base!$DW$4:$DZ$79,4,FALSE))</f>
        <v/>
      </c>
      <c r="BM10" s="700"/>
      <c r="BN10" s="700"/>
      <c r="BO10" s="700" t="str">
        <f>IF(ISNA(VLOOKUP(BO6,Base!$DW$4:$DZ$79,4,FALSE)),"",VLOOKUP(BO6,Base!$DW$4:$DZ$79,4,FALSE))</f>
        <v/>
      </c>
      <c r="BP10" s="700"/>
      <c r="BQ10" s="707"/>
      <c r="BR10" s="701" t="str">
        <f>IF(ISNA(VLOOKUP(BR6,Base!$DW$4:$DZ$79,4,FALSE)),"",VLOOKUP(BR6,Base!$DW$4:$DZ$79,4,FALSE))</f>
        <v/>
      </c>
      <c r="BS10" s="700"/>
      <c r="BT10" s="700"/>
      <c r="BU10" s="700" t="str">
        <f>IF(ISNA(VLOOKUP(BU6,Base!$DW$4:$DZ$79,4,FALSE)),"",VLOOKUP(BU6,Base!$DW$4:$DZ$79,4,FALSE))</f>
        <v/>
      </c>
      <c r="BV10" s="700"/>
      <c r="BW10" s="700"/>
      <c r="BX10" s="700">
        <f>IF(ISNA(VLOOKUP(BX6,Base!$DW$4:$DZ$79,4,FALSE)),"",VLOOKUP(BX6,Base!$DW$4:$DZ$79,4,FALSE))</f>
        <v>328</v>
      </c>
      <c r="BY10" s="700"/>
      <c r="BZ10" s="700"/>
      <c r="CA10" s="700">
        <f>IF(ISNA(VLOOKUP(CA6,Base!$DW$4:$DZ$79,4,FALSE)),"",VLOOKUP(CA6,Base!$DW$4:$DZ$79,4,FALSE))</f>
        <v>246</v>
      </c>
      <c r="CB10" s="700"/>
      <c r="CC10" s="700"/>
      <c r="CD10" s="701" t="str">
        <f>IF(ISNA(VLOOKUP(CD6,Base!$DW$4:$DZ$79,4,FALSE)),"",VLOOKUP(CD6,Base!$DW$4:$DZ$79,4,FALSE))</f>
        <v/>
      </c>
      <c r="CE10" s="700"/>
      <c r="CF10" s="700"/>
      <c r="CG10" s="700" t="str">
        <f>IF(ISNA(VLOOKUP(CG6,Base!$DW$4:$DZ$79,4,FALSE)),"",VLOOKUP(CG6,Base!$DW$4:$DZ$79,4,FALSE))</f>
        <v/>
      </c>
      <c r="CH10" s="700"/>
      <c r="CI10" s="700"/>
      <c r="CJ10" s="700">
        <f>IF(ISNA(VLOOKUP(CJ6,Base!$DW$4:$DZ$79,4,FALSE)),"",VLOOKUP(CJ6,Base!$DW$4:$DZ$79,4,FALSE))</f>
        <v>436</v>
      </c>
      <c r="CK10" s="700"/>
      <c r="CL10" s="700"/>
      <c r="CM10" s="700">
        <f>IF(ISNA(VLOOKUP(CM6,Base!$DW$4:$DZ$79,4,FALSE)),"",VLOOKUP(CM6,Base!$DW$4:$DZ$79,4,FALSE))</f>
        <v>179</v>
      </c>
      <c r="CN10" s="700"/>
      <c r="CO10" s="700"/>
      <c r="CP10" s="701" t="str">
        <f>IF(ISNA(VLOOKUP(CP6,Base!$DW$4:$DZ$79,4,FALSE)),"",VLOOKUP(CP6,Base!$DW$4:$DZ$79,4,FALSE))</f>
        <v/>
      </c>
      <c r="CQ10" s="700"/>
      <c r="CR10" s="700"/>
      <c r="CS10" s="700" t="str">
        <f>IF(ISNA(VLOOKUP(CS6,Base!$DW$4:$DZ$79,4,FALSE)),"",VLOOKUP(CS6,Base!$DW$4:$DZ$79,4,FALSE))</f>
        <v/>
      </c>
      <c r="CT10" s="700"/>
      <c r="CU10" s="700"/>
      <c r="CV10" s="700">
        <f>IF(ISNA(VLOOKUP(CV6,Base!$DW$4:$DZ$79,4,FALSE)),"",VLOOKUP(CV6,Base!$DW$4:$DZ$79,4,FALSE))</f>
        <v>254</v>
      </c>
      <c r="CW10" s="700"/>
      <c r="CX10" s="700"/>
      <c r="CY10" s="700" t="str">
        <f>IF(ISNA(VLOOKUP(CY6,Base!$DW$4:$DZ$79,4,FALSE)),"",VLOOKUP(CY6,Base!$DW$4:$DZ$79,4,FALSE))</f>
        <v/>
      </c>
      <c r="CZ10" s="700"/>
      <c r="DA10" s="700"/>
      <c r="DB10" s="701" t="str">
        <f>IF(ISNA(VLOOKUP(DB6,Base!$DW$4:$DZ$79,4,FALSE)),"",VLOOKUP(DB6,Base!$DW$4:$DZ$79,4,FALSE))</f>
        <v/>
      </c>
      <c r="DC10" s="700"/>
      <c r="DD10" s="700"/>
      <c r="DE10" s="700" t="str">
        <f>IF(ISNA(VLOOKUP(DE6,Base!$DW$4:$DZ$79,4,FALSE)),"",VLOOKUP(DE6,Base!$DW$4:$DZ$79,4,FALSE))</f>
        <v/>
      </c>
      <c r="DF10" s="700"/>
      <c r="DG10" s="700"/>
      <c r="DH10" s="700" t="str">
        <f>IF(ISNA(VLOOKUP(DH6,Base!$DW$4:$DZ$79,4,FALSE)),"",VLOOKUP(DH6,Base!$DW$4:$DZ$79,4,FALSE))</f>
        <v/>
      </c>
      <c r="DI10" s="700"/>
      <c r="DJ10" s="700"/>
      <c r="DK10" s="700" t="str">
        <f>IF(ISNA(VLOOKUP(DK6,Base!$DW$4:$DZ$79,4,FALSE)),"",VLOOKUP(DK6,Base!$DW$4:$DZ$79,4,FALSE))</f>
        <v/>
      </c>
      <c r="DL10" s="700"/>
      <c r="DM10" s="700"/>
      <c r="DN10" s="701" t="str">
        <f>IF(ISNA(VLOOKUP(DN6,Base!$DW$4:$DZ$79,4,FALSE)),"",VLOOKUP(DN6,Base!$DW$4:$DZ$79,4,FALSE))</f>
        <v/>
      </c>
      <c r="DO10" s="700"/>
      <c r="DP10" s="700"/>
      <c r="DQ10" s="700" t="str">
        <f>IF(ISNA(VLOOKUP(DQ6,Base!$DW$4:$DZ$79,4,FALSE)),"",VLOOKUP(DQ6,Base!$DW$4:$DZ$79,4,FALSE))</f>
        <v/>
      </c>
      <c r="DR10" s="700"/>
      <c r="DS10" s="700"/>
      <c r="DT10" s="700" t="str">
        <f>IF(ISNA(VLOOKUP(DT6,Base!$DW$4:$DZ$79,4,FALSE)),"",VLOOKUP(DT6,Base!$DW$4:$DZ$79,4,FALSE))</f>
        <v/>
      </c>
      <c r="DU10" s="700"/>
      <c r="DV10" s="700"/>
      <c r="DW10" s="700" t="str">
        <f>IF(ISNA(VLOOKUP(DW6,Base!$DW$4:$DZ$79,4,FALSE)),"",VLOOKUP(DW6,Base!$DW$4:$DZ$79,4,FALSE))</f>
        <v/>
      </c>
      <c r="DX10" s="700"/>
      <c r="DY10" s="700"/>
      <c r="DZ10" s="701" t="str">
        <f>IF(ISNA(VLOOKUP(DZ6,Base!$DW$4:$DZ$79,4,FALSE)),"",VLOOKUP(DZ6,Base!$DW$4:$DZ$79,4,FALSE))</f>
        <v/>
      </c>
      <c r="EA10" s="700"/>
      <c r="EB10" s="700"/>
      <c r="EC10" s="700">
        <f>IF(ISNA(VLOOKUP(EC6,Base!$DW$4:$DZ$79,4,FALSE)),"",VLOOKUP(EC6,Base!$DW$4:$DZ$79,4,FALSE))</f>
        <v>419</v>
      </c>
      <c r="ED10" s="700"/>
      <c r="EE10" s="700"/>
      <c r="EF10" s="700">
        <f>IF(ISNA(VLOOKUP(EF6,Base!$DW$4:$DZ$79,4,FALSE)),"",VLOOKUP(EF6,Base!$DW$4:$DZ$79,4,FALSE))</f>
        <v>196</v>
      </c>
      <c r="EG10" s="700"/>
      <c r="EH10" s="700"/>
      <c r="EI10" s="700">
        <f>IF(ISNA(VLOOKUP(EI6,Base!$DW$4:$DZ$79,4,FALSE)),"",VLOOKUP(EI6,Base!$DW$4:$DZ$79,4,FALSE))</f>
        <v>77</v>
      </c>
      <c r="EJ10" s="700"/>
      <c r="EK10" s="700"/>
      <c r="EL10" s="701">
        <f>IF(ISNA(VLOOKUP(EL6,Base!$DW$4:$DZ$79,4,FALSE)),"",VLOOKUP(EL6,Base!$DW$4:$DZ$79,4,FALSE))</f>
        <v>257</v>
      </c>
      <c r="EM10" s="700"/>
      <c r="EN10" s="700"/>
      <c r="EO10" s="700" t="str">
        <f>IF(ISNA(VLOOKUP(EO6,Base!$DW$4:$DZ$79,4,FALSE)),"",VLOOKUP(EO6,Base!$DW$4:$DZ$79,4,FALSE))</f>
        <v/>
      </c>
      <c r="EP10" s="700"/>
      <c r="EQ10" s="700"/>
      <c r="ER10" s="700" t="str">
        <f>IF(ISNA(VLOOKUP(ER6,Base!$DW$4:$DZ$79,4,FALSE)),"",VLOOKUP(ER6,Base!$DW$4:$DZ$79,4,FALSE))</f>
        <v/>
      </c>
      <c r="ES10" s="700"/>
      <c r="ET10" s="700"/>
      <c r="EU10" s="700">
        <f>IF(ISNA(VLOOKUP(EU6,Base!$DW$4:$DZ$79,4,FALSE)),"",VLOOKUP(EU6,Base!$DW$4:$DZ$79,4,FALSE))</f>
        <v>145</v>
      </c>
      <c r="EV10" s="700"/>
      <c r="EW10" s="700"/>
      <c r="EX10" s="701" t="str">
        <f>IF(ISNA(VLOOKUP(EX6,Base!$DW$4:$DZ$79,4,FALSE)),"",VLOOKUP(EX6,Base!$DW$4:$DZ$79,4,FALSE))</f>
        <v/>
      </c>
      <c r="EY10" s="700"/>
      <c r="EZ10" s="700"/>
      <c r="FA10" s="700" t="str">
        <f>IF(ISNA(VLOOKUP(FA6,Base!$DW$4:$DZ$79,4,FALSE)),"",VLOOKUP(FA6,Base!$DW$4:$DZ$79,4,FALSE))</f>
        <v/>
      </c>
      <c r="FB10" s="700"/>
      <c r="FC10" s="700"/>
      <c r="FD10" s="700" t="str">
        <f>IF(ISNA(VLOOKUP(FD6,Base!$DW$4:$DZ$79,4,FALSE)),"",VLOOKUP(FD6,Base!$DW$4:$DZ$79,4,FALSE))</f>
        <v/>
      </c>
      <c r="FE10" s="700"/>
      <c r="FF10" s="700"/>
      <c r="FG10" s="700">
        <f>IF(ISNA(VLOOKUP(FG6,Base!$DW$4:$DZ$79,4,FALSE)),"",VLOOKUP(FG6,Base!$DW$4:$DZ$79,4,FALSE))</f>
        <v>100</v>
      </c>
      <c r="FH10" s="700"/>
      <c r="FI10" s="700"/>
      <c r="FJ10" s="701" t="str">
        <f>IF(ISNA(VLOOKUP(FJ6,Base!$DW$4:$DZ$79,4,FALSE)),"",VLOOKUP(FJ6,Base!$DW$4:$DZ$79,4,FALSE))</f>
        <v/>
      </c>
      <c r="FK10" s="700"/>
      <c r="FL10" s="700"/>
      <c r="FM10" s="700" t="str">
        <f>IF(ISNA(VLOOKUP(FM6,Base!$DW$4:$DZ$79,4,FALSE)),"",VLOOKUP(FM6,Base!$DW$4:$DZ$79,4,FALSE))</f>
        <v/>
      </c>
      <c r="FN10" s="700"/>
      <c r="FO10" s="700"/>
      <c r="FP10" s="700" t="str">
        <f>IF(ISNA(VLOOKUP(FP6,Base!$DW$4:$DZ$79,4,FALSE)),"",VLOOKUP(FP6,Base!$DW$4:$DZ$79,4,FALSE))</f>
        <v/>
      </c>
      <c r="FQ10" s="700"/>
      <c r="FR10" s="700"/>
      <c r="FS10" s="700" t="str">
        <f>IF(ISNA(VLOOKUP(FS6,Base!$DW$4:$DZ$79,4,FALSE)),"",VLOOKUP(FS6,Base!$DW$4:$DZ$79,4,FALSE))</f>
        <v/>
      </c>
      <c r="FT10" s="700"/>
      <c r="FU10" s="700"/>
      <c r="FV10" s="701" t="str">
        <f>IF(ISNA(VLOOKUP(FV6,Base!$DW$4:$DZ$79,4,FALSE)),"",VLOOKUP(FV6,Base!$DW$4:$DZ$79,4,FALSE))</f>
        <v/>
      </c>
      <c r="FW10" s="700"/>
      <c r="FX10" s="700"/>
      <c r="FY10" s="700" t="str">
        <f>IF(ISNA(VLOOKUP(FY6,Base!$DW$4:$DZ$79,4,FALSE)),"",VLOOKUP(FY6,Base!$DW$4:$DZ$79,4,FALSE))</f>
        <v/>
      </c>
      <c r="FZ10" s="700"/>
      <c r="GA10" s="700"/>
      <c r="GB10" s="700" t="str">
        <f>IF(ISNA(VLOOKUP(GB6,Base!$DW$4:$DZ$79,4,FALSE)),"",VLOOKUP(GB6,Base!$DW$4:$DZ$79,4,FALSE))</f>
        <v/>
      </c>
      <c r="GC10" s="700"/>
      <c r="GD10" s="700"/>
      <c r="GE10" s="700" t="str">
        <f>IF(ISNA(VLOOKUP(GE6,Base!$DW$4:$DZ$79,4,FALSE)),"",VLOOKUP(GE6,Base!$DW$4:$DZ$79,4,FALSE))</f>
        <v/>
      </c>
      <c r="GF10" s="700"/>
      <c r="GG10" s="700"/>
      <c r="GH10" s="701" t="str">
        <f>IF(ISNA(VLOOKUP(GH6,Base!$DW$4:$DZ$79,4,FALSE)),"",VLOOKUP(GH6,Base!$DW$4:$DZ$79,4,FALSE))</f>
        <v/>
      </c>
      <c r="GI10" s="700"/>
      <c r="GJ10" s="700"/>
      <c r="GK10" s="700" t="str">
        <f>IF(ISNA(VLOOKUP(GK6,Base!$DW$4:$DZ$79,4,FALSE)),"",VLOOKUP(GK6,Base!$DW$4:$DZ$79,4,FALSE))</f>
        <v/>
      </c>
      <c r="GL10" s="700"/>
      <c r="GM10" s="700"/>
      <c r="GN10" s="700">
        <f>IF(ISNA(VLOOKUP(GN6,Base!$DW$4:$DZ$79,4,FALSE)),"",VLOOKUP(GN6,Base!$DW$4:$DZ$79,4,FALSE))</f>
        <v>18</v>
      </c>
      <c r="GO10" s="700"/>
      <c r="GP10" s="700"/>
      <c r="GQ10" s="700">
        <f>IF(ISNA(VLOOKUP(GQ6,Base!$DW$4:$DZ$79,4,FALSE)),"",VLOOKUP(GQ6,Base!$DW$4:$DZ$79,4,FALSE))</f>
        <v>96</v>
      </c>
      <c r="GR10" s="700"/>
      <c r="GS10" s="700"/>
      <c r="GT10" s="701" t="str">
        <f>IF(ISNA(VLOOKUP(GT6,Base!$DW$4:$DZ$79,4,FALSE)),"",VLOOKUP(GT6,Base!$DW$4:$DZ$79,4,FALSE))</f>
        <v/>
      </c>
      <c r="GU10" s="700"/>
      <c r="GV10" s="700"/>
      <c r="GW10" s="700">
        <f>IF(ISNA(VLOOKUP(GW6,Base!$DW$4:$DZ$79,4,FALSE)),"",VLOOKUP(GW6,Base!$DW$4:$DZ$79,4,FALSE))</f>
        <v>165</v>
      </c>
      <c r="GX10" s="700"/>
      <c r="GY10" s="700"/>
      <c r="GZ10" s="700">
        <f>IF(ISNA(VLOOKUP(GZ6,Base!$DW$4:$DZ$79,4,FALSE)),"",VLOOKUP(GZ6,Base!$DW$4:$DZ$79,4,FALSE))</f>
        <v>624</v>
      </c>
      <c r="HA10" s="700"/>
      <c r="HB10" s="700"/>
      <c r="HC10" s="700" t="str">
        <f>IF(ISNA(VLOOKUP(HC6,Base!$DW$4:$DZ$79,4,FALSE)),"",VLOOKUP(HC6,Base!$DW$4:$DZ$79,4,FALSE))</f>
        <v/>
      </c>
      <c r="HD10" s="700"/>
      <c r="HE10" s="700"/>
      <c r="HF10" s="701" t="str">
        <f>IF(ISNA(VLOOKUP(HF6,Base!$DW$4:$DZ$79,4,FALSE)),"",VLOOKUP(HF6,Base!$DW$4:$DZ$79,4,FALSE))</f>
        <v/>
      </c>
      <c r="HG10" s="700"/>
      <c r="HH10" s="700"/>
      <c r="HI10" s="700" t="str">
        <f>IF(ISNA(VLOOKUP(HI6,Base!$DW$4:$DZ$79,4,FALSE)),"",VLOOKUP(HI6,Base!$DW$4:$DZ$79,4,FALSE))</f>
        <v/>
      </c>
      <c r="HJ10" s="700"/>
      <c r="HK10" s="700"/>
      <c r="HL10" s="700" t="str">
        <f>IF(ISNA(VLOOKUP(HL6,Base!$DW$4:$DZ$79,4,FALSE)),"",VLOOKUP(HL6,Base!$DW$4:$DZ$79,4,FALSE))</f>
        <v/>
      </c>
      <c r="HM10" s="700"/>
      <c r="HN10" s="700"/>
      <c r="HO10" s="700" t="str">
        <f>IF(ISNA(VLOOKUP(HO6,Base!$DW$4:$DZ$79,4,FALSE)),"",VLOOKUP(HO6,Base!$DW$4:$DZ$79,4,FALSE))</f>
        <v/>
      </c>
      <c r="HP10" s="700"/>
      <c r="HQ10" s="700"/>
      <c r="HR10" s="701" t="str">
        <f>IF(ISNA(VLOOKUP(HR6,Base!$DW$4:$DZ$79,4,FALSE)),"",VLOOKUP(HR6,Base!$DW$4:$DZ$79,4,FALSE))</f>
        <v/>
      </c>
      <c r="HS10" s="700"/>
      <c r="HT10" s="700"/>
      <c r="HU10" s="700" t="str">
        <f>IF(ISNA(VLOOKUP(HU6,Base!$DW$4:$DZ$79,4,FALSE)),"",VLOOKUP(HU6,Base!$DW$4:$DZ$79,4,FALSE))</f>
        <v/>
      </c>
      <c r="HV10" s="700"/>
      <c r="HW10" s="700"/>
      <c r="HX10" s="700" t="str">
        <f>IF(ISNA(VLOOKUP(HX6,Base!$DW$4:$DZ$79,4,FALSE)),"",VLOOKUP(HX6,Base!$DW$4:$DZ$79,4,FALSE))</f>
        <v/>
      </c>
      <c r="HY10" s="700"/>
      <c r="HZ10" s="700"/>
      <c r="IA10" s="700" t="str">
        <f>IF(ISNA(VLOOKUP(IA6,Base!$DW$4:$DZ$79,4,FALSE)),"",VLOOKUP(IA6,Base!$DW$4:$DZ$79,4,FALSE))</f>
        <v/>
      </c>
      <c r="IB10" s="700"/>
      <c r="IC10" s="700"/>
      <c r="ID10" s="701" t="str">
        <f>IF(ISNA(VLOOKUP(ID6,Base!$DW$4:$DZ$79,4,FALSE)),"",VLOOKUP(ID6,Base!$DW$4:$DZ$79,4,FALSE))</f>
        <v/>
      </c>
      <c r="IE10" s="700"/>
      <c r="IF10" s="700"/>
      <c r="IG10" s="700" t="str">
        <f>IF(ISNA(VLOOKUP(IG6,Base!$DW$4:$DZ$79,4,FALSE)),"",VLOOKUP(IG6,Base!$DW$4:$DZ$79,4,FALSE))</f>
        <v/>
      </c>
      <c r="IH10" s="700"/>
      <c r="II10" s="700"/>
      <c r="IJ10" s="700" t="str">
        <f>IF(ISNA(VLOOKUP(IJ6,Base!$DW$4:$DZ$79,4,FALSE)),"",VLOOKUP(IJ6,Base!$DW$4:$DZ$79,4,FALSE))</f>
        <v/>
      </c>
      <c r="IK10" s="700"/>
      <c r="IL10" s="700"/>
      <c r="IM10" s="700" t="str">
        <f>IF(ISNA(VLOOKUP(IM6,Base!$DW$4:$DZ$79,4,FALSE)),"",VLOOKUP(IM6,Base!$DW$4:$DZ$79,4,FALSE))</f>
        <v/>
      </c>
      <c r="IN10" s="700"/>
      <c r="IO10" s="700"/>
      <c r="IP10" s="56"/>
      <c r="IQ10" s="56"/>
      <c r="IR10" s="56"/>
      <c r="IS10" s="56"/>
      <c r="IT10" s="56"/>
      <c r="IU10" s="56"/>
      <c r="IV10" s="56"/>
      <c r="IW10" s="56"/>
      <c r="IX10" s="56"/>
      <c r="IY10" s="56"/>
      <c r="IZ10" s="56"/>
      <c r="JA10" s="56"/>
      <c r="JB10" s="56"/>
      <c r="JC10" s="56"/>
      <c r="JD10" s="56"/>
      <c r="JE10" s="56"/>
      <c r="JF10" s="56"/>
      <c r="JG10" s="56"/>
      <c r="JH10" s="56"/>
      <c r="JI10" s="56"/>
      <c r="JJ10" s="56"/>
      <c r="JK10" s="56"/>
      <c r="JL10" s="56"/>
    </row>
    <row r="11" spans="1:272" s="1" customFormat="1" ht="14.25" customHeight="1" thickTop="1" x14ac:dyDescent="0.25">
      <c r="A11" s="57"/>
      <c r="B11" s="57"/>
      <c r="C11" s="702" t="s">
        <v>68</v>
      </c>
      <c r="D11" s="703"/>
      <c r="E11" s="703"/>
      <c r="F11" s="21"/>
      <c r="G11" s="21" t="s">
        <v>88</v>
      </c>
      <c r="H11" s="21" t="s">
        <v>93</v>
      </c>
      <c r="I11" s="12"/>
      <c r="J11" s="362">
        <f>VLOOKUP(J5,Base!$K$4:$Q$231,3,FALSE)</f>
        <v>0</v>
      </c>
      <c r="K11" s="363">
        <f>VLOOKUP(K5,Base!$K$4:$Q$231,3,FALSE)</f>
        <v>0</v>
      </c>
      <c r="L11" s="363">
        <f>VLOOKUP(L5,Base!$K$4:$Q$231,3,FALSE)</f>
        <v>0</v>
      </c>
      <c r="M11" s="363">
        <f>VLOOKUP(M5,Base!$K$4:$Q$231,3,FALSE)</f>
        <v>0</v>
      </c>
      <c r="N11" s="363">
        <f>VLOOKUP(N5,Base!$K$4:$Q$231,3,FALSE)</f>
        <v>0</v>
      </c>
      <c r="O11" s="363">
        <f>VLOOKUP(O5,Base!$K$4:$Q$231,3,FALSE)</f>
        <v>0</v>
      </c>
      <c r="P11" s="363">
        <f>VLOOKUP(P5,Base!$K$4:$Q$231,3,FALSE)</f>
        <v>0</v>
      </c>
      <c r="Q11" s="363">
        <f>VLOOKUP(Q5,Base!$K$4:$Q$231,3,FALSE)</f>
        <v>0</v>
      </c>
      <c r="R11" s="363">
        <f>VLOOKUP(R5,Base!$K$4:$Q$231,3,FALSE)</f>
        <v>0</v>
      </c>
      <c r="S11" s="363">
        <f>VLOOKUP(S5,Base!$K$4:$Q$231,3,FALSE)</f>
        <v>0</v>
      </c>
      <c r="T11" s="363">
        <f>VLOOKUP(T5,Base!$K$4:$Q$231,3,FALSE)</f>
        <v>0</v>
      </c>
      <c r="U11" s="364">
        <f>VLOOKUP(U5,Base!$K$4:$Q$231,3,FALSE)</f>
        <v>0</v>
      </c>
      <c r="V11" s="362">
        <f>VLOOKUP(V5,Base!$K$4:$Q$231,3,FALSE)</f>
        <v>0</v>
      </c>
      <c r="W11" s="363">
        <f>VLOOKUP(W5,Base!$K$4:$Q$231,3,FALSE)</f>
        <v>0</v>
      </c>
      <c r="X11" s="363">
        <f>VLOOKUP(X5,Base!$K$4:$Q$231,3,FALSE)</f>
        <v>0</v>
      </c>
      <c r="Y11" s="363">
        <f>VLOOKUP(Y5,Base!$K$4:$Q$231,3,FALSE)</f>
        <v>0</v>
      </c>
      <c r="Z11" s="363">
        <f>VLOOKUP(Z5,Base!$K$4:$Q$231,3,FALSE)</f>
        <v>0</v>
      </c>
      <c r="AA11" s="363">
        <f>VLOOKUP(AA5,Base!$K$4:$Q$231,3,FALSE)</f>
        <v>0</v>
      </c>
      <c r="AB11" s="363">
        <f>VLOOKUP(AB5,Base!$K$4:$Q$231,3,FALSE)</f>
        <v>1</v>
      </c>
      <c r="AC11" s="363">
        <f>VLOOKUP(AC5,Base!$K$4:$Q$231,3,FALSE)</f>
        <v>0</v>
      </c>
      <c r="AD11" s="363">
        <f>VLOOKUP(AD5,Base!$K$4:$Q$231,3,FALSE)</f>
        <v>0</v>
      </c>
      <c r="AE11" s="363">
        <f>VLOOKUP(AE5,Base!$K$4:$Q$231,3,FALSE)</f>
        <v>0</v>
      </c>
      <c r="AF11" s="363">
        <f>VLOOKUP(AF5,Base!$K$4:$Q$231,3,FALSE)</f>
        <v>0</v>
      </c>
      <c r="AG11" s="364">
        <f>VLOOKUP(AG5,Base!$K$4:$Q$231,3,FALSE)</f>
        <v>0</v>
      </c>
      <c r="AH11" s="362">
        <f>VLOOKUP(AH5,Base!$K$4:$Q$231,3,FALSE)</f>
        <v>0</v>
      </c>
      <c r="AI11" s="363">
        <f>VLOOKUP(AI5,Base!$K$4:$Q$231,3,FALSE)</f>
        <v>0</v>
      </c>
      <c r="AJ11" s="363">
        <f>VLOOKUP(AJ5,Base!$K$4:$Q$231,3,FALSE)</f>
        <v>0</v>
      </c>
      <c r="AK11" s="363">
        <f>VLOOKUP(AK5,Base!$K$4:$Q$231,3,FALSE)</f>
        <v>0</v>
      </c>
      <c r="AL11" s="363">
        <f>VLOOKUP(AL5,Base!$K$4:$Q$231,3,FALSE)</f>
        <v>0</v>
      </c>
      <c r="AM11" s="363">
        <f>VLOOKUP(AM5,Base!$K$4:$Q$231,3,FALSE)</f>
        <v>0</v>
      </c>
      <c r="AN11" s="363">
        <f>VLOOKUP(AN5,Base!$K$4:$Q$231,3,FALSE)</f>
        <v>1</v>
      </c>
      <c r="AO11" s="363">
        <f>VLOOKUP(AO5,Base!$K$4:$Q$231,3,FALSE)</f>
        <v>0</v>
      </c>
      <c r="AP11" s="363">
        <f>VLOOKUP(AP5,Base!$K$4:$Q$231,3,FALSE)</f>
        <v>0</v>
      </c>
      <c r="AQ11" s="363">
        <f>VLOOKUP(AQ5,Base!$K$4:$Q$231,3,FALSE)</f>
        <v>2</v>
      </c>
      <c r="AR11" s="363">
        <f>VLOOKUP(AR5,Base!$K$4:$Q$231,3,FALSE)</f>
        <v>0</v>
      </c>
      <c r="AS11" s="364">
        <f>VLOOKUP(AS5,Base!$K$4:$Q$231,3,FALSE)</f>
        <v>0</v>
      </c>
      <c r="AT11" s="362">
        <f>VLOOKUP(AT5,Base!$K$4:$Q$231,3,FALSE)</f>
        <v>0</v>
      </c>
      <c r="AU11" s="363">
        <f>VLOOKUP(AU5,Base!$K$4:$Q$231,3,FALSE)</f>
        <v>0</v>
      </c>
      <c r="AV11" s="363">
        <f>VLOOKUP(AV5,Base!$K$4:$Q$231,3,FALSE)</f>
        <v>0</v>
      </c>
      <c r="AW11" s="363">
        <f>VLOOKUP(AW5,Base!$K$4:$Q$231,3,FALSE)</f>
        <v>0</v>
      </c>
      <c r="AX11" s="363">
        <f>VLOOKUP(AX5,Base!$K$4:$Q$231,3,FALSE)</f>
        <v>0</v>
      </c>
      <c r="AY11" s="363">
        <f>VLOOKUP(AY5,Base!$K$4:$Q$231,3,FALSE)</f>
        <v>0</v>
      </c>
      <c r="AZ11" s="363">
        <f>VLOOKUP(AZ5,Base!$K$4:$Q$231,3,FALSE)</f>
        <v>0</v>
      </c>
      <c r="BA11" s="363">
        <f>VLOOKUP(BA5,Base!$K$4:$Q$231,3,FALSE)</f>
        <v>0</v>
      </c>
      <c r="BB11" s="363">
        <f>VLOOKUP(BB5,Base!$K$4:$Q$231,3,FALSE)</f>
        <v>0</v>
      </c>
      <c r="BC11" s="363">
        <f>VLOOKUP(BC5,Base!$K$4:$Q$231,3,FALSE)</f>
        <v>0</v>
      </c>
      <c r="BD11" s="363">
        <f>VLOOKUP(BD5,Base!$K$4:$Q$231,3,FALSE)</f>
        <v>0</v>
      </c>
      <c r="BE11" s="364">
        <f>VLOOKUP(BE5,Base!$K$4:$Q$231,3,FALSE)</f>
        <v>0</v>
      </c>
      <c r="BF11" s="362">
        <f>VLOOKUP(BF5,Base!$K$4:$Q$231,3,FALSE)</f>
        <v>0</v>
      </c>
      <c r="BG11" s="363">
        <f>VLOOKUP(BG5,Base!$K$4:$Q$231,3,FALSE)</f>
        <v>0</v>
      </c>
      <c r="BH11" s="363">
        <f>VLOOKUP(BH5,Base!$K$4:$Q$231,3,FALSE)</f>
        <v>0</v>
      </c>
      <c r="BI11" s="363">
        <f>VLOOKUP(BI5,Base!$K$4:$Q$231,3,FALSE)</f>
        <v>1</v>
      </c>
      <c r="BJ11" s="363">
        <f>VLOOKUP(BJ5,Base!$K$4:$Q$231,3,FALSE)</f>
        <v>0</v>
      </c>
      <c r="BK11" s="363">
        <f>VLOOKUP(BK5,Base!$K$4:$Q$231,3,FALSE)</f>
        <v>0</v>
      </c>
      <c r="BL11" s="363">
        <f>VLOOKUP(BL5,Base!$K$4:$Q$231,3,FALSE)</f>
        <v>0</v>
      </c>
      <c r="BM11" s="363">
        <f>VLOOKUP(BM5,Base!$K$4:$Q$231,3,FALSE)</f>
        <v>0</v>
      </c>
      <c r="BN11" s="363">
        <f>VLOOKUP(BN5,Base!$K$4:$Q$231,3,FALSE)</f>
        <v>0</v>
      </c>
      <c r="BO11" s="363">
        <f>VLOOKUP(BO5,Base!$K$4:$Q$231,3,FALSE)</f>
        <v>1</v>
      </c>
      <c r="BP11" s="363">
        <f>VLOOKUP(BP5,Base!$K$4:$Q$231,3,FALSE)</f>
        <v>1</v>
      </c>
      <c r="BQ11" s="364">
        <f>VLOOKUP(BQ5,Base!$K$4:$Q$231,3,FALSE)</f>
        <v>0</v>
      </c>
      <c r="BR11" s="362">
        <f>VLOOKUP(BR5,Base!$K$4:$Q$231,3,FALSE)</f>
        <v>0</v>
      </c>
      <c r="BS11" s="363">
        <f>VLOOKUP(BS5,Base!$K$4:$Q$231,3,FALSE)</f>
        <v>2</v>
      </c>
      <c r="BT11" s="363">
        <f>VLOOKUP(BT5,Base!$K$4:$Q$231,3,FALSE)</f>
        <v>0</v>
      </c>
      <c r="BU11" s="363">
        <f>VLOOKUP(BU5,Base!$K$4:$Q$231,3,FALSE)</f>
        <v>0</v>
      </c>
      <c r="BV11" s="363">
        <f>VLOOKUP(BV5,Base!$K$4:$Q$231,3,FALSE)</f>
        <v>0</v>
      </c>
      <c r="BW11" s="363">
        <f>VLOOKUP(BW5,Base!$K$4:$Q$231,3,FALSE)</f>
        <v>0</v>
      </c>
      <c r="BX11" s="363">
        <f>VLOOKUP(BX5,Base!$K$4:$Q$231,3,FALSE)</f>
        <v>2</v>
      </c>
      <c r="BY11" s="363">
        <f>VLOOKUP(BY5,Base!$K$4:$Q$231,3,FALSE)</f>
        <v>0</v>
      </c>
      <c r="BZ11" s="363">
        <f>VLOOKUP(BZ5,Base!$K$4:$Q$231,3,FALSE)</f>
        <v>0</v>
      </c>
      <c r="CA11" s="363">
        <f>VLOOKUP(CA5,Base!$K$4:$Q$231,3,FALSE)</f>
        <v>1</v>
      </c>
      <c r="CB11" s="363">
        <f>VLOOKUP(CB5,Base!$K$4:$Q$231,3,FALSE)</f>
        <v>0</v>
      </c>
      <c r="CC11" s="363">
        <f>VLOOKUP(CC5,Base!$K$4:$Q$231,3,FALSE)</f>
        <v>0</v>
      </c>
      <c r="CD11" s="362">
        <f>VLOOKUP(CD5,Base!$K$4:$Q$231,3,FALSE)</f>
        <v>0</v>
      </c>
      <c r="CE11" s="363">
        <f>VLOOKUP(CE5,Base!$K$4:$Q$231,3,FALSE)</f>
        <v>0</v>
      </c>
      <c r="CF11" s="363">
        <f>VLOOKUP(CF5,Base!$K$4:$Q$231,3,FALSE)</f>
        <v>0</v>
      </c>
      <c r="CG11" s="363">
        <f>VLOOKUP(CG5,Base!$K$4:$Q$231,3,FALSE)</f>
        <v>1</v>
      </c>
      <c r="CH11" s="363">
        <f>VLOOKUP(CH5,Base!$K$4:$Q$231,3,FALSE)</f>
        <v>0</v>
      </c>
      <c r="CI11" s="363">
        <f>VLOOKUP(CI5,Base!$K$4:$Q$231,3,FALSE)</f>
        <v>0</v>
      </c>
      <c r="CJ11" s="363">
        <f>VLOOKUP(CJ5,Base!$K$4:$Q$231,3,FALSE)</f>
        <v>1</v>
      </c>
      <c r="CK11" s="363">
        <f>VLOOKUP(CK5,Base!$K$4:$Q$231,3,FALSE)</f>
        <v>1</v>
      </c>
      <c r="CL11" s="363">
        <f>VLOOKUP(CL5,Base!$K$4:$Q$231,3,FALSE)</f>
        <v>0</v>
      </c>
      <c r="CM11" s="363">
        <f>VLOOKUP(CM5,Base!$K$4:$Q$231,3,FALSE)</f>
        <v>0</v>
      </c>
      <c r="CN11" s="363">
        <f>VLOOKUP(CN5,Base!$K$4:$Q$231,3,FALSE)</f>
        <v>0</v>
      </c>
      <c r="CO11" s="363">
        <f>VLOOKUP(CO5,Base!$K$4:$Q$231,3,FALSE)</f>
        <v>0</v>
      </c>
      <c r="CP11" s="362">
        <f>VLOOKUP(CP5,Base!$K$4:$Q$231,3,FALSE)</f>
        <v>0</v>
      </c>
      <c r="CQ11" s="363">
        <f>VLOOKUP(CQ5,Base!$K$4:$Q$231,3,FALSE)</f>
        <v>0</v>
      </c>
      <c r="CR11" s="363">
        <f>VLOOKUP(CR5,Base!$K$4:$Q$231,3,FALSE)</f>
        <v>0</v>
      </c>
      <c r="CS11" s="363">
        <f>VLOOKUP(CS5,Base!$K$4:$Q$231,3,FALSE)</f>
        <v>0</v>
      </c>
      <c r="CT11" s="363">
        <f>VLOOKUP(CT5,Base!$K$4:$Q$231,3,FALSE)</f>
        <v>0</v>
      </c>
      <c r="CU11" s="363">
        <f>VLOOKUP(CU5,Base!$K$4:$Q$231,3,FALSE)</f>
        <v>0</v>
      </c>
      <c r="CV11" s="363">
        <f>VLOOKUP(CV5,Base!$K$4:$Q$231,3,FALSE)</f>
        <v>0</v>
      </c>
      <c r="CW11" s="363">
        <f>VLOOKUP(CW5,Base!$K$4:$Q$231,3,FALSE)</f>
        <v>0</v>
      </c>
      <c r="CX11" s="363">
        <f>VLOOKUP(CX5,Base!$K$4:$Q$231,3,FALSE)</f>
        <v>0</v>
      </c>
      <c r="CY11" s="363">
        <f>VLOOKUP(CY5,Base!$K$4:$Q$231,3,FALSE)</f>
        <v>1</v>
      </c>
      <c r="CZ11" s="363">
        <f>VLOOKUP(CZ5,Base!$K$4:$Q$231,3,FALSE)</f>
        <v>0</v>
      </c>
      <c r="DA11" s="363">
        <f>VLOOKUP(DA5,Base!$K$4:$Q$231,3,FALSE)</f>
        <v>0</v>
      </c>
      <c r="DB11" s="362">
        <f>VLOOKUP(DB5,Base!$K$4:$Q$231,3,FALSE)</f>
        <v>0</v>
      </c>
      <c r="DC11" s="363">
        <f>VLOOKUP(DC5,Base!$K$4:$Q$231,3,FALSE)</f>
        <v>0</v>
      </c>
      <c r="DD11" s="363">
        <f>VLOOKUP(DD5,Base!$K$4:$Q$231,3,FALSE)</f>
        <v>1</v>
      </c>
      <c r="DE11" s="363">
        <f>VLOOKUP(DE5,Base!$K$4:$Q$231,3,FALSE)</f>
        <v>0</v>
      </c>
      <c r="DF11" s="363">
        <f>VLOOKUP(DF5,Base!$K$4:$Q$231,3,FALSE)</f>
        <v>0</v>
      </c>
      <c r="DG11" s="363">
        <f>VLOOKUP(DG5,Base!$K$4:$Q$231,3,FALSE)</f>
        <v>0</v>
      </c>
      <c r="DH11" s="363">
        <f>VLOOKUP(DH5,Base!$K$4:$Q$231,3,FALSE)</f>
        <v>0</v>
      </c>
      <c r="DI11" s="363">
        <f>VLOOKUP(DI5,Base!$K$4:$Q$231,3,FALSE)</f>
        <v>0</v>
      </c>
      <c r="DJ11" s="363">
        <f>VLOOKUP(DJ5,Base!$K$4:$Q$231,3,FALSE)</f>
        <v>0</v>
      </c>
      <c r="DK11" s="363">
        <f>VLOOKUP(DK5,Base!$K$4:$Q$231,3,FALSE)</f>
        <v>0</v>
      </c>
      <c r="DL11" s="363">
        <f>VLOOKUP(DL5,Base!$K$4:$Q$231,3,FALSE)</f>
        <v>1</v>
      </c>
      <c r="DM11" s="363">
        <f>VLOOKUP(DM5,Base!$K$4:$Q$231,3,FALSE)</f>
        <v>1</v>
      </c>
      <c r="DN11" s="362">
        <f>VLOOKUP(DN5,Base!$K$4:$Q$231,3,FALSE)</f>
        <v>0</v>
      </c>
      <c r="DO11" s="363">
        <f>VLOOKUP(DO5,Base!$K$4:$Q$231,3,FALSE)</f>
        <v>0</v>
      </c>
      <c r="DP11" s="363">
        <f>VLOOKUP(DP5,Base!$K$4:$Q$231,3,FALSE)</f>
        <v>1</v>
      </c>
      <c r="DQ11" s="363">
        <f>VLOOKUP(DQ5,Base!$K$4:$Q$231,3,FALSE)</f>
        <v>2</v>
      </c>
      <c r="DR11" s="363">
        <f>VLOOKUP(DR5,Base!$K$4:$Q$231,3,FALSE)</f>
        <v>0</v>
      </c>
      <c r="DS11" s="363">
        <f>VLOOKUP(DS5,Base!$K$4:$Q$231,3,FALSE)</f>
        <v>0</v>
      </c>
      <c r="DT11" s="363">
        <f>VLOOKUP(DT5,Base!$K$4:$Q$231,3,FALSE)</f>
        <v>1</v>
      </c>
      <c r="DU11" s="363">
        <f>VLOOKUP(DU5,Base!$K$4:$Q$231,3,FALSE)</f>
        <v>1</v>
      </c>
      <c r="DV11" s="363">
        <f>VLOOKUP(DV5,Base!$K$4:$Q$231,3,FALSE)</f>
        <v>0</v>
      </c>
      <c r="DW11" s="363">
        <f>VLOOKUP(DW5,Base!$K$4:$Q$231,3,FALSE)</f>
        <v>0</v>
      </c>
      <c r="DX11" s="363">
        <f>VLOOKUP(DX5,Base!$K$4:$Q$231,3,FALSE)</f>
        <v>1</v>
      </c>
      <c r="DY11" s="363">
        <f>VLOOKUP(DY5,Base!$K$4:$Q$231,3,FALSE)</f>
        <v>0</v>
      </c>
      <c r="DZ11" s="362">
        <f>VLOOKUP(DZ5,Base!$K$4:$Q$231,3,FALSE)</f>
        <v>0</v>
      </c>
      <c r="EA11" s="363">
        <f>VLOOKUP(EA5,Base!$K$4:$Q$231,3,FALSE)</f>
        <v>0</v>
      </c>
      <c r="EB11" s="363">
        <f>VLOOKUP(EB5,Base!$K$4:$Q$231,3,FALSE)</f>
        <v>0</v>
      </c>
      <c r="EC11" s="363">
        <f>VLOOKUP(EC5,Base!$K$4:$Q$231,3,FALSE)</f>
        <v>0</v>
      </c>
      <c r="ED11" s="363">
        <f>VLOOKUP(ED5,Base!$K$4:$Q$231,3,FALSE)</f>
        <v>0</v>
      </c>
      <c r="EE11" s="363">
        <f>VLOOKUP(EE5,Base!$K$4:$Q$231,3,FALSE)</f>
        <v>0</v>
      </c>
      <c r="EF11" s="363">
        <f>VLOOKUP(EF5,Base!$K$4:$Q$231,3,FALSE)</f>
        <v>0</v>
      </c>
      <c r="EG11" s="363">
        <f>VLOOKUP(EG5,Base!$K$4:$Q$231,3,FALSE)</f>
        <v>0</v>
      </c>
      <c r="EH11" s="363">
        <f>VLOOKUP(EH5,Base!$K$4:$Q$231,3,FALSE)</f>
        <v>1</v>
      </c>
      <c r="EI11" s="363">
        <f>VLOOKUP(EI5,Base!$K$4:$Q$231,3,FALSE)</f>
        <v>0</v>
      </c>
      <c r="EJ11" s="363">
        <f>VLOOKUP(EJ5,Base!$K$4:$Q$231,3,FALSE)</f>
        <v>0</v>
      </c>
      <c r="EK11" s="363">
        <f>VLOOKUP(EK5,Base!$K$4:$Q$231,3,FALSE)</f>
        <v>0</v>
      </c>
      <c r="EL11" s="362">
        <f>VLOOKUP(EL5,Base!$K$4:$Q$231,3,FALSE)</f>
        <v>0</v>
      </c>
      <c r="EM11" s="363">
        <f>VLOOKUP(EM5,Base!$K$4:$Q$231,3,FALSE)</f>
        <v>0</v>
      </c>
      <c r="EN11" s="363">
        <f>VLOOKUP(EN5,Base!$K$4:$Q$231,3,FALSE)</f>
        <v>2</v>
      </c>
      <c r="EO11" s="363">
        <f>VLOOKUP(EO5,Base!$K$4:$Q$231,3,FALSE)</f>
        <v>0</v>
      </c>
      <c r="EP11" s="363">
        <f>VLOOKUP(EP5,Base!$K$4:$Q$231,3,FALSE)</f>
        <v>1</v>
      </c>
      <c r="EQ11" s="363">
        <f>VLOOKUP(EQ5,Base!$K$4:$Q$231,3,FALSE)</f>
        <v>0</v>
      </c>
      <c r="ER11" s="363">
        <f>VLOOKUP(ER5,Base!$K$4:$Q$231,3,FALSE)</f>
        <v>0</v>
      </c>
      <c r="ES11" s="363">
        <f>VLOOKUP(ES5,Base!$K$4:$Q$231,3,FALSE)</f>
        <v>1</v>
      </c>
      <c r="ET11" s="363">
        <f>VLOOKUP(ET5,Base!$K$4:$Q$231,3,FALSE)</f>
        <v>0</v>
      </c>
      <c r="EU11" s="363">
        <f>VLOOKUP(EU5,Base!$K$4:$Q$231,3,FALSE)</f>
        <v>0</v>
      </c>
      <c r="EV11" s="363">
        <f>VLOOKUP(EV5,Base!$K$4:$Q$231,3,FALSE)</f>
        <v>0</v>
      </c>
      <c r="EW11" s="363">
        <f>VLOOKUP(EW5,Base!$K$4:$Q$231,3,FALSE)</f>
        <v>0</v>
      </c>
      <c r="EX11" s="362">
        <f>VLOOKUP(EX5,Base!$K$4:$Q$231,3,FALSE)</f>
        <v>0</v>
      </c>
      <c r="EY11" s="363">
        <f>VLOOKUP(EY5,Base!$K$4:$Q$231,3,FALSE)</f>
        <v>0</v>
      </c>
      <c r="EZ11" s="363">
        <f>VLOOKUP(EZ5,Base!$K$4:$Q$231,3,FALSE)</f>
        <v>0</v>
      </c>
      <c r="FA11" s="363">
        <f>VLOOKUP(FA5,Base!$K$4:$Q$231,3,FALSE)</f>
        <v>1</v>
      </c>
      <c r="FB11" s="363">
        <f>VLOOKUP(FB5,Base!$K$4:$Q$231,3,FALSE)</f>
        <v>0</v>
      </c>
      <c r="FC11" s="363">
        <f>VLOOKUP(FC5,Base!$K$4:$Q$231,3,FALSE)</f>
        <v>0</v>
      </c>
      <c r="FD11" s="363">
        <f>VLOOKUP(FD5,Base!$K$4:$Q$231,3,FALSE)</f>
        <v>1</v>
      </c>
      <c r="FE11" s="363">
        <f>VLOOKUP(FE5,Base!$K$4:$Q$231,3,FALSE)</f>
        <v>0</v>
      </c>
      <c r="FF11" s="363">
        <f>VLOOKUP(FF5,Base!$K$4:$Q$231,3,FALSE)</f>
        <v>0</v>
      </c>
      <c r="FG11" s="363">
        <f>VLOOKUP(FG5,Base!$K$4:$Q$231,3,FALSE)</f>
        <v>0</v>
      </c>
      <c r="FH11" s="363">
        <f>VLOOKUP(FH5,Base!$K$4:$Q$231,3,FALSE)</f>
        <v>0</v>
      </c>
      <c r="FI11" s="363">
        <f>VLOOKUP(FI5,Base!$K$4:$Q$231,3,FALSE)</f>
        <v>0</v>
      </c>
      <c r="FJ11" s="362">
        <f>VLOOKUP(FJ5,Base!$K$4:$Q$231,3,FALSE)</f>
        <v>0</v>
      </c>
      <c r="FK11" s="363">
        <f>VLOOKUP(FK5,Base!$K$4:$Q$231,3,FALSE)</f>
        <v>0</v>
      </c>
      <c r="FL11" s="363">
        <f>VLOOKUP(FL5,Base!$K$4:$Q$231,3,FALSE)</f>
        <v>0</v>
      </c>
      <c r="FM11" s="363">
        <f>VLOOKUP(FM5,Base!$K$4:$Q$231,3,FALSE)</f>
        <v>0</v>
      </c>
      <c r="FN11" s="363">
        <f>VLOOKUP(FN5,Base!$K$4:$Q$231,3,FALSE)</f>
        <v>1</v>
      </c>
      <c r="FO11" s="363">
        <f>VLOOKUP(FO5,Base!$K$4:$Q$231,3,FALSE)</f>
        <v>1</v>
      </c>
      <c r="FP11" s="363">
        <f>VLOOKUP(FP5,Base!$K$4:$Q$231,3,FALSE)</f>
        <v>0</v>
      </c>
      <c r="FQ11" s="363">
        <f>VLOOKUP(FQ5,Base!$K$4:$Q$231,3,FALSE)</f>
        <v>0</v>
      </c>
      <c r="FR11" s="363">
        <f>VLOOKUP(FR5,Base!$K$4:$Q$231,3,FALSE)</f>
        <v>0</v>
      </c>
      <c r="FS11" s="363">
        <f>VLOOKUP(FS5,Base!$K$4:$Q$231,3,FALSE)</f>
        <v>0</v>
      </c>
      <c r="FT11" s="363">
        <f>VLOOKUP(FT5,Base!$K$4:$Q$231,3,FALSE)</f>
        <v>0</v>
      </c>
      <c r="FU11" s="363">
        <f>VLOOKUP(FU5,Base!$K$4:$Q$231,3,FALSE)</f>
        <v>0</v>
      </c>
      <c r="FV11" s="362">
        <f>VLOOKUP(FV5,Base!$K$4:$Q$231,3,FALSE)</f>
        <v>0</v>
      </c>
      <c r="FW11" s="363">
        <f>VLOOKUP(FW5,Base!$K$4:$Q$231,3,FALSE)</f>
        <v>0</v>
      </c>
      <c r="FX11" s="363">
        <f>VLOOKUP(FX5,Base!$K$4:$Q$231,3,FALSE)</f>
        <v>0</v>
      </c>
      <c r="FY11" s="363">
        <f>VLOOKUP(FY5,Base!$K$4:$Q$231,3,FALSE)</f>
        <v>0</v>
      </c>
      <c r="FZ11" s="363">
        <f>VLOOKUP(FZ5,Base!$K$4:$Q$231,3,FALSE)</f>
        <v>0</v>
      </c>
      <c r="GA11" s="363">
        <f>VLOOKUP(GA5,Base!$K$4:$Q$231,3,FALSE)</f>
        <v>0</v>
      </c>
      <c r="GB11" s="363">
        <f>VLOOKUP(GB5,Base!$K$4:$Q$231,3,FALSE)</f>
        <v>0</v>
      </c>
      <c r="GC11" s="363">
        <f>VLOOKUP(GC5,Base!$K$4:$Q$231,3,FALSE)</f>
        <v>0</v>
      </c>
      <c r="GD11" s="363">
        <f>VLOOKUP(GD5,Base!$K$4:$Q$231,3,FALSE)</f>
        <v>0</v>
      </c>
      <c r="GE11" s="363">
        <f>VLOOKUP(GE5,Base!$K$4:$Q$231,3,FALSE)</f>
        <v>0</v>
      </c>
      <c r="GF11" s="363">
        <f>VLOOKUP(GF5,Base!$K$4:$Q$231,3,FALSE)</f>
        <v>1</v>
      </c>
      <c r="GG11" s="363">
        <f>VLOOKUP(GG5,Base!$K$4:$Q$231,3,FALSE)</f>
        <v>0</v>
      </c>
      <c r="GH11" s="362">
        <f>VLOOKUP(GH5,Base!$K$4:$Q$231,3,FALSE)</f>
        <v>0</v>
      </c>
      <c r="GI11" s="363">
        <f>VLOOKUP(GI5,Base!$K$4:$Q$231,3,FALSE)</f>
        <v>0</v>
      </c>
      <c r="GJ11" s="363">
        <f>VLOOKUP(GJ5,Base!$K$4:$Q$231,3,FALSE)</f>
        <v>0</v>
      </c>
      <c r="GK11" s="363">
        <f>VLOOKUP(GK5,Base!$K$4:$Q$231,3,FALSE)</f>
        <v>1</v>
      </c>
      <c r="GL11" s="363">
        <f>VLOOKUP(GL5,Base!$K$4:$Q$231,3,FALSE)</f>
        <v>0</v>
      </c>
      <c r="GM11" s="363">
        <f>VLOOKUP(GM5,Base!$K$4:$Q$231,3,FALSE)</f>
        <v>0</v>
      </c>
      <c r="GN11" s="363">
        <f>VLOOKUP(GN5,Base!$K$4:$Q$231,3,FALSE)</f>
        <v>0</v>
      </c>
      <c r="GO11" s="363">
        <f>VLOOKUP(GO5,Base!$K$4:$Q$231,3,FALSE)</f>
        <v>1</v>
      </c>
      <c r="GP11" s="363">
        <f>VLOOKUP(GP5,Base!$K$4:$Q$231,3,FALSE)</f>
        <v>0</v>
      </c>
      <c r="GQ11" s="363">
        <f>VLOOKUP(GQ5,Base!$K$4:$Q$231,3,FALSE)</f>
        <v>0</v>
      </c>
      <c r="GR11" s="363">
        <f>VLOOKUP(GR5,Base!$K$4:$Q$231,3,FALSE)</f>
        <v>0</v>
      </c>
      <c r="GS11" s="363">
        <f>VLOOKUP(GS5,Base!$K$4:$Q$231,3,FALSE)</f>
        <v>1</v>
      </c>
      <c r="GT11" s="362">
        <f>VLOOKUP(GT5,Base!$K$4:$Q$231,3,FALSE)</f>
        <v>2</v>
      </c>
      <c r="GU11" s="363">
        <f>VLOOKUP(GU5,Base!$K$4:$Q$231,3,FALSE)</f>
        <v>0</v>
      </c>
      <c r="GV11" s="363">
        <f>VLOOKUP(GV5,Base!$K$4:$Q$231,3,FALSE)</f>
        <v>0</v>
      </c>
      <c r="GW11" s="363">
        <f>VLOOKUP(GW5,Base!$K$4:$Q$231,3,FALSE)</f>
        <v>0</v>
      </c>
      <c r="GX11" s="363">
        <f>VLOOKUP(GX5,Base!$K$4:$Q$231,3,FALSE)</f>
        <v>0</v>
      </c>
      <c r="GY11" s="363">
        <f>VLOOKUP(GY5,Base!$K$4:$Q$231,3,FALSE)</f>
        <v>0</v>
      </c>
      <c r="GZ11" s="363">
        <f>VLOOKUP(GZ5,Base!$K$4:$Q$231,3,FALSE)</f>
        <v>0</v>
      </c>
      <c r="HA11" s="363">
        <f>VLOOKUP(HA5,Base!$K$4:$Q$231,3,FALSE)</f>
        <v>1</v>
      </c>
      <c r="HB11" s="363">
        <f>VLOOKUP(HB5,Base!$K$4:$Q$231,3,FALSE)</f>
        <v>0</v>
      </c>
      <c r="HC11" s="363">
        <f>VLOOKUP(HC5,Base!$K$4:$Q$231,3,FALSE)</f>
        <v>0</v>
      </c>
      <c r="HD11" s="363">
        <f>VLOOKUP(HD5,Base!$K$4:$Q$231,3,FALSE)</f>
        <v>0</v>
      </c>
      <c r="HE11" s="363">
        <f>VLOOKUP(HE5,Base!$K$4:$Q$231,3,FALSE)</f>
        <v>0</v>
      </c>
      <c r="HF11" s="362">
        <f>VLOOKUP(HF5,Base!$K$4:$Q$231,3,FALSE)</f>
        <v>1</v>
      </c>
      <c r="HG11" s="363">
        <f>VLOOKUP(HG5,Base!$K$4:$Q$231,3,FALSE)</f>
        <v>0</v>
      </c>
      <c r="HH11" s="363">
        <f>VLOOKUP(HH5,Base!$K$4:$Q$231,3,FALSE)</f>
        <v>0</v>
      </c>
      <c r="HI11" s="363">
        <f>VLOOKUP(HI5,Base!$K$4:$Q$231,3,FALSE)</f>
        <v>0</v>
      </c>
      <c r="HJ11" s="363">
        <f>VLOOKUP(HJ5,Base!$K$4:$Q$231,3,FALSE)</f>
        <v>0</v>
      </c>
      <c r="HK11" s="363">
        <f>VLOOKUP(HK5,Base!$K$4:$Q$231,3,FALSE)</f>
        <v>0</v>
      </c>
      <c r="HL11" s="363">
        <f>VLOOKUP(HL5,Base!$K$4:$Q$231,3,FALSE)</f>
        <v>0</v>
      </c>
      <c r="HM11" s="363">
        <f>VLOOKUP(HM5,Base!$K$4:$Q$231,3,FALSE)</f>
        <v>0</v>
      </c>
      <c r="HN11" s="363">
        <f>VLOOKUP(HN5,Base!$K$4:$Q$231,3,FALSE)</f>
        <v>0</v>
      </c>
      <c r="HO11" s="363">
        <f>VLOOKUP(HO5,Base!$K$4:$Q$231,3,FALSE)</f>
        <v>0</v>
      </c>
      <c r="HP11" s="363">
        <f>VLOOKUP(HP5,Base!$K$4:$Q$231,3,FALSE)</f>
        <v>0</v>
      </c>
      <c r="HQ11" s="363">
        <f>VLOOKUP(HQ5,Base!$K$4:$Q$231,3,FALSE)</f>
        <v>0</v>
      </c>
      <c r="HR11" s="362">
        <f>VLOOKUP(HR5,Base!$K$4:$Q$231,3,FALSE)</f>
        <v>0</v>
      </c>
      <c r="HS11" s="363">
        <f>VLOOKUP(HS5,Base!$K$4:$Q$231,3,FALSE)</f>
        <v>0</v>
      </c>
      <c r="HT11" s="363">
        <f>VLOOKUP(HT5,Base!$K$4:$Q$231,3,FALSE)</f>
        <v>0</v>
      </c>
      <c r="HU11" s="363">
        <f>VLOOKUP(HU5,Base!$K$4:$Q$231,3,FALSE)</f>
        <v>0</v>
      </c>
      <c r="HV11" s="363">
        <f>VLOOKUP(HV5,Base!$K$4:$Q$231,3,FALSE)</f>
        <v>0</v>
      </c>
      <c r="HW11" s="363">
        <f>VLOOKUP(HW5,Base!$K$4:$Q$231,3,FALSE)</f>
        <v>0</v>
      </c>
      <c r="HX11" s="363">
        <f>VLOOKUP(HX5,Base!$K$4:$Q$231,3,FALSE)</f>
        <v>0</v>
      </c>
      <c r="HY11" s="363">
        <f>VLOOKUP(HY5,Base!$K$4:$Q$231,3,FALSE)</f>
        <v>0</v>
      </c>
      <c r="HZ11" s="363">
        <f>VLOOKUP(HZ5,Base!$K$4:$Q$231,3,FALSE)</f>
        <v>0</v>
      </c>
      <c r="IA11" s="363">
        <f>VLOOKUP(IA5,Base!$K$4:$Q$231,3,FALSE)</f>
        <v>0</v>
      </c>
      <c r="IB11" s="363">
        <f>VLOOKUP(IB5,Base!$K$4:$Q$231,3,FALSE)</f>
        <v>0</v>
      </c>
      <c r="IC11" s="363">
        <f>VLOOKUP(IC5,Base!$K$4:$Q$231,3,FALSE)</f>
        <v>0</v>
      </c>
      <c r="ID11" s="362"/>
      <c r="IE11" s="363"/>
      <c r="IF11" s="363"/>
      <c r="IG11" s="363"/>
      <c r="IH11" s="363"/>
      <c r="II11" s="363"/>
      <c r="IJ11" s="363"/>
      <c r="IK11" s="363"/>
      <c r="IL11" s="363"/>
      <c r="IM11" s="363"/>
      <c r="IN11" s="363"/>
      <c r="IO11" s="364"/>
      <c r="IP11" s="55"/>
      <c r="IQ11" s="55"/>
      <c r="IR11" s="55"/>
      <c r="IS11" s="55"/>
      <c r="IT11" s="55"/>
      <c r="IU11" s="55"/>
      <c r="IV11" s="55"/>
      <c r="IW11" s="55"/>
      <c r="IX11" s="55"/>
      <c r="IY11" s="55"/>
      <c r="IZ11" s="55"/>
      <c r="JA11" s="55"/>
      <c r="JB11" s="55"/>
      <c r="JC11" s="55"/>
      <c r="JD11" s="55"/>
      <c r="JE11" s="55"/>
      <c r="JF11" s="55"/>
      <c r="JG11" s="55"/>
      <c r="JH11" s="55"/>
      <c r="JI11" s="55"/>
      <c r="JJ11" s="55"/>
      <c r="JK11" s="55"/>
      <c r="JL11" s="55"/>
    </row>
    <row r="12" spans="1:272" s="2" customFormat="1" ht="14.25" customHeight="1" thickBot="1" x14ac:dyDescent="0.25">
      <c r="A12" s="58"/>
      <c r="B12" s="58"/>
      <c r="C12" s="704" t="s">
        <v>75</v>
      </c>
      <c r="D12" s="705"/>
      <c r="E12" s="705"/>
      <c r="F12" s="13"/>
      <c r="G12" s="13" t="s">
        <v>88</v>
      </c>
      <c r="H12" s="13" t="s">
        <v>93</v>
      </c>
      <c r="I12" s="13"/>
      <c r="J12" s="699" t="str">
        <f>IF(ISNA(VLOOKUP(J6,Base!$DA$4:$DD$79,4,FALSE)),"",VLOOKUP(J6,Base!$DA$4:$DD$79,4,FALSE))</f>
        <v/>
      </c>
      <c r="K12" s="698"/>
      <c r="L12" s="698"/>
      <c r="M12" s="698" t="str">
        <f>IF(ISNA(VLOOKUP(M6,Base!$DA$4:$DD$79,4,FALSE)),"",VLOOKUP(M6,Base!$DA$4:$DD$79,4,FALSE))</f>
        <v/>
      </c>
      <c r="N12" s="698"/>
      <c r="O12" s="698"/>
      <c r="P12" s="698" t="str">
        <f>IF(ISNA(VLOOKUP(P6,Base!$DA$4:$DD$79,4,FALSE)),"",VLOOKUP(P6,Base!$DA$4:$DD$79,4,FALSE))</f>
        <v/>
      </c>
      <c r="Q12" s="698"/>
      <c r="R12" s="698"/>
      <c r="S12" s="698">
        <f>IF(ISNA(VLOOKUP(S6,Base!$DA$4:$DD$79,4,FALSE)),"",VLOOKUP(S6,Base!$DA$4:$DD$79,4,FALSE))</f>
        <v>0</v>
      </c>
      <c r="T12" s="698"/>
      <c r="U12" s="706"/>
      <c r="V12" s="699">
        <f>IF(ISNA(VLOOKUP(V6,Base!$DA$4:$DD$79,4,FALSE)),"",VLOOKUP(V6,Base!$DA$4:$DD$79,4,FALSE))</f>
        <v>0</v>
      </c>
      <c r="W12" s="698"/>
      <c r="X12" s="698"/>
      <c r="Y12" s="698">
        <f>IF(ISNA(VLOOKUP(Y6,Base!$DA$4:$DD$79,4,FALSE)),"",VLOOKUP(Y6,Base!$DA$4:$DD$79,4,FALSE))</f>
        <v>0</v>
      </c>
      <c r="Z12" s="698"/>
      <c r="AA12" s="698"/>
      <c r="AB12" s="698">
        <f>IF(ISNA(VLOOKUP(AB6,Base!$DA$4:$DD$79,4,FALSE)),"",VLOOKUP(AB6,Base!$DA$4:$DD$79,4,FALSE))</f>
        <v>777</v>
      </c>
      <c r="AC12" s="698"/>
      <c r="AD12" s="698"/>
      <c r="AE12" s="698">
        <f>IF(ISNA(VLOOKUP(AE6,Base!$DA$4:$DD$79,4,FALSE)),"",VLOOKUP(AE6,Base!$DA$4:$DD$79,4,FALSE))</f>
        <v>0</v>
      </c>
      <c r="AF12" s="698"/>
      <c r="AG12" s="706"/>
      <c r="AH12" s="699">
        <f>IF(ISNA(VLOOKUP(AH6,Base!$DA$4:$DD$79,4,FALSE)),"",VLOOKUP(AH6,Base!$DA$4:$DD$79,4,FALSE))</f>
        <v>0</v>
      </c>
      <c r="AI12" s="698"/>
      <c r="AJ12" s="698"/>
      <c r="AK12" s="698">
        <f>IF(ISNA(VLOOKUP(AK6,Base!$DA$4:$DD$79,4,FALSE)),"",VLOOKUP(AK6,Base!$DA$4:$DD$79,4,FALSE))</f>
        <v>0</v>
      </c>
      <c r="AL12" s="698"/>
      <c r="AM12" s="698"/>
      <c r="AN12" s="698">
        <f>IF(ISNA(VLOOKUP(AN6,Base!$DA$4:$DD$79,4,FALSE)),"",VLOOKUP(AN6,Base!$DA$4:$DD$79,4,FALSE))</f>
        <v>214</v>
      </c>
      <c r="AO12" s="698"/>
      <c r="AP12" s="698"/>
      <c r="AQ12" s="698">
        <f>IF(ISNA(VLOOKUP(AQ6,Base!$DA$4:$DD$79,4,FALSE)),"",VLOOKUP(AQ6,Base!$DA$4:$DD$79,4,FALSE))</f>
        <v>432</v>
      </c>
      <c r="AR12" s="698"/>
      <c r="AS12" s="706"/>
      <c r="AT12" s="699">
        <f>IF(ISNA(VLOOKUP(AT6,Base!$DA$4:$DD$79,4,FALSE)),"",VLOOKUP(AT6,Base!$DA$4:$DD$79,4,FALSE))</f>
        <v>0</v>
      </c>
      <c r="AU12" s="698"/>
      <c r="AV12" s="698"/>
      <c r="AW12" s="698">
        <f>IF(ISNA(VLOOKUP(AW6,Base!$DA$4:$DD$79,4,FALSE)),"",VLOOKUP(AW6,Base!$DA$4:$DD$79,4,FALSE))</f>
        <v>0</v>
      </c>
      <c r="AX12" s="698"/>
      <c r="AY12" s="698"/>
      <c r="AZ12" s="698">
        <f>IF(ISNA(VLOOKUP(AZ6,Base!$DA$4:$DD$79,4,FALSE)),"",VLOOKUP(AZ6,Base!$DA$4:$DD$79,4,FALSE))</f>
        <v>0</v>
      </c>
      <c r="BA12" s="698"/>
      <c r="BB12" s="698"/>
      <c r="BC12" s="698">
        <f>IF(ISNA(VLOOKUP(BC6,Base!$DA$4:$DD$79,4,FALSE)),"",VLOOKUP(BC6,Base!$DA$4:$DD$79,4,FALSE))</f>
        <v>0</v>
      </c>
      <c r="BD12" s="698"/>
      <c r="BE12" s="706"/>
      <c r="BF12" s="699">
        <f>IF(ISNA(VLOOKUP(BF6,Base!$DA$4:$DD$79,4,FALSE)),"",VLOOKUP(BF6,Base!$DA$4:$DD$79,4,FALSE))</f>
        <v>0</v>
      </c>
      <c r="BG12" s="698"/>
      <c r="BH12" s="698"/>
      <c r="BI12" s="698">
        <f>IF(ISNA(VLOOKUP(BI6,Base!$DA$4:$DD$79,4,FALSE)),"",VLOOKUP(BI6,Base!$DA$4:$DD$79,4,FALSE))</f>
        <v>229</v>
      </c>
      <c r="BJ12" s="698"/>
      <c r="BK12" s="698"/>
      <c r="BL12" s="698">
        <f>IF(ISNA(VLOOKUP(BL6,Base!$DA$4:$DD$79,4,FALSE)),"",VLOOKUP(BL6,Base!$DA$4:$DD$79,4,FALSE))</f>
        <v>0</v>
      </c>
      <c r="BM12" s="698"/>
      <c r="BN12" s="698"/>
      <c r="BO12" s="698">
        <f>IF(ISNA(VLOOKUP(BO6,Base!$DA$4:$DD$79,4,FALSE)),"",VLOOKUP(BO6,Base!$DA$4:$DD$79,4,FALSE))</f>
        <v>340</v>
      </c>
      <c r="BP12" s="698"/>
      <c r="BQ12" s="706"/>
      <c r="BR12" s="699">
        <f>IF(ISNA(VLOOKUP(BR6,Base!$DA$4:$DD$79,4,FALSE)),"",VLOOKUP(BR6,Base!$DA$4:$DD$79,4,FALSE))</f>
        <v>223</v>
      </c>
      <c r="BS12" s="698"/>
      <c r="BT12" s="698"/>
      <c r="BU12" s="698">
        <f>IF(ISNA(VLOOKUP(BU6,Base!$DA$4:$DD$79,4,FALSE)),"",VLOOKUP(BU6,Base!$DA$4:$DD$79,4,FALSE))</f>
        <v>0</v>
      </c>
      <c r="BV12" s="698"/>
      <c r="BW12" s="698"/>
      <c r="BX12" s="698">
        <f>IF(ISNA(VLOOKUP(BX6,Base!$DA$4:$DD$79,4,FALSE)),"",VLOOKUP(BX6,Base!$DA$4:$DD$79,4,FALSE))</f>
        <v>269</v>
      </c>
      <c r="BY12" s="698"/>
      <c r="BZ12" s="698"/>
      <c r="CA12" s="698">
        <f>IF(ISNA(VLOOKUP(CA6,Base!$DA$4:$DD$79,4,FALSE)),"",VLOOKUP(CA6,Base!$DA$4:$DD$79,4,FALSE))</f>
        <v>186</v>
      </c>
      <c r="CB12" s="698"/>
      <c r="CC12" s="698"/>
      <c r="CD12" s="699">
        <f>IF(ISNA(VLOOKUP(CD6,Base!$DA$4:$DD$79,4,FALSE)),"",VLOOKUP(CD6,Base!$DA$4:$DD$79,4,FALSE))</f>
        <v>0</v>
      </c>
      <c r="CE12" s="698"/>
      <c r="CF12" s="698"/>
      <c r="CG12" s="698">
        <f>IF(ISNA(VLOOKUP(CG6,Base!$DA$4:$DD$79,4,FALSE)),"",VLOOKUP(CG6,Base!$DA$4:$DD$79,4,FALSE))</f>
        <v>105</v>
      </c>
      <c r="CH12" s="698"/>
      <c r="CI12" s="698"/>
      <c r="CJ12" s="698">
        <f>IF(ISNA(VLOOKUP(CJ6,Base!$DA$4:$DD$79,4,FALSE)),"",VLOOKUP(CJ6,Base!$DA$4:$DD$79,4,FALSE))</f>
        <v>293</v>
      </c>
      <c r="CK12" s="698"/>
      <c r="CL12" s="698"/>
      <c r="CM12" s="698">
        <f>IF(ISNA(VLOOKUP(CM6,Base!$DA$4:$DD$79,4,FALSE)),"",VLOOKUP(CM6,Base!$DA$4:$DD$79,4,FALSE))</f>
        <v>0</v>
      </c>
      <c r="CN12" s="698"/>
      <c r="CO12" s="698"/>
      <c r="CP12" s="699">
        <f>IF(ISNA(VLOOKUP(CP6,Base!$DA$4:$DD$79,4,FALSE)),"",VLOOKUP(CP6,Base!$DA$4:$DD$79,4,FALSE))</f>
        <v>0</v>
      </c>
      <c r="CQ12" s="698"/>
      <c r="CR12" s="698"/>
      <c r="CS12" s="698">
        <f>IF(ISNA(VLOOKUP(CS6,Base!$DA$4:$DD$79,4,FALSE)),"",VLOOKUP(CS6,Base!$DA$4:$DD$79,4,FALSE))</f>
        <v>0</v>
      </c>
      <c r="CT12" s="698"/>
      <c r="CU12" s="698"/>
      <c r="CV12" s="698">
        <f>IF(ISNA(VLOOKUP(CV6,Base!$DA$4:$DD$79,4,FALSE)),"",VLOOKUP(CV6,Base!$DA$4:$DD$79,4,FALSE))</f>
        <v>0</v>
      </c>
      <c r="CW12" s="698"/>
      <c r="CX12" s="698"/>
      <c r="CY12" s="698">
        <f>IF(ISNA(VLOOKUP(CY6,Base!$DA$4:$DD$79,4,FALSE)),"",VLOOKUP(CY6,Base!$DA$4:$DD$79,4,FALSE))</f>
        <v>101</v>
      </c>
      <c r="CZ12" s="698"/>
      <c r="DA12" s="698"/>
      <c r="DB12" s="699">
        <f>IF(ISNA(VLOOKUP(DB6,Base!$DA$4:$DD$79,4,FALSE)),"",VLOOKUP(DB6,Base!$DA$4:$DD$79,4,FALSE))</f>
        <v>346</v>
      </c>
      <c r="DC12" s="698"/>
      <c r="DD12" s="698"/>
      <c r="DE12" s="698">
        <f>IF(ISNA(VLOOKUP(DE6,Base!$DA$4:$DD$79,4,FALSE)),"",VLOOKUP(DE6,Base!$DA$4:$DD$79,4,FALSE))</f>
        <v>0</v>
      </c>
      <c r="DF12" s="698"/>
      <c r="DG12" s="698"/>
      <c r="DH12" s="698">
        <f>IF(ISNA(VLOOKUP(DH6,Base!$DA$4:$DD$79,4,FALSE)),"",VLOOKUP(DH6,Base!$DA$4:$DD$79,4,FALSE))</f>
        <v>0</v>
      </c>
      <c r="DI12" s="698"/>
      <c r="DJ12" s="698"/>
      <c r="DK12" s="698">
        <f>IF(ISNA(VLOOKUP(DK6,Base!$DA$4:$DD$79,4,FALSE)),"",VLOOKUP(DK6,Base!$DA$4:$DD$79,4,FALSE))</f>
        <v>266</v>
      </c>
      <c r="DL12" s="698"/>
      <c r="DM12" s="698"/>
      <c r="DN12" s="699">
        <f>IF(ISNA(VLOOKUP(DN6,Base!$DA$4:$DD$79,4,FALSE)),"",VLOOKUP(DN6,Base!$DA$4:$DD$79,4,FALSE))</f>
        <v>82</v>
      </c>
      <c r="DO12" s="698"/>
      <c r="DP12" s="698"/>
      <c r="DQ12" s="698">
        <f>IF(ISNA(VLOOKUP(DQ6,Base!$DA$4:$DD$79,4,FALSE)),"",VLOOKUP(DQ6,Base!$DA$4:$DD$79,4,FALSE))</f>
        <v>277</v>
      </c>
      <c r="DR12" s="698"/>
      <c r="DS12" s="698"/>
      <c r="DT12" s="698">
        <f>IF(ISNA(VLOOKUP(DT6,Base!$DA$4:$DD$79,4,FALSE)),"",VLOOKUP(DT6,Base!$DA$4:$DD$79,4,FALSE))</f>
        <v>237</v>
      </c>
      <c r="DU12" s="698"/>
      <c r="DV12" s="698"/>
      <c r="DW12" s="698">
        <f>IF(ISNA(VLOOKUP(DW6,Base!$DA$4:$DD$79,4,FALSE)),"",VLOOKUP(DW6,Base!$DA$4:$DD$79,4,FALSE))</f>
        <v>87</v>
      </c>
      <c r="DX12" s="698"/>
      <c r="DY12" s="698"/>
      <c r="DZ12" s="699">
        <f>IF(ISNA(VLOOKUP(DZ6,Base!$DA$4:$DD$79,4,FALSE)),"",VLOOKUP(DZ6,Base!$DA$4:$DD$79,4,FALSE))</f>
        <v>0</v>
      </c>
      <c r="EA12" s="698"/>
      <c r="EB12" s="698"/>
      <c r="EC12" s="698">
        <f>IF(ISNA(VLOOKUP(EC6,Base!$DA$4:$DD$79,4,FALSE)),"",VLOOKUP(EC6,Base!$DA$4:$DD$79,4,FALSE))</f>
        <v>0</v>
      </c>
      <c r="ED12" s="698"/>
      <c r="EE12" s="698"/>
      <c r="EF12" s="698">
        <f>IF(ISNA(VLOOKUP(EF6,Base!$DA$4:$DD$79,4,FALSE)),"",VLOOKUP(EF6,Base!$DA$4:$DD$79,4,FALSE))</f>
        <v>186</v>
      </c>
      <c r="EG12" s="698"/>
      <c r="EH12" s="698"/>
      <c r="EI12" s="698">
        <f>IF(ISNA(VLOOKUP(EI6,Base!$DA$4:$DD$79,4,FALSE)),"",VLOOKUP(EI6,Base!$DA$4:$DD$79,4,FALSE))</f>
        <v>0</v>
      </c>
      <c r="EJ12" s="698"/>
      <c r="EK12" s="698"/>
      <c r="EL12" s="699">
        <f>IF(ISNA(VLOOKUP(EL6,Base!$DA$4:$DD$79,4,FALSE)),"",VLOOKUP(EL6,Base!$DA$4:$DD$79,4,FALSE))</f>
        <v>323</v>
      </c>
      <c r="EM12" s="698"/>
      <c r="EN12" s="698"/>
      <c r="EO12" s="698">
        <f>IF(ISNA(VLOOKUP(EO6,Base!$DA$4:$DD$79,4,FALSE)),"",VLOOKUP(EO6,Base!$DA$4:$DD$79,4,FALSE))</f>
        <v>148</v>
      </c>
      <c r="EP12" s="698"/>
      <c r="EQ12" s="698"/>
      <c r="ER12" s="698">
        <f>IF(ISNA(VLOOKUP(ER6,Base!$DA$4:$DD$79,4,FALSE)),"",VLOOKUP(ER6,Base!$DA$4:$DD$79,4,FALSE))</f>
        <v>186</v>
      </c>
      <c r="ES12" s="698"/>
      <c r="ET12" s="698"/>
      <c r="EU12" s="698">
        <f>IF(ISNA(VLOOKUP(EU6,Base!$DA$4:$DD$79,4,FALSE)),"",VLOOKUP(EU6,Base!$DA$4:$DD$79,4,FALSE))</f>
        <v>0</v>
      </c>
      <c r="EV12" s="698"/>
      <c r="EW12" s="698"/>
      <c r="EX12" s="699">
        <f>IF(ISNA(VLOOKUP(EX6,Base!$DA$4:$DD$79,4,FALSE)),"",VLOOKUP(EX6,Base!$DA$4:$DD$79,4,FALSE))</f>
        <v>0</v>
      </c>
      <c r="EY12" s="698"/>
      <c r="EZ12" s="698"/>
      <c r="FA12" s="698">
        <f>IF(ISNA(VLOOKUP(FA6,Base!$DA$4:$DD$79,4,FALSE)),"",VLOOKUP(FA6,Base!$DA$4:$DD$79,4,FALSE))</f>
        <v>158</v>
      </c>
      <c r="FB12" s="698"/>
      <c r="FC12" s="698"/>
      <c r="FD12" s="698">
        <f>IF(ISNA(VLOOKUP(FD6,Base!$DA$4:$DD$79,4,FALSE)),"",VLOOKUP(FD6,Base!$DA$4:$DD$79,4,FALSE))</f>
        <v>164</v>
      </c>
      <c r="FE12" s="698"/>
      <c r="FF12" s="698"/>
      <c r="FG12" s="698">
        <f>IF(ISNA(VLOOKUP(FG6,Base!$DA$4:$DD$79,4,FALSE)),"",VLOOKUP(FG6,Base!$DA$4:$DD$79,4,FALSE))</f>
        <v>0</v>
      </c>
      <c r="FH12" s="698"/>
      <c r="FI12" s="698"/>
      <c r="FJ12" s="699">
        <f>IF(ISNA(VLOOKUP(FJ6,Base!$DA$4:$DD$79,4,FALSE)),"",VLOOKUP(FJ6,Base!$DA$4:$DD$79,4,FALSE))</f>
        <v>0</v>
      </c>
      <c r="FK12" s="698"/>
      <c r="FL12" s="698"/>
      <c r="FM12" s="698">
        <f>IF(ISNA(VLOOKUP(FM6,Base!$DA$4:$DD$79,4,FALSE)),"",VLOOKUP(FM6,Base!$DA$4:$DD$79,4,FALSE))</f>
        <v>268</v>
      </c>
      <c r="FN12" s="698"/>
      <c r="FO12" s="698"/>
      <c r="FP12" s="698">
        <f>IF(ISNA(VLOOKUP(FP6,Base!$DA$4:$DD$79,4,FALSE)),"",VLOOKUP(FP6,Base!$DA$4:$DD$79,4,FALSE))</f>
        <v>0</v>
      </c>
      <c r="FQ12" s="698"/>
      <c r="FR12" s="698"/>
      <c r="FS12" s="698">
        <f>IF(ISNA(VLOOKUP(FS6,Base!$DA$4:$DD$79,4,FALSE)),"",VLOOKUP(FS6,Base!$DA$4:$DD$79,4,FALSE))</f>
        <v>0</v>
      </c>
      <c r="FT12" s="698"/>
      <c r="FU12" s="698"/>
      <c r="FV12" s="699">
        <f>IF(ISNA(VLOOKUP(FV6,Base!$DA$4:$DD$79,4,FALSE)),"",VLOOKUP(FV6,Base!$DA$4:$DD$79,4,FALSE))</f>
        <v>0</v>
      </c>
      <c r="FW12" s="698"/>
      <c r="FX12" s="698"/>
      <c r="FY12" s="698">
        <f>IF(ISNA(VLOOKUP(FY6,Base!$DA$4:$DD$79,4,FALSE)),"",VLOOKUP(FY6,Base!$DA$4:$DD$79,4,FALSE))</f>
        <v>0</v>
      </c>
      <c r="FZ12" s="698"/>
      <c r="GA12" s="698"/>
      <c r="GB12" s="698">
        <f>IF(ISNA(VLOOKUP(GB6,Base!$DA$4:$DD$79,4,FALSE)),"",VLOOKUP(GB6,Base!$DA$4:$DD$79,4,FALSE))</f>
        <v>0</v>
      </c>
      <c r="GC12" s="698"/>
      <c r="GD12" s="698"/>
      <c r="GE12" s="698">
        <f>IF(ISNA(VLOOKUP(GE6,Base!$DA$4:$DD$79,4,FALSE)),"",VLOOKUP(GE6,Base!$DA$4:$DD$79,4,FALSE))</f>
        <v>360</v>
      </c>
      <c r="GF12" s="698"/>
      <c r="GG12" s="698"/>
      <c r="GH12" s="699">
        <f>IF(ISNA(VLOOKUP(GH6,Base!$DA$4:$DD$79,4,FALSE)),"",VLOOKUP(GH6,Base!$DA$4:$DD$79,4,FALSE))</f>
        <v>0</v>
      </c>
      <c r="GI12" s="698"/>
      <c r="GJ12" s="698"/>
      <c r="GK12" s="698">
        <f>IF(ISNA(VLOOKUP(GK6,Base!$DA$4:$DD$79,4,FALSE)),"",VLOOKUP(GK6,Base!$DA$4:$DD$79,4,FALSE))</f>
        <v>78</v>
      </c>
      <c r="GL12" s="698"/>
      <c r="GM12" s="698"/>
      <c r="GN12" s="698">
        <f>IF(ISNA(VLOOKUP(GN6,Base!$DA$4:$DD$79,4,FALSE)),"",VLOOKUP(GN6,Base!$DA$4:$DD$79,4,FALSE))</f>
        <v>157</v>
      </c>
      <c r="GO12" s="698"/>
      <c r="GP12" s="698"/>
      <c r="GQ12" s="698">
        <f>IF(ISNA(VLOOKUP(GQ6,Base!$DA$4:$DD$79,4,FALSE)),"",VLOOKUP(GQ6,Base!$DA$4:$DD$79,4,FALSE))</f>
        <v>169</v>
      </c>
      <c r="GR12" s="698"/>
      <c r="GS12" s="698"/>
      <c r="GT12" s="699">
        <f>IF(ISNA(VLOOKUP(GT6,Base!$DA$4:$DD$79,4,FALSE)),"",VLOOKUP(GT6,Base!$DA$4:$DD$79,4,FALSE))</f>
        <v>336</v>
      </c>
      <c r="GU12" s="698"/>
      <c r="GV12" s="698"/>
      <c r="GW12" s="698">
        <f>IF(ISNA(VLOOKUP(GW6,Base!$DA$4:$DD$79,4,FALSE)),"",VLOOKUP(GW6,Base!$DA$4:$DD$79,4,FALSE))</f>
        <v>0</v>
      </c>
      <c r="GX12" s="698"/>
      <c r="GY12" s="698"/>
      <c r="GZ12" s="698">
        <f>IF(ISNA(VLOOKUP(GZ6,Base!$DA$4:$DD$79,4,FALSE)),"",VLOOKUP(GZ6,Base!$DA$4:$DD$79,4,FALSE))</f>
        <v>133</v>
      </c>
      <c r="HA12" s="698"/>
      <c r="HB12" s="698"/>
      <c r="HC12" s="698">
        <f>IF(ISNA(VLOOKUP(HC6,Base!$DA$4:$DD$79,4,FALSE)),"",VLOOKUP(HC6,Base!$DA$4:$DD$79,4,FALSE))</f>
        <v>0</v>
      </c>
      <c r="HD12" s="698"/>
      <c r="HE12" s="698"/>
      <c r="HF12" s="699">
        <f>IF(ISNA(VLOOKUP(HF6,Base!$DA$4:$DD$79,4,FALSE)),"",VLOOKUP(HF6,Base!$DA$4:$DD$79,4,FALSE))</f>
        <v>143</v>
      </c>
      <c r="HG12" s="698"/>
      <c r="HH12" s="698"/>
      <c r="HI12" s="698">
        <f>IF(ISNA(VLOOKUP(HI6,Base!$DA$4:$DD$79,4,FALSE)),"",VLOOKUP(HI6,Base!$DA$4:$DD$79,4,FALSE))</f>
        <v>0</v>
      </c>
      <c r="HJ12" s="698"/>
      <c r="HK12" s="698"/>
      <c r="HL12" s="698">
        <f>IF(ISNA(VLOOKUP(HL6,Base!$DA$4:$DD$79,4,FALSE)),"",VLOOKUP(HL6,Base!$DA$4:$DD$79,4,FALSE))</f>
        <v>0</v>
      </c>
      <c r="HM12" s="698"/>
      <c r="HN12" s="698"/>
      <c r="HO12" s="698">
        <f>IF(ISNA(VLOOKUP(HO6,Base!$DA$4:$DD$79,4,FALSE)),"",VLOOKUP(HO6,Base!$DA$4:$DD$79,4,FALSE))</f>
        <v>0</v>
      </c>
      <c r="HP12" s="698"/>
      <c r="HQ12" s="698"/>
      <c r="HR12" s="699">
        <f>IF(ISNA(VLOOKUP(HR6,Base!$DA$4:$DD$79,4,FALSE)),"",VLOOKUP(HR6,Base!$DA$4:$DD$79,4,FALSE))</f>
        <v>0</v>
      </c>
      <c r="HS12" s="698"/>
      <c r="HT12" s="698"/>
      <c r="HU12" s="698">
        <f>IF(ISNA(VLOOKUP(HU6,Base!$DA$4:$DD$79,4,FALSE)),"",VLOOKUP(HU6,Base!$DA$4:$DD$79,4,FALSE))</f>
        <v>0</v>
      </c>
      <c r="HV12" s="698"/>
      <c r="HW12" s="698"/>
      <c r="HX12" s="698">
        <f>IF(ISNA(VLOOKUP(HX6,Base!$DA$4:$DD$79,4,FALSE)),"",VLOOKUP(HX6,Base!$DA$4:$DD$79,4,FALSE))</f>
        <v>0</v>
      </c>
      <c r="HY12" s="698"/>
      <c r="HZ12" s="698"/>
      <c r="IA12" s="698">
        <f>IF(ISNA(VLOOKUP(IA6,Base!$DA$4:$DD$79,4,FALSE)),"",VLOOKUP(IA6,Base!$DA$4:$DD$79,4,FALSE))</f>
        <v>0</v>
      </c>
      <c r="IB12" s="698"/>
      <c r="IC12" s="698"/>
      <c r="ID12" s="699">
        <f>IF(ISNA(VLOOKUP(ID6,Base!$DA$4:$DD$79,4,FALSE)),"",VLOOKUP(ID6,Base!$DA$4:$DD$79,4,FALSE))</f>
        <v>0</v>
      </c>
      <c r="IE12" s="698"/>
      <c r="IF12" s="698"/>
      <c r="IG12" s="698">
        <f>IF(ISNA(VLOOKUP(IG6,Base!$DA$4:$DD$79,4,FALSE)),"",VLOOKUP(IG6,Base!$DA$4:$DD$79,4,FALSE))</f>
        <v>0</v>
      </c>
      <c r="IH12" s="698"/>
      <c r="II12" s="698"/>
      <c r="IJ12" s="698">
        <f>IF(ISNA(VLOOKUP(IJ6,Base!$DA$4:$DD$79,4,FALSE)),"",VLOOKUP(IJ6,Base!$DA$4:$DD$79,4,FALSE))</f>
        <v>0</v>
      </c>
      <c r="IK12" s="698"/>
      <c r="IL12" s="698"/>
      <c r="IM12" s="698" t="str">
        <f>IF(ISNA(VLOOKUP(IM6,Base!$DA$4:$DD$79,4,FALSE)),"",VLOOKUP(IM6,Base!$DA$4:$DD$79,4,FALSE))</f>
        <v/>
      </c>
      <c r="IN12" s="698"/>
      <c r="IO12" s="706"/>
      <c r="IP12" s="56"/>
      <c r="IQ12" s="56"/>
      <c r="IR12" s="56"/>
      <c r="IS12" s="56"/>
      <c r="IT12" s="56"/>
      <c r="IU12" s="56"/>
      <c r="IV12" s="56"/>
      <c r="IW12" s="56"/>
      <c r="IX12" s="56"/>
      <c r="IY12" s="56"/>
      <c r="IZ12" s="56"/>
      <c r="JA12" s="56"/>
      <c r="JB12" s="56"/>
      <c r="JC12" s="56"/>
      <c r="JD12" s="56"/>
      <c r="JE12" s="56"/>
      <c r="JF12" s="56"/>
      <c r="JG12" s="56"/>
      <c r="JH12" s="56"/>
      <c r="JI12" s="56"/>
      <c r="JJ12" s="56"/>
      <c r="JK12" s="56"/>
      <c r="JL12" s="56"/>
    </row>
    <row r="13" spans="1:272" s="1" customFormat="1" ht="14.25" customHeight="1" thickTop="1" x14ac:dyDescent="0.25">
      <c r="A13" s="57"/>
      <c r="B13" s="57"/>
      <c r="C13" s="723" t="s">
        <v>70</v>
      </c>
      <c r="D13" s="724"/>
      <c r="E13" s="724"/>
      <c r="F13" s="41"/>
      <c r="G13" s="41" t="s">
        <v>93</v>
      </c>
      <c r="H13" s="41" t="s">
        <v>86</v>
      </c>
      <c r="I13" s="42"/>
      <c r="J13" s="365">
        <f>VLOOKUP(J5,Base!$K$4:$Q$231,5,FALSE)</f>
        <v>0</v>
      </c>
      <c r="K13" s="366">
        <f>VLOOKUP(K5,Base!$K$4:$Q$231,5,FALSE)</f>
        <v>0</v>
      </c>
      <c r="L13" s="366">
        <f>VLOOKUP(L5,Base!$K$4:$Q$231,5,FALSE)</f>
        <v>0</v>
      </c>
      <c r="M13" s="366">
        <f>VLOOKUP(M5,Base!$K$4:$Q$231,5,FALSE)</f>
        <v>0</v>
      </c>
      <c r="N13" s="366">
        <f>VLOOKUP(N5,Base!$K$4:$Q$231,5,FALSE)</f>
        <v>0</v>
      </c>
      <c r="O13" s="366">
        <f>VLOOKUP(O5,Base!$K$4:$Q$231,5,FALSE)</f>
        <v>0</v>
      </c>
      <c r="P13" s="366">
        <f>VLOOKUP(P5,Base!$K$4:$Q$231,5,FALSE)</f>
        <v>0</v>
      </c>
      <c r="Q13" s="366">
        <f>VLOOKUP(Q5,Base!$K$4:$Q$231,5,FALSE)</f>
        <v>0</v>
      </c>
      <c r="R13" s="366">
        <f>VLOOKUP(R5,Base!$K$4:$Q$231,5,FALSE)</f>
        <v>0</v>
      </c>
      <c r="S13" s="366">
        <f>VLOOKUP(S5,Base!$K$4:$Q$231,5,FALSE)</f>
        <v>0</v>
      </c>
      <c r="T13" s="366">
        <f>VLOOKUP(T5,Base!$K$4:$Q$231,5,FALSE)</f>
        <v>0</v>
      </c>
      <c r="U13" s="367">
        <f>VLOOKUP(U5,Base!$K$4:$Q$231,5,FALSE)</f>
        <v>0</v>
      </c>
      <c r="V13" s="365">
        <f>VLOOKUP(V5,Base!$K$4:$Q$231,5,FALSE)</f>
        <v>0</v>
      </c>
      <c r="W13" s="366">
        <f>VLOOKUP(W5,Base!$K$4:$Q$231,5,FALSE)</f>
        <v>0</v>
      </c>
      <c r="X13" s="366">
        <f>VLOOKUP(X5,Base!$K$4:$Q$231,5,FALSE)</f>
        <v>0</v>
      </c>
      <c r="Y13" s="366">
        <f>VLOOKUP(Y5,Base!$K$4:$Q$231,5,FALSE)</f>
        <v>0</v>
      </c>
      <c r="Z13" s="366">
        <f>VLOOKUP(Z5,Base!$K$4:$Q$231,5,FALSE)</f>
        <v>0</v>
      </c>
      <c r="AA13" s="366">
        <f>VLOOKUP(AA5,Base!$K$4:$Q$231,5,FALSE)</f>
        <v>0</v>
      </c>
      <c r="AB13" s="366">
        <f>VLOOKUP(AB5,Base!$K$4:$Q$231,5,FALSE)</f>
        <v>0</v>
      </c>
      <c r="AC13" s="366">
        <f>VLOOKUP(AC5,Base!$K$4:$Q$231,5,FALSE)</f>
        <v>0</v>
      </c>
      <c r="AD13" s="366">
        <f>VLOOKUP(AD5,Base!$K$4:$Q$231,5,FALSE)</f>
        <v>0</v>
      </c>
      <c r="AE13" s="366">
        <f>VLOOKUP(AE5,Base!$K$4:$Q$231,5,FALSE)</f>
        <v>0</v>
      </c>
      <c r="AF13" s="366">
        <f>VLOOKUP(AF5,Base!$K$4:$Q$231,5,FALSE)</f>
        <v>0</v>
      </c>
      <c r="AG13" s="367">
        <f>VLOOKUP(AG5,Base!$K$4:$Q$231,5,FALSE)</f>
        <v>0</v>
      </c>
      <c r="AH13" s="365">
        <f>VLOOKUP(AH5,Base!$K$4:$Q$231,5,FALSE)</f>
        <v>2</v>
      </c>
      <c r="AI13" s="366">
        <f>VLOOKUP(AI5,Base!$K$4:$Q$231,5,FALSE)</f>
        <v>0</v>
      </c>
      <c r="AJ13" s="366">
        <f>VLOOKUP(AJ5,Base!$K$4:$Q$231,5,FALSE)</f>
        <v>0</v>
      </c>
      <c r="AK13" s="366">
        <f>VLOOKUP(AK5,Base!$K$4:$Q$231,5,FALSE)</f>
        <v>0</v>
      </c>
      <c r="AL13" s="366">
        <f>VLOOKUP(AL5,Base!$K$4:$Q$231,5,FALSE)</f>
        <v>0</v>
      </c>
      <c r="AM13" s="366">
        <f>VLOOKUP(AM5,Base!$K$4:$Q$231,5,FALSE)</f>
        <v>0</v>
      </c>
      <c r="AN13" s="366">
        <f>VLOOKUP(AN5,Base!$K$4:$Q$231,5,FALSE)</f>
        <v>2</v>
      </c>
      <c r="AO13" s="366">
        <f>VLOOKUP(AO5,Base!$K$4:$Q$231,5,FALSE)</f>
        <v>0</v>
      </c>
      <c r="AP13" s="366">
        <f>VLOOKUP(AP5,Base!$K$4:$Q$231,5,FALSE)</f>
        <v>0</v>
      </c>
      <c r="AQ13" s="366">
        <f>VLOOKUP(AQ5,Base!$K$4:$Q$231,5,FALSE)</f>
        <v>0</v>
      </c>
      <c r="AR13" s="366">
        <f>VLOOKUP(AR5,Base!$K$4:$Q$231,5,FALSE)</f>
        <v>0</v>
      </c>
      <c r="AS13" s="367">
        <f>VLOOKUP(AS5,Base!$K$4:$Q$231,5,FALSE)</f>
        <v>0</v>
      </c>
      <c r="AT13" s="365">
        <f>VLOOKUP(AT5,Base!$K$4:$Q$231,5,FALSE)</f>
        <v>0</v>
      </c>
      <c r="AU13" s="366">
        <f>VLOOKUP(AU5,Base!$K$4:$Q$231,5,FALSE)</f>
        <v>0</v>
      </c>
      <c r="AV13" s="366">
        <f>VLOOKUP(AV5,Base!$K$4:$Q$231,5,FALSE)</f>
        <v>0</v>
      </c>
      <c r="AW13" s="366">
        <f>VLOOKUP(AW5,Base!$K$4:$Q$231,5,FALSE)</f>
        <v>0</v>
      </c>
      <c r="AX13" s="366">
        <f>VLOOKUP(AX5,Base!$K$4:$Q$231,5,FALSE)</f>
        <v>0</v>
      </c>
      <c r="AY13" s="366">
        <f>VLOOKUP(AY5,Base!$K$4:$Q$231,5,FALSE)</f>
        <v>0</v>
      </c>
      <c r="AZ13" s="366">
        <f>VLOOKUP(AZ5,Base!$K$4:$Q$231,5,FALSE)</f>
        <v>0</v>
      </c>
      <c r="BA13" s="366">
        <f>VLOOKUP(BA5,Base!$K$4:$Q$231,5,FALSE)</f>
        <v>0</v>
      </c>
      <c r="BB13" s="366">
        <f>VLOOKUP(BB5,Base!$K$4:$Q$231,5,FALSE)</f>
        <v>0</v>
      </c>
      <c r="BC13" s="366">
        <f>VLOOKUP(BC5,Base!$K$4:$Q$231,5,FALSE)</f>
        <v>0</v>
      </c>
      <c r="BD13" s="366">
        <f>VLOOKUP(BD5,Base!$K$4:$Q$231,5,FALSE)</f>
        <v>0</v>
      </c>
      <c r="BE13" s="367">
        <f>VLOOKUP(BE5,Base!$K$4:$Q$231,5,FALSE)</f>
        <v>0</v>
      </c>
      <c r="BF13" s="365">
        <f>VLOOKUP(BF5,Base!$K$4:$Q$231,5,FALSE)</f>
        <v>0</v>
      </c>
      <c r="BG13" s="366">
        <f>VLOOKUP(BG5,Base!$K$4:$Q$231,5,FALSE)</f>
        <v>0</v>
      </c>
      <c r="BH13" s="366">
        <f>VLOOKUP(BH5,Base!$K$4:$Q$231,5,FALSE)</f>
        <v>0</v>
      </c>
      <c r="BI13" s="366">
        <f>VLOOKUP(BI5,Base!$K$4:$Q$231,5,FALSE)</f>
        <v>0</v>
      </c>
      <c r="BJ13" s="366">
        <f>VLOOKUP(BJ5,Base!$K$4:$Q$231,5,FALSE)</f>
        <v>0</v>
      </c>
      <c r="BK13" s="366">
        <f>VLOOKUP(BK5,Base!$K$4:$Q$231,5,FALSE)</f>
        <v>0</v>
      </c>
      <c r="BL13" s="366">
        <f>VLOOKUP(BL5,Base!$K$4:$Q$231,5,FALSE)</f>
        <v>0</v>
      </c>
      <c r="BM13" s="366">
        <f>VLOOKUP(BM5,Base!$K$4:$Q$231,5,FALSE)</f>
        <v>0</v>
      </c>
      <c r="BN13" s="366">
        <f>VLOOKUP(BN5,Base!$K$4:$Q$231,5,FALSE)</f>
        <v>0</v>
      </c>
      <c r="BO13" s="366">
        <f>VLOOKUP(BO5,Base!$K$4:$Q$231,5,FALSE)</f>
        <v>1</v>
      </c>
      <c r="BP13" s="366">
        <f>VLOOKUP(BP5,Base!$K$4:$Q$231,5,FALSE)</f>
        <v>0</v>
      </c>
      <c r="BQ13" s="367">
        <f>VLOOKUP(BQ5,Base!$K$4:$Q$231,5,FALSE)</f>
        <v>0</v>
      </c>
      <c r="BR13" s="365">
        <f>VLOOKUP(BR5,Base!$K$4:$Q$231,5,FALSE)</f>
        <v>0</v>
      </c>
      <c r="BS13" s="366">
        <f>VLOOKUP(BS5,Base!$K$4:$Q$231,5,FALSE)</f>
        <v>1</v>
      </c>
      <c r="BT13" s="366">
        <f>VLOOKUP(BT5,Base!$K$4:$Q$231,5,FALSE)</f>
        <v>1</v>
      </c>
      <c r="BU13" s="366">
        <f>VLOOKUP(BU5,Base!$K$4:$Q$231,5,FALSE)</f>
        <v>0</v>
      </c>
      <c r="BV13" s="366">
        <f>VLOOKUP(BV5,Base!$K$4:$Q$231,5,FALSE)</f>
        <v>0</v>
      </c>
      <c r="BW13" s="366">
        <f>VLOOKUP(BW5,Base!$K$4:$Q$231,5,FALSE)</f>
        <v>0</v>
      </c>
      <c r="BX13" s="366">
        <f>VLOOKUP(BX5,Base!$K$4:$Q$231,5,FALSE)</f>
        <v>0</v>
      </c>
      <c r="BY13" s="366">
        <f>VLOOKUP(BY5,Base!$K$4:$Q$231,5,FALSE)</f>
        <v>0</v>
      </c>
      <c r="BZ13" s="366">
        <f>VLOOKUP(BZ5,Base!$K$4:$Q$231,5,FALSE)</f>
        <v>0</v>
      </c>
      <c r="CA13" s="366">
        <f>VLOOKUP(CA5,Base!$K$4:$Q$231,5,FALSE)</f>
        <v>0</v>
      </c>
      <c r="CB13" s="366">
        <f>VLOOKUP(CB5,Base!$K$4:$Q$231,5,FALSE)</f>
        <v>3</v>
      </c>
      <c r="CC13" s="366">
        <f>VLOOKUP(CC5,Base!$K$4:$Q$231,5,FALSE)</f>
        <v>0</v>
      </c>
      <c r="CD13" s="365">
        <f>VLOOKUP(CD5,Base!$K$4:$Q$231,5,FALSE)</f>
        <v>0</v>
      </c>
      <c r="CE13" s="366">
        <f>VLOOKUP(CE5,Base!$K$4:$Q$231,5,FALSE)</f>
        <v>0</v>
      </c>
      <c r="CF13" s="366">
        <f>VLOOKUP(CF5,Base!$K$4:$Q$231,5,FALSE)</f>
        <v>0</v>
      </c>
      <c r="CG13" s="366">
        <f>VLOOKUP(CG5,Base!$K$4:$Q$231,5,FALSE)</f>
        <v>0</v>
      </c>
      <c r="CH13" s="366">
        <f>VLOOKUP(CH5,Base!$K$4:$Q$231,5,FALSE)</f>
        <v>0</v>
      </c>
      <c r="CI13" s="366">
        <f>VLOOKUP(CI5,Base!$K$4:$Q$231,5,FALSE)</f>
        <v>0</v>
      </c>
      <c r="CJ13" s="366">
        <f>VLOOKUP(CJ5,Base!$K$4:$Q$231,5,FALSE)</f>
        <v>1</v>
      </c>
      <c r="CK13" s="366">
        <f>VLOOKUP(CK5,Base!$K$4:$Q$231,5,FALSE)</f>
        <v>0</v>
      </c>
      <c r="CL13" s="366">
        <f>VLOOKUP(CL5,Base!$K$4:$Q$231,5,FALSE)</f>
        <v>1</v>
      </c>
      <c r="CM13" s="366">
        <f>VLOOKUP(CM5,Base!$K$4:$Q$231,5,FALSE)</f>
        <v>0</v>
      </c>
      <c r="CN13" s="366">
        <f>VLOOKUP(CN5,Base!$K$4:$Q$231,5,FALSE)</f>
        <v>0</v>
      </c>
      <c r="CO13" s="366">
        <f>VLOOKUP(CO5,Base!$K$4:$Q$231,5,FALSE)</f>
        <v>1</v>
      </c>
      <c r="CP13" s="365">
        <f>VLOOKUP(CP5,Base!$K$4:$Q$231,5,FALSE)</f>
        <v>0</v>
      </c>
      <c r="CQ13" s="366">
        <f>VLOOKUP(CQ5,Base!$K$4:$Q$231,5,FALSE)</f>
        <v>0</v>
      </c>
      <c r="CR13" s="366">
        <f>VLOOKUP(CR5,Base!$K$4:$Q$231,5,FALSE)</f>
        <v>0</v>
      </c>
      <c r="CS13" s="366">
        <f>VLOOKUP(CS5,Base!$K$4:$Q$231,5,FALSE)</f>
        <v>0</v>
      </c>
      <c r="CT13" s="366">
        <f>VLOOKUP(CT5,Base!$K$4:$Q$231,5,FALSE)</f>
        <v>0</v>
      </c>
      <c r="CU13" s="366">
        <f>VLOOKUP(CU5,Base!$K$4:$Q$231,5,FALSE)</f>
        <v>0</v>
      </c>
      <c r="CV13" s="366">
        <f>VLOOKUP(CV5,Base!$K$4:$Q$231,5,FALSE)</f>
        <v>0</v>
      </c>
      <c r="CW13" s="366">
        <f>VLOOKUP(CW5,Base!$K$4:$Q$231,5,FALSE)</f>
        <v>0</v>
      </c>
      <c r="CX13" s="366">
        <f>VLOOKUP(CX5,Base!$K$4:$Q$231,5,FALSE)</f>
        <v>1</v>
      </c>
      <c r="CY13" s="366">
        <f>VLOOKUP(CY5,Base!$K$4:$Q$231,5,FALSE)</f>
        <v>0</v>
      </c>
      <c r="CZ13" s="366">
        <f>VLOOKUP(CZ5,Base!$K$4:$Q$231,5,FALSE)</f>
        <v>1</v>
      </c>
      <c r="DA13" s="366">
        <f>VLOOKUP(DA5,Base!$K$4:$Q$231,5,FALSE)</f>
        <v>0</v>
      </c>
      <c r="DB13" s="365">
        <f>VLOOKUP(DB5,Base!$K$4:$Q$231,5,FALSE)</f>
        <v>1</v>
      </c>
      <c r="DC13" s="366">
        <f>VLOOKUP(DC5,Base!$K$4:$Q$231,5,FALSE)</f>
        <v>0</v>
      </c>
      <c r="DD13" s="366">
        <f>VLOOKUP(DD5,Base!$K$4:$Q$231,5,FALSE)</f>
        <v>0</v>
      </c>
      <c r="DE13" s="366">
        <f>VLOOKUP(DE5,Base!$K$4:$Q$231,5,FALSE)</f>
        <v>0</v>
      </c>
      <c r="DF13" s="366">
        <f>VLOOKUP(DF5,Base!$K$4:$Q$231,5,FALSE)</f>
        <v>0</v>
      </c>
      <c r="DG13" s="366">
        <f>VLOOKUP(DG5,Base!$K$4:$Q$231,5,FALSE)</f>
        <v>0</v>
      </c>
      <c r="DH13" s="366">
        <f>VLOOKUP(DH5,Base!$K$4:$Q$231,5,FALSE)</f>
        <v>0</v>
      </c>
      <c r="DI13" s="366">
        <f>VLOOKUP(DI5,Base!$K$4:$Q$231,5,FALSE)</f>
        <v>0</v>
      </c>
      <c r="DJ13" s="366">
        <f>VLOOKUP(DJ5,Base!$K$4:$Q$231,5,FALSE)</f>
        <v>0</v>
      </c>
      <c r="DK13" s="366">
        <f>VLOOKUP(DK5,Base!$K$4:$Q$231,5,FALSE)</f>
        <v>1</v>
      </c>
      <c r="DL13" s="366">
        <f>VLOOKUP(DL5,Base!$K$4:$Q$231,5,FALSE)</f>
        <v>0</v>
      </c>
      <c r="DM13" s="366">
        <f>VLOOKUP(DM5,Base!$K$4:$Q$231,5,FALSE)</f>
        <v>0</v>
      </c>
      <c r="DN13" s="365">
        <f>VLOOKUP(DN5,Base!$K$4:$Q$231,5,FALSE)</f>
        <v>0</v>
      </c>
      <c r="DO13" s="366">
        <f>VLOOKUP(DO5,Base!$K$4:$Q$231,5,FALSE)</f>
        <v>0</v>
      </c>
      <c r="DP13" s="366">
        <f>VLOOKUP(DP5,Base!$K$4:$Q$231,5,FALSE)</f>
        <v>0</v>
      </c>
      <c r="DQ13" s="366">
        <f>VLOOKUP(DQ5,Base!$K$4:$Q$231,5,FALSE)</f>
        <v>1</v>
      </c>
      <c r="DR13" s="366">
        <f>VLOOKUP(DR5,Base!$K$4:$Q$231,5,FALSE)</f>
        <v>0</v>
      </c>
      <c r="DS13" s="366">
        <f>VLOOKUP(DS5,Base!$K$4:$Q$231,5,FALSE)</f>
        <v>0</v>
      </c>
      <c r="DT13" s="366">
        <f>VLOOKUP(DT5,Base!$K$4:$Q$231,5,FALSE)</f>
        <v>0</v>
      </c>
      <c r="DU13" s="366">
        <f>VLOOKUP(DU5,Base!$K$4:$Q$231,5,FALSE)</f>
        <v>1</v>
      </c>
      <c r="DV13" s="366">
        <f>VLOOKUP(DV5,Base!$K$4:$Q$231,5,FALSE)</f>
        <v>0</v>
      </c>
      <c r="DW13" s="366">
        <f>VLOOKUP(DW5,Base!$K$4:$Q$231,5,FALSE)</f>
        <v>0</v>
      </c>
      <c r="DX13" s="366">
        <f>VLOOKUP(DX5,Base!$K$4:$Q$231,5,FALSE)</f>
        <v>0</v>
      </c>
      <c r="DY13" s="366">
        <f>VLOOKUP(DY5,Base!$K$4:$Q$231,5,FALSE)</f>
        <v>1</v>
      </c>
      <c r="DZ13" s="365">
        <f>VLOOKUP(DZ5,Base!$K$4:$Q$231,5,FALSE)</f>
        <v>2</v>
      </c>
      <c r="EA13" s="366">
        <f>VLOOKUP(EA5,Base!$K$4:$Q$231,5,FALSE)</f>
        <v>1</v>
      </c>
      <c r="EB13" s="366">
        <f>VLOOKUP(EB5,Base!$K$4:$Q$231,5,FALSE)</f>
        <v>0</v>
      </c>
      <c r="EC13" s="366">
        <f>VLOOKUP(EC5,Base!$K$4:$Q$231,5,FALSE)</f>
        <v>0</v>
      </c>
      <c r="ED13" s="366">
        <f>VLOOKUP(ED5,Base!$K$4:$Q$231,5,FALSE)</f>
        <v>0</v>
      </c>
      <c r="EE13" s="366">
        <f>VLOOKUP(EE5,Base!$K$4:$Q$231,5,FALSE)</f>
        <v>0</v>
      </c>
      <c r="EF13" s="366">
        <f>VLOOKUP(EF5,Base!$K$4:$Q$231,5,FALSE)</f>
        <v>0</v>
      </c>
      <c r="EG13" s="366">
        <f>VLOOKUP(EG5,Base!$K$4:$Q$231,5,FALSE)</f>
        <v>0</v>
      </c>
      <c r="EH13" s="366">
        <f>VLOOKUP(EH5,Base!$K$4:$Q$231,5,FALSE)</f>
        <v>0</v>
      </c>
      <c r="EI13" s="366">
        <f>VLOOKUP(EI5,Base!$K$4:$Q$231,5,FALSE)</f>
        <v>1</v>
      </c>
      <c r="EJ13" s="366">
        <f>VLOOKUP(EJ5,Base!$K$4:$Q$231,5,FALSE)</f>
        <v>0</v>
      </c>
      <c r="EK13" s="366">
        <f>VLOOKUP(EK5,Base!$K$4:$Q$231,5,FALSE)</f>
        <v>0</v>
      </c>
      <c r="EL13" s="365">
        <f>VLOOKUP(EL5,Base!$K$4:$Q$231,5,FALSE)</f>
        <v>0</v>
      </c>
      <c r="EM13" s="366">
        <f>VLOOKUP(EM5,Base!$K$4:$Q$231,5,FALSE)</f>
        <v>1</v>
      </c>
      <c r="EN13" s="366">
        <f>VLOOKUP(EN5,Base!$K$4:$Q$231,5,FALSE)</f>
        <v>0</v>
      </c>
      <c r="EO13" s="366">
        <f>VLOOKUP(EO5,Base!$K$4:$Q$231,5,FALSE)</f>
        <v>0</v>
      </c>
      <c r="EP13" s="366">
        <f>VLOOKUP(EP5,Base!$K$4:$Q$231,5,FALSE)</f>
        <v>0</v>
      </c>
      <c r="EQ13" s="366">
        <f>VLOOKUP(EQ5,Base!$K$4:$Q$231,5,FALSE)</f>
        <v>0</v>
      </c>
      <c r="ER13" s="366">
        <f>VLOOKUP(ER5,Base!$K$4:$Q$231,5,FALSE)</f>
        <v>1</v>
      </c>
      <c r="ES13" s="366">
        <f>VLOOKUP(ES5,Base!$K$4:$Q$231,5,FALSE)</f>
        <v>0</v>
      </c>
      <c r="ET13" s="366">
        <f>VLOOKUP(ET5,Base!$K$4:$Q$231,5,FALSE)</f>
        <v>0</v>
      </c>
      <c r="EU13" s="366">
        <f>VLOOKUP(EU5,Base!$K$4:$Q$231,5,FALSE)</f>
        <v>1</v>
      </c>
      <c r="EV13" s="366">
        <f>VLOOKUP(EV5,Base!$K$4:$Q$231,5,FALSE)</f>
        <v>1</v>
      </c>
      <c r="EW13" s="366">
        <f>VLOOKUP(EW5,Base!$K$4:$Q$231,5,FALSE)</f>
        <v>0</v>
      </c>
      <c r="EX13" s="365">
        <f>VLOOKUP(EX5,Base!$K$4:$Q$231,5,FALSE)</f>
        <v>0</v>
      </c>
      <c r="EY13" s="366">
        <f>VLOOKUP(EY5,Base!$K$4:$Q$231,5,FALSE)</f>
        <v>0</v>
      </c>
      <c r="EZ13" s="366">
        <f>VLOOKUP(EZ5,Base!$K$4:$Q$231,5,FALSE)</f>
        <v>0</v>
      </c>
      <c r="FA13" s="366">
        <f>VLOOKUP(FA5,Base!$K$4:$Q$231,5,FALSE)</f>
        <v>1</v>
      </c>
      <c r="FB13" s="366">
        <f>VLOOKUP(FB5,Base!$K$4:$Q$231,5,FALSE)</f>
        <v>0</v>
      </c>
      <c r="FC13" s="366">
        <f>VLOOKUP(FC5,Base!$K$4:$Q$231,5,FALSE)</f>
        <v>0</v>
      </c>
      <c r="FD13" s="366">
        <f>VLOOKUP(FD5,Base!$K$4:$Q$231,5,FALSE)</f>
        <v>1</v>
      </c>
      <c r="FE13" s="366">
        <f>VLOOKUP(FE5,Base!$K$4:$Q$231,5,FALSE)</f>
        <v>0</v>
      </c>
      <c r="FF13" s="366">
        <f>VLOOKUP(FF5,Base!$K$4:$Q$231,5,FALSE)</f>
        <v>0</v>
      </c>
      <c r="FG13" s="366">
        <f>VLOOKUP(FG5,Base!$K$4:$Q$231,5,FALSE)</f>
        <v>0</v>
      </c>
      <c r="FH13" s="366">
        <f>VLOOKUP(FH5,Base!$K$4:$Q$231,5,FALSE)</f>
        <v>1</v>
      </c>
      <c r="FI13" s="366">
        <f>VLOOKUP(FI5,Base!$K$4:$Q$231,5,FALSE)</f>
        <v>0</v>
      </c>
      <c r="FJ13" s="365">
        <f>VLOOKUP(FJ5,Base!$K$4:$Q$231,5,FALSE)</f>
        <v>0</v>
      </c>
      <c r="FK13" s="366">
        <f>VLOOKUP(FK5,Base!$K$4:$Q$231,5,FALSE)</f>
        <v>1</v>
      </c>
      <c r="FL13" s="366">
        <f>VLOOKUP(FL5,Base!$K$4:$Q$231,5,FALSE)</f>
        <v>0</v>
      </c>
      <c r="FM13" s="366">
        <f>VLOOKUP(FM5,Base!$K$4:$Q$231,5,FALSE)</f>
        <v>0</v>
      </c>
      <c r="FN13" s="366">
        <f>VLOOKUP(FN5,Base!$K$4:$Q$231,5,FALSE)</f>
        <v>1</v>
      </c>
      <c r="FO13" s="366">
        <f>VLOOKUP(FO5,Base!$K$4:$Q$231,5,FALSE)</f>
        <v>1</v>
      </c>
      <c r="FP13" s="366">
        <f>VLOOKUP(FP5,Base!$K$4:$Q$231,5,FALSE)</f>
        <v>1</v>
      </c>
      <c r="FQ13" s="366">
        <f>VLOOKUP(FQ5,Base!$K$4:$Q$231,5,FALSE)</f>
        <v>0</v>
      </c>
      <c r="FR13" s="366">
        <f>VLOOKUP(FR5,Base!$K$4:$Q$231,5,FALSE)</f>
        <v>0</v>
      </c>
      <c r="FS13" s="366">
        <f>VLOOKUP(FS5,Base!$K$4:$Q$231,5,FALSE)</f>
        <v>1</v>
      </c>
      <c r="FT13" s="366">
        <f>VLOOKUP(FT5,Base!$K$4:$Q$231,5,FALSE)</f>
        <v>0</v>
      </c>
      <c r="FU13" s="366">
        <f>VLOOKUP(FU5,Base!$K$4:$Q$231,5,FALSE)</f>
        <v>0</v>
      </c>
      <c r="FV13" s="365">
        <f>VLOOKUP(FV5,Base!$K$4:$Q$231,5,FALSE)</f>
        <v>0</v>
      </c>
      <c r="FW13" s="366">
        <f>VLOOKUP(FW5,Base!$K$4:$Q$231,5,FALSE)</f>
        <v>1</v>
      </c>
      <c r="FX13" s="366">
        <f>VLOOKUP(FX5,Base!$K$4:$Q$231,5,FALSE)</f>
        <v>0</v>
      </c>
      <c r="FY13" s="366">
        <f>VLOOKUP(FY5,Base!$K$4:$Q$231,5,FALSE)</f>
        <v>0</v>
      </c>
      <c r="FZ13" s="366">
        <f>VLOOKUP(FZ5,Base!$K$4:$Q$231,5,FALSE)</f>
        <v>0</v>
      </c>
      <c r="GA13" s="366">
        <f>VLOOKUP(GA5,Base!$K$4:$Q$231,5,FALSE)</f>
        <v>0</v>
      </c>
      <c r="GB13" s="366">
        <f>VLOOKUP(GB5,Base!$K$4:$Q$231,5,FALSE)</f>
        <v>0</v>
      </c>
      <c r="GC13" s="366">
        <f>VLOOKUP(GC5,Base!$K$4:$Q$231,5,FALSE)</f>
        <v>0</v>
      </c>
      <c r="GD13" s="366">
        <f>VLOOKUP(GD5,Base!$K$4:$Q$231,5,FALSE)</f>
        <v>0</v>
      </c>
      <c r="GE13" s="366">
        <f>VLOOKUP(GE5,Base!$K$4:$Q$231,5,FALSE)</f>
        <v>0</v>
      </c>
      <c r="GF13" s="366">
        <f>VLOOKUP(GF5,Base!$K$4:$Q$231,5,FALSE)</f>
        <v>0</v>
      </c>
      <c r="GG13" s="366">
        <f>VLOOKUP(GG5,Base!$K$4:$Q$231,5,FALSE)</f>
        <v>0</v>
      </c>
      <c r="GH13" s="365">
        <f>VLOOKUP(GH5,Base!$K$4:$Q$231,5,FALSE)</f>
        <v>0</v>
      </c>
      <c r="GI13" s="366">
        <f>VLOOKUP(GI5,Base!$K$4:$Q$231,5,FALSE)</f>
        <v>0</v>
      </c>
      <c r="GJ13" s="366">
        <f>VLOOKUP(GJ5,Base!$K$4:$Q$231,5,FALSE)</f>
        <v>0</v>
      </c>
      <c r="GK13" s="366">
        <f>VLOOKUP(GK5,Base!$K$4:$Q$231,5,FALSE)</f>
        <v>0</v>
      </c>
      <c r="GL13" s="366">
        <f>VLOOKUP(GL5,Base!$K$4:$Q$231,5,FALSE)</f>
        <v>0</v>
      </c>
      <c r="GM13" s="366">
        <f>VLOOKUP(GM5,Base!$K$4:$Q$231,5,FALSE)</f>
        <v>0</v>
      </c>
      <c r="GN13" s="366">
        <f>VLOOKUP(GN5,Base!$K$4:$Q$231,5,FALSE)</f>
        <v>0</v>
      </c>
      <c r="GO13" s="366">
        <f>VLOOKUP(GO5,Base!$K$4:$Q$231,5,FALSE)</f>
        <v>0</v>
      </c>
      <c r="GP13" s="366">
        <f>VLOOKUP(GP5,Base!$K$4:$Q$231,5,FALSE)</f>
        <v>0</v>
      </c>
      <c r="GQ13" s="366">
        <f>VLOOKUP(GQ5,Base!$K$4:$Q$231,5,FALSE)</f>
        <v>0</v>
      </c>
      <c r="GR13" s="366">
        <f>VLOOKUP(GR5,Base!$K$4:$Q$231,5,FALSE)</f>
        <v>1</v>
      </c>
      <c r="GS13" s="366">
        <f>VLOOKUP(GS5,Base!$K$4:$Q$231,5,FALSE)</f>
        <v>0</v>
      </c>
      <c r="GT13" s="365">
        <f>VLOOKUP(GT5,Base!$K$4:$Q$231,5,FALSE)</f>
        <v>0</v>
      </c>
      <c r="GU13" s="366">
        <f>VLOOKUP(GU5,Base!$K$4:$Q$231,5,FALSE)</f>
        <v>0</v>
      </c>
      <c r="GV13" s="366">
        <f>VLOOKUP(GV5,Base!$K$4:$Q$231,5,FALSE)</f>
        <v>0</v>
      </c>
      <c r="GW13" s="366">
        <f>VLOOKUP(GW5,Base!$K$4:$Q$231,5,FALSE)</f>
        <v>1</v>
      </c>
      <c r="GX13" s="366">
        <f>VLOOKUP(GX5,Base!$K$4:$Q$231,5,FALSE)</f>
        <v>1</v>
      </c>
      <c r="GY13" s="366">
        <f>VLOOKUP(GY5,Base!$K$4:$Q$231,5,FALSE)</f>
        <v>0</v>
      </c>
      <c r="GZ13" s="366">
        <f>VLOOKUP(GZ5,Base!$K$4:$Q$231,5,FALSE)</f>
        <v>0</v>
      </c>
      <c r="HA13" s="366">
        <f>VLOOKUP(HA5,Base!$K$4:$Q$231,5,FALSE)</f>
        <v>0</v>
      </c>
      <c r="HB13" s="366">
        <f>VLOOKUP(HB5,Base!$K$4:$Q$231,5,FALSE)</f>
        <v>2</v>
      </c>
      <c r="HC13" s="366">
        <f>VLOOKUP(HC5,Base!$K$4:$Q$231,5,FALSE)</f>
        <v>0</v>
      </c>
      <c r="HD13" s="366">
        <f>VLOOKUP(HD5,Base!$K$4:$Q$231,5,FALSE)</f>
        <v>0</v>
      </c>
      <c r="HE13" s="366">
        <f>VLOOKUP(HE5,Base!$K$4:$Q$231,5,FALSE)</f>
        <v>0</v>
      </c>
      <c r="HF13" s="365">
        <f>VLOOKUP(HF5,Base!$K$4:$Q$231,5,FALSE)</f>
        <v>0</v>
      </c>
      <c r="HG13" s="366">
        <f>VLOOKUP(HG5,Base!$K$4:$Q$231,5,FALSE)</f>
        <v>0</v>
      </c>
      <c r="HH13" s="366">
        <f>VLOOKUP(HH5,Base!$K$4:$Q$231,5,FALSE)</f>
        <v>0</v>
      </c>
      <c r="HI13" s="366">
        <f>VLOOKUP(HI5,Base!$K$4:$Q$231,5,FALSE)</f>
        <v>0</v>
      </c>
      <c r="HJ13" s="366">
        <f>VLOOKUP(HJ5,Base!$K$4:$Q$231,5,FALSE)</f>
        <v>0</v>
      </c>
      <c r="HK13" s="366">
        <f>VLOOKUP(HK5,Base!$K$4:$Q$231,5,FALSE)</f>
        <v>0</v>
      </c>
      <c r="HL13" s="366">
        <f>VLOOKUP(HL5,Base!$K$4:$Q$231,5,FALSE)</f>
        <v>0</v>
      </c>
      <c r="HM13" s="366">
        <f>VLOOKUP(HM5,Base!$K$4:$Q$231,5,FALSE)</f>
        <v>0</v>
      </c>
      <c r="HN13" s="366">
        <f>VLOOKUP(HN5,Base!$K$4:$Q$231,5,FALSE)</f>
        <v>0</v>
      </c>
      <c r="HO13" s="366">
        <f>VLOOKUP(HO5,Base!$K$4:$Q$231,5,FALSE)</f>
        <v>0</v>
      </c>
      <c r="HP13" s="366">
        <f>VLOOKUP(HP5,Base!$K$4:$Q$231,5,FALSE)</f>
        <v>0</v>
      </c>
      <c r="HQ13" s="366">
        <f>VLOOKUP(HQ5,Base!$K$4:$Q$231,5,FALSE)</f>
        <v>0</v>
      </c>
      <c r="HR13" s="365">
        <f>VLOOKUP(HR5,Base!$K$4:$Q$231,5,FALSE)</f>
        <v>0</v>
      </c>
      <c r="HS13" s="366">
        <f>VLOOKUP(HS5,Base!$K$4:$Q$231,5,FALSE)</f>
        <v>0</v>
      </c>
      <c r="HT13" s="366">
        <f>VLOOKUP(HT5,Base!$K$4:$Q$231,5,FALSE)</f>
        <v>0</v>
      </c>
      <c r="HU13" s="366">
        <f>VLOOKUP(HU5,Base!$K$4:$Q$231,5,FALSE)</f>
        <v>0</v>
      </c>
      <c r="HV13" s="366">
        <f>VLOOKUP(HV5,Base!$K$4:$Q$231,5,FALSE)</f>
        <v>0</v>
      </c>
      <c r="HW13" s="366">
        <f>VLOOKUP(HW5,Base!$K$4:$Q$231,5,FALSE)</f>
        <v>0</v>
      </c>
      <c r="HX13" s="366">
        <f>VLOOKUP(HX5,Base!$K$4:$Q$231,5,FALSE)</f>
        <v>0</v>
      </c>
      <c r="HY13" s="366">
        <f>VLOOKUP(HY5,Base!$K$4:$Q$231,5,FALSE)</f>
        <v>0</v>
      </c>
      <c r="HZ13" s="366">
        <f>VLOOKUP(HZ5,Base!$K$4:$Q$231,5,FALSE)</f>
        <v>0</v>
      </c>
      <c r="IA13" s="366">
        <f>VLOOKUP(IA5,Base!$K$4:$Q$231,5,FALSE)</f>
        <v>0</v>
      </c>
      <c r="IB13" s="366">
        <f>VLOOKUP(IB5,Base!$K$4:$Q$231,5,FALSE)</f>
        <v>0</v>
      </c>
      <c r="IC13" s="366">
        <f>VLOOKUP(IC5,Base!$K$4:$Q$231,5,FALSE)</f>
        <v>0</v>
      </c>
      <c r="ID13" s="365"/>
      <c r="IE13" s="366"/>
      <c r="IF13" s="366"/>
      <c r="IG13" s="366"/>
      <c r="IH13" s="366"/>
      <c r="II13" s="366"/>
      <c r="IJ13" s="366"/>
      <c r="IK13" s="366"/>
      <c r="IL13" s="366"/>
      <c r="IM13" s="366"/>
      <c r="IN13" s="366"/>
      <c r="IO13" s="367"/>
      <c r="IP13" s="55"/>
      <c r="IQ13" s="55"/>
      <c r="IR13" s="55"/>
      <c r="IS13" s="55"/>
      <c r="IT13" s="55"/>
      <c r="IU13" s="55"/>
      <c r="IV13" s="55"/>
      <c r="IW13" s="55"/>
      <c r="IX13" s="55"/>
      <c r="IY13" s="55"/>
      <c r="IZ13" s="55"/>
      <c r="JA13" s="55"/>
      <c r="JB13" s="55"/>
      <c r="JC13" s="55"/>
      <c r="JD13" s="55"/>
      <c r="JE13" s="55"/>
      <c r="JF13" s="55"/>
      <c r="JG13" s="55"/>
      <c r="JH13" s="55"/>
      <c r="JI13" s="55"/>
      <c r="JJ13" s="55"/>
      <c r="JK13" s="55"/>
      <c r="JL13" s="55"/>
    </row>
    <row r="14" spans="1:272" s="2" customFormat="1" ht="14.25" customHeight="1" thickBot="1" x14ac:dyDescent="0.25">
      <c r="A14" s="58"/>
      <c r="B14" s="58"/>
      <c r="C14" s="725" t="s">
        <v>80</v>
      </c>
      <c r="D14" s="726"/>
      <c r="E14" s="727"/>
      <c r="F14" s="30"/>
      <c r="G14" s="31" t="s">
        <v>93</v>
      </c>
      <c r="H14" s="31" t="s">
        <v>86</v>
      </c>
      <c r="I14" s="15"/>
      <c r="J14" s="684" t="str">
        <f>IF(ISNA(VLOOKUP(J6,Base!$ES$4:$EV$79,4,FALSE)),"",VLOOKUP(J6,Base!$ES$4:$EV$79,4,FALSE))</f>
        <v/>
      </c>
      <c r="K14" s="683"/>
      <c r="L14" s="683"/>
      <c r="M14" s="683" t="str">
        <f>IF(ISNA(VLOOKUP(M6,Base!$ES$4:$EV$79,4,FALSE)),"",VLOOKUP(M6,Base!$ES$4:$EV$79,4,FALSE))</f>
        <v/>
      </c>
      <c r="N14" s="683"/>
      <c r="O14" s="683"/>
      <c r="P14" s="683" t="str">
        <f>IF(ISNA(VLOOKUP(P6,Base!$ES$4:$EV$79,4,FALSE)),"",VLOOKUP(P6,Base!$ES$4:$EV$79,4,FALSE))</f>
        <v/>
      </c>
      <c r="Q14" s="683"/>
      <c r="R14" s="683"/>
      <c r="S14" s="683" t="str">
        <f>IF(ISNA(VLOOKUP(S6,Base!$ES$4:$EV$79,4,FALSE)),"",VLOOKUP(S6,Base!$ES$4:$EV$79,4,FALSE))</f>
        <v/>
      </c>
      <c r="T14" s="683"/>
      <c r="U14" s="697"/>
      <c r="V14" s="684" t="str">
        <f>IF(ISNA(VLOOKUP(V6,Base!$ES$4:$EV$79,4,FALSE)),"",VLOOKUP(V6,Base!$ES$4:$EV$79,4,FALSE))</f>
        <v/>
      </c>
      <c r="W14" s="683"/>
      <c r="X14" s="683"/>
      <c r="Y14" s="683" t="str">
        <f>IF(ISNA(VLOOKUP(Y6,Base!$ES$4:$EV$79,4,FALSE)),"",VLOOKUP(Y6,Base!$ES$4:$EV$79,4,FALSE))</f>
        <v/>
      </c>
      <c r="Z14" s="683"/>
      <c r="AA14" s="683"/>
      <c r="AB14" s="683" t="str">
        <f>IF(ISNA(VLOOKUP(AB6,Base!$ES$4:$EV$79,4,FALSE)),"",VLOOKUP(AB6,Base!$ES$4:$EV$79,4,FALSE))</f>
        <v/>
      </c>
      <c r="AC14" s="683"/>
      <c r="AD14" s="683"/>
      <c r="AE14" s="683" t="str">
        <f>IF(ISNA(VLOOKUP(AE6,Base!$ES$4:$EV$79,4,FALSE)),"",VLOOKUP(AE6,Base!$ES$4:$EV$79,4,FALSE))</f>
        <v/>
      </c>
      <c r="AF14" s="683"/>
      <c r="AG14" s="697"/>
      <c r="AH14" s="684">
        <f>IF(ISNA(VLOOKUP(AH6,Base!$ES$4:$EV$79,4,FALSE)),"",VLOOKUP(AH6,Base!$ES$4:$EV$79,4,FALSE))</f>
        <v>315</v>
      </c>
      <c r="AI14" s="683"/>
      <c r="AJ14" s="683"/>
      <c r="AK14" s="683" t="str">
        <f>IF(ISNA(VLOOKUP(AK6,Base!$ES$4:$EV$79,4,FALSE)),"",VLOOKUP(AK6,Base!$ES$4:$EV$79,4,FALSE))</f>
        <v/>
      </c>
      <c r="AL14" s="683"/>
      <c r="AM14" s="683"/>
      <c r="AN14" s="683">
        <f>IF(ISNA(VLOOKUP(AN6,Base!$ES$4:$EV$79,4,FALSE)),"",VLOOKUP(AN6,Base!$ES$4:$EV$79,4,FALSE))</f>
        <v>212</v>
      </c>
      <c r="AO14" s="683"/>
      <c r="AP14" s="683"/>
      <c r="AQ14" s="683" t="str">
        <f>IF(ISNA(VLOOKUP(AQ6,Base!$ES$4:$EV$79,4,FALSE)),"",VLOOKUP(AQ6,Base!$ES$4:$EV$79,4,FALSE))</f>
        <v/>
      </c>
      <c r="AR14" s="683"/>
      <c r="AS14" s="697"/>
      <c r="AT14" s="684" t="str">
        <f>IF(ISNA(VLOOKUP(AT6,Base!$ES$4:$EV$79,4,FALSE)),"",VLOOKUP(AT6,Base!$ES$4:$EV$79,4,FALSE))</f>
        <v/>
      </c>
      <c r="AU14" s="683"/>
      <c r="AV14" s="683"/>
      <c r="AW14" s="683" t="str">
        <f>IF(ISNA(VLOOKUP(AW6,Base!$ES$4:$EV$79,4,FALSE)),"",VLOOKUP(AW6,Base!$ES$4:$EV$79,4,FALSE))</f>
        <v/>
      </c>
      <c r="AX14" s="683"/>
      <c r="AY14" s="683"/>
      <c r="AZ14" s="683" t="str">
        <f>IF(ISNA(VLOOKUP(AZ6,Base!$ES$4:$EV$79,4,FALSE)),"",VLOOKUP(AZ6,Base!$ES$4:$EV$79,4,FALSE))</f>
        <v/>
      </c>
      <c r="BA14" s="683"/>
      <c r="BB14" s="683"/>
      <c r="BC14" s="683" t="str">
        <f>IF(ISNA(VLOOKUP(BC6,Base!$ES$4:$EV$79,4,FALSE)),"",VLOOKUP(BC6,Base!$ES$4:$EV$79,4,FALSE))</f>
        <v/>
      </c>
      <c r="BD14" s="683"/>
      <c r="BE14" s="697"/>
      <c r="BF14" s="684" t="str">
        <f>IF(ISNA(VLOOKUP(BF6,Base!$ES$4:$EV$79,4,FALSE)),"",VLOOKUP(BF6,Base!$ES$4:$EV$79,4,FALSE))</f>
        <v/>
      </c>
      <c r="BG14" s="683"/>
      <c r="BH14" s="683"/>
      <c r="BI14" s="683" t="str">
        <f>IF(ISNA(VLOOKUP(BI6,Base!$ES$4:$EV$79,4,FALSE)),"",VLOOKUP(BI6,Base!$ES$4:$EV$79,4,FALSE))</f>
        <v/>
      </c>
      <c r="BJ14" s="683"/>
      <c r="BK14" s="683"/>
      <c r="BL14" s="683" t="str">
        <f>IF(ISNA(VLOOKUP(BL6,Base!$ES$4:$EV$79,4,FALSE)),"",VLOOKUP(BL6,Base!$ES$4:$EV$79,4,FALSE))</f>
        <v/>
      </c>
      <c r="BM14" s="683"/>
      <c r="BN14" s="683"/>
      <c r="BO14" s="683">
        <f>IF(ISNA(VLOOKUP(BO6,Base!$ES$4:$EV$79,4,FALSE)),"",VLOOKUP(BO6,Base!$ES$4:$EV$79,4,FALSE))</f>
        <v>144</v>
      </c>
      <c r="BP14" s="683"/>
      <c r="BQ14" s="697"/>
      <c r="BR14" s="684">
        <f>IF(ISNA(VLOOKUP(BR6,Base!$ES$4:$EV$79,4,FALSE)),"",VLOOKUP(BR6,Base!$ES$4:$EV$79,4,FALSE))</f>
        <v>226</v>
      </c>
      <c r="BS14" s="683"/>
      <c r="BT14" s="683"/>
      <c r="BU14" s="683" t="str">
        <f>IF(ISNA(VLOOKUP(BU6,Base!$ES$4:$EV$79,4,FALSE)),"",VLOOKUP(BU6,Base!$ES$4:$EV$79,4,FALSE))</f>
        <v/>
      </c>
      <c r="BV14" s="683"/>
      <c r="BW14" s="683"/>
      <c r="BX14" s="683" t="str">
        <f>IF(ISNA(VLOOKUP(BX6,Base!$ES$4:$EV$79,4,FALSE)),"",VLOOKUP(BX6,Base!$ES$4:$EV$79,4,FALSE))</f>
        <v/>
      </c>
      <c r="BY14" s="683"/>
      <c r="BZ14" s="683"/>
      <c r="CA14" s="683">
        <f>IF(ISNA(VLOOKUP(CA6,Base!$ES$4:$EV$79,4,FALSE)),"",VLOOKUP(CA6,Base!$ES$4:$EV$79,4,FALSE))</f>
        <v>466</v>
      </c>
      <c r="CB14" s="683"/>
      <c r="CC14" s="683"/>
      <c r="CD14" s="684" t="str">
        <f>IF(ISNA(VLOOKUP(CD6,Base!$ES$4:$EV$79,4,FALSE)),"",VLOOKUP(CD6,Base!$ES$4:$EV$79,4,FALSE))</f>
        <v/>
      </c>
      <c r="CE14" s="683"/>
      <c r="CF14" s="683"/>
      <c r="CG14" s="683" t="str">
        <f>IF(ISNA(VLOOKUP(CG6,Base!$ES$4:$EV$79,4,FALSE)),"",VLOOKUP(CG6,Base!$ES$4:$EV$79,4,FALSE))</f>
        <v/>
      </c>
      <c r="CH14" s="683"/>
      <c r="CI14" s="683"/>
      <c r="CJ14" s="683">
        <f>IF(ISNA(VLOOKUP(CJ6,Base!$ES$4:$EV$79,4,FALSE)),"",VLOOKUP(CJ6,Base!$ES$4:$EV$79,4,FALSE))</f>
        <v>296</v>
      </c>
      <c r="CK14" s="683"/>
      <c r="CL14" s="683"/>
      <c r="CM14" s="683">
        <f>IF(ISNA(VLOOKUP(CM6,Base!$ES$4:$EV$79,4,FALSE)),"",VLOOKUP(CM6,Base!$ES$4:$EV$79,4,FALSE))</f>
        <v>141</v>
      </c>
      <c r="CN14" s="683"/>
      <c r="CO14" s="683"/>
      <c r="CP14" s="684" t="str">
        <f>IF(ISNA(VLOOKUP(CP6,Base!$ES$4:$EV$79,4,FALSE)),"",VLOOKUP(CP6,Base!$ES$4:$EV$79,4,FALSE))</f>
        <v/>
      </c>
      <c r="CQ14" s="683"/>
      <c r="CR14" s="683"/>
      <c r="CS14" s="683" t="str">
        <f>IF(ISNA(VLOOKUP(CS6,Base!$ES$4:$EV$79,4,FALSE)),"",VLOOKUP(CS6,Base!$ES$4:$EV$79,4,FALSE))</f>
        <v/>
      </c>
      <c r="CT14" s="683"/>
      <c r="CU14" s="683"/>
      <c r="CV14" s="683">
        <f>IF(ISNA(VLOOKUP(CV6,Base!$ES$4:$EV$79,4,FALSE)),"",VLOOKUP(CV6,Base!$ES$4:$EV$79,4,FALSE))</f>
        <v>145</v>
      </c>
      <c r="CW14" s="683"/>
      <c r="CX14" s="683"/>
      <c r="CY14" s="683">
        <f>IF(ISNA(VLOOKUP(CY6,Base!$ES$4:$EV$79,4,FALSE)),"",VLOOKUP(CY6,Base!$ES$4:$EV$79,4,FALSE))</f>
        <v>120</v>
      </c>
      <c r="CZ14" s="683"/>
      <c r="DA14" s="683"/>
      <c r="DB14" s="684">
        <f>IF(ISNA(VLOOKUP(DB6,Base!$ES$4:$EV$79,4,FALSE)),"",VLOOKUP(DB6,Base!$ES$4:$EV$79,4,FALSE))</f>
        <v>109</v>
      </c>
      <c r="DC14" s="683"/>
      <c r="DD14" s="683"/>
      <c r="DE14" s="683" t="str">
        <f>IF(ISNA(VLOOKUP(DE6,Base!$ES$4:$EV$79,4,FALSE)),"",VLOOKUP(DE6,Base!$ES$4:$EV$79,4,FALSE))</f>
        <v/>
      </c>
      <c r="DF14" s="683"/>
      <c r="DG14" s="683"/>
      <c r="DH14" s="683" t="str">
        <f>IF(ISNA(VLOOKUP(DH6,Base!$ES$4:$EV$79,4,FALSE)),"",VLOOKUP(DH6,Base!$ES$4:$EV$79,4,FALSE))</f>
        <v/>
      </c>
      <c r="DI14" s="683"/>
      <c r="DJ14" s="683"/>
      <c r="DK14" s="683">
        <f>IF(ISNA(VLOOKUP(DK6,Base!$ES$4:$EV$79,4,FALSE)),"",VLOOKUP(DK6,Base!$ES$4:$EV$79,4,FALSE))</f>
        <v>88</v>
      </c>
      <c r="DL14" s="683"/>
      <c r="DM14" s="683"/>
      <c r="DN14" s="684" t="str">
        <f>IF(ISNA(VLOOKUP(DN6,Base!$ES$4:$EV$79,4,FALSE)),"",VLOOKUP(DN6,Base!$ES$4:$EV$79,4,FALSE))</f>
        <v/>
      </c>
      <c r="DO14" s="683"/>
      <c r="DP14" s="683"/>
      <c r="DQ14" s="683">
        <f>IF(ISNA(VLOOKUP(DQ6,Base!$ES$4:$EV$79,4,FALSE)),"",VLOOKUP(DQ6,Base!$ES$4:$EV$79,4,FALSE))</f>
        <v>184</v>
      </c>
      <c r="DR14" s="683"/>
      <c r="DS14" s="683"/>
      <c r="DT14" s="683">
        <f>IF(ISNA(VLOOKUP(DT6,Base!$ES$4:$EV$79,4,FALSE)),"",VLOOKUP(DT6,Base!$ES$4:$EV$79,4,FALSE))</f>
        <v>228</v>
      </c>
      <c r="DU14" s="683"/>
      <c r="DV14" s="683"/>
      <c r="DW14" s="683">
        <f>IF(ISNA(VLOOKUP(DW6,Base!$ES$4:$EV$79,4,FALSE)),"",VLOOKUP(DW6,Base!$ES$4:$EV$79,4,FALSE))</f>
        <v>173</v>
      </c>
      <c r="DX14" s="683"/>
      <c r="DY14" s="683"/>
      <c r="DZ14" s="684">
        <f>IF(ISNA(VLOOKUP(DZ6,Base!$ES$4:$EV$79,4,FALSE)),"",VLOOKUP(DZ6,Base!$ES$4:$EV$79,4,FALSE))</f>
        <v>314</v>
      </c>
      <c r="EA14" s="683"/>
      <c r="EB14" s="683"/>
      <c r="EC14" s="683" t="str">
        <f>IF(ISNA(VLOOKUP(EC6,Base!$ES$4:$EV$79,4,FALSE)),"",VLOOKUP(EC6,Base!$ES$4:$EV$79,4,FALSE))</f>
        <v/>
      </c>
      <c r="ED14" s="683"/>
      <c r="EE14" s="683"/>
      <c r="EF14" s="683" t="str">
        <f>IF(ISNA(VLOOKUP(EF6,Base!$ES$4:$EV$79,4,FALSE)),"",VLOOKUP(EF6,Base!$ES$4:$EV$79,4,FALSE))</f>
        <v/>
      </c>
      <c r="EG14" s="683"/>
      <c r="EH14" s="683"/>
      <c r="EI14" s="683">
        <f>IF(ISNA(VLOOKUP(EI6,Base!$ES$4:$EV$79,4,FALSE)),"",VLOOKUP(EI6,Base!$ES$4:$EV$79,4,FALSE))</f>
        <v>116</v>
      </c>
      <c r="EJ14" s="683"/>
      <c r="EK14" s="683"/>
      <c r="EL14" s="684">
        <f>IF(ISNA(VLOOKUP(EL6,Base!$ES$4:$EV$79,4,FALSE)),"",VLOOKUP(EL6,Base!$ES$4:$EV$79,4,FALSE))</f>
        <v>170</v>
      </c>
      <c r="EM14" s="683"/>
      <c r="EN14" s="683"/>
      <c r="EO14" s="683" t="str">
        <f>IF(ISNA(VLOOKUP(EO6,Base!$ES$4:$EV$79,4,FALSE)),"",VLOOKUP(EO6,Base!$ES$4:$EV$79,4,FALSE))</f>
        <v/>
      </c>
      <c r="EP14" s="683"/>
      <c r="EQ14" s="683"/>
      <c r="ER14" s="683">
        <f>IF(ISNA(VLOOKUP(ER6,Base!$ES$4:$EV$79,4,FALSE)),"",VLOOKUP(ER6,Base!$ES$4:$EV$79,4,FALSE))</f>
        <v>160</v>
      </c>
      <c r="ES14" s="683"/>
      <c r="ET14" s="683"/>
      <c r="EU14" s="683">
        <f>IF(ISNA(VLOOKUP(EU6,Base!$ES$4:$EV$79,4,FALSE)),"",VLOOKUP(EU6,Base!$ES$4:$EV$79,4,FALSE))</f>
        <v>350</v>
      </c>
      <c r="EV14" s="683"/>
      <c r="EW14" s="683"/>
      <c r="EX14" s="684" t="str">
        <f>IF(ISNA(VLOOKUP(EX6,Base!$ES$4:$EV$79,4,FALSE)),"",VLOOKUP(EX6,Base!$ES$4:$EV$79,4,FALSE))</f>
        <v/>
      </c>
      <c r="EY14" s="683"/>
      <c r="EZ14" s="683"/>
      <c r="FA14" s="683">
        <f>IF(ISNA(VLOOKUP(FA6,Base!$ES$4:$EV$79,4,FALSE)),"",VLOOKUP(FA6,Base!$ES$4:$EV$79,4,FALSE))</f>
        <v>134</v>
      </c>
      <c r="FB14" s="683"/>
      <c r="FC14" s="683"/>
      <c r="FD14" s="683">
        <f>IF(ISNA(VLOOKUP(FD6,Base!$ES$4:$EV$79,4,FALSE)),"",VLOOKUP(FD6,Base!$ES$4:$EV$79,4,FALSE))</f>
        <v>85</v>
      </c>
      <c r="FE14" s="683"/>
      <c r="FF14" s="683"/>
      <c r="FG14" s="683">
        <f>IF(ISNA(VLOOKUP(FG6,Base!$ES$4:$EV$79,4,FALSE)),"",VLOOKUP(FG6,Base!$ES$4:$EV$79,4,FALSE))</f>
        <v>115</v>
      </c>
      <c r="FH14" s="683"/>
      <c r="FI14" s="683"/>
      <c r="FJ14" s="684">
        <f>IF(ISNA(VLOOKUP(FJ6,Base!$ES$4:$EV$79,4,FALSE)),"",VLOOKUP(FJ6,Base!$ES$4:$EV$79,4,FALSE))</f>
        <v>110</v>
      </c>
      <c r="FK14" s="683"/>
      <c r="FL14" s="683"/>
      <c r="FM14" s="683">
        <f>IF(ISNA(VLOOKUP(FM6,Base!$ES$4:$EV$79,4,FALSE)),"",VLOOKUP(FM6,Base!$ES$4:$EV$79,4,FALSE))</f>
        <v>345</v>
      </c>
      <c r="FN14" s="683"/>
      <c r="FO14" s="683"/>
      <c r="FP14" s="683">
        <f>IF(ISNA(VLOOKUP(FP6,Base!$ES$4:$EV$79,4,FALSE)),"",VLOOKUP(FP6,Base!$ES$4:$EV$79,4,FALSE))</f>
        <v>98</v>
      </c>
      <c r="FQ14" s="683"/>
      <c r="FR14" s="683"/>
      <c r="FS14" s="683">
        <f>IF(ISNA(VLOOKUP(FS6,Base!$ES$4:$EV$79,4,FALSE)),"",VLOOKUP(FS6,Base!$ES$4:$EV$79,4,FALSE))</f>
        <v>93</v>
      </c>
      <c r="FT14" s="683"/>
      <c r="FU14" s="683"/>
      <c r="FV14" s="684">
        <f>IF(ISNA(VLOOKUP(FV6,Base!$ES$4:$EV$79,4,FALSE)),"",VLOOKUP(FV6,Base!$ES$4:$EV$79,4,FALSE))</f>
        <v>172</v>
      </c>
      <c r="FW14" s="683"/>
      <c r="FX14" s="683"/>
      <c r="FY14" s="683" t="str">
        <f>IF(ISNA(VLOOKUP(FY6,Base!$ES$4:$EV$79,4,FALSE)),"",VLOOKUP(FY6,Base!$ES$4:$EV$79,4,FALSE))</f>
        <v/>
      </c>
      <c r="FZ14" s="683"/>
      <c r="GA14" s="683"/>
      <c r="GB14" s="683" t="str">
        <f>IF(ISNA(VLOOKUP(GB6,Base!$ES$4:$EV$79,4,FALSE)),"",VLOOKUP(GB6,Base!$ES$4:$EV$79,4,FALSE))</f>
        <v/>
      </c>
      <c r="GC14" s="683"/>
      <c r="GD14" s="683"/>
      <c r="GE14" s="683" t="str">
        <f>IF(ISNA(VLOOKUP(GE6,Base!$ES$4:$EV$79,4,FALSE)),"",VLOOKUP(GE6,Base!$ES$4:$EV$79,4,FALSE))</f>
        <v/>
      </c>
      <c r="GF14" s="683"/>
      <c r="GG14" s="683"/>
      <c r="GH14" s="684" t="str">
        <f>IF(ISNA(VLOOKUP(GH6,Base!$ES$4:$EV$79,4,FALSE)),"",VLOOKUP(GH6,Base!$ES$4:$EV$79,4,FALSE))</f>
        <v/>
      </c>
      <c r="GI14" s="683"/>
      <c r="GJ14" s="683"/>
      <c r="GK14" s="683" t="str">
        <f>IF(ISNA(VLOOKUP(GK6,Base!$ES$4:$EV$79,4,FALSE)),"",VLOOKUP(GK6,Base!$ES$4:$EV$79,4,FALSE))</f>
        <v/>
      </c>
      <c r="GL14" s="683"/>
      <c r="GM14" s="683"/>
      <c r="GN14" s="683" t="str">
        <f>IF(ISNA(VLOOKUP(GN6,Base!$ES$4:$EV$79,4,FALSE)),"",VLOOKUP(GN6,Base!$ES$4:$EV$79,4,FALSE))</f>
        <v/>
      </c>
      <c r="GO14" s="683"/>
      <c r="GP14" s="683"/>
      <c r="GQ14" s="683">
        <f>IF(ISNA(VLOOKUP(GQ6,Base!$ES$4:$EV$79,4,FALSE)),"",VLOOKUP(GQ6,Base!$ES$4:$EV$79,4,FALSE))</f>
        <v>114</v>
      </c>
      <c r="GR14" s="683"/>
      <c r="GS14" s="683"/>
      <c r="GT14" s="684" t="str">
        <f>IF(ISNA(VLOOKUP(GT6,Base!$ES$4:$EV$79,4,FALSE)),"",VLOOKUP(GT6,Base!$ES$4:$EV$79,4,FALSE))</f>
        <v/>
      </c>
      <c r="GU14" s="683"/>
      <c r="GV14" s="683"/>
      <c r="GW14" s="683">
        <f>IF(ISNA(VLOOKUP(GW6,Base!$ES$4:$EV$79,4,FALSE)),"",VLOOKUP(GW6,Base!$ES$4:$EV$79,4,FALSE))</f>
        <v>247</v>
      </c>
      <c r="GX14" s="683"/>
      <c r="GY14" s="683"/>
      <c r="GZ14" s="683">
        <f>IF(ISNA(VLOOKUP(GZ6,Base!$ES$4:$EV$79,4,FALSE)),"",VLOOKUP(GZ6,Base!$ES$4:$EV$79,4,FALSE))</f>
        <v>315</v>
      </c>
      <c r="HA14" s="683"/>
      <c r="HB14" s="683"/>
      <c r="HC14" s="683" t="str">
        <f>IF(ISNA(VLOOKUP(HC6,Base!$ES$4:$EV$79,4,FALSE)),"",VLOOKUP(HC6,Base!$ES$4:$EV$79,4,FALSE))</f>
        <v/>
      </c>
      <c r="HD14" s="683"/>
      <c r="HE14" s="683"/>
      <c r="HF14" s="684" t="str">
        <f>IF(ISNA(VLOOKUP(HF6,Base!$ES$4:$EV$79,4,FALSE)),"",VLOOKUP(HF6,Base!$ES$4:$EV$79,4,FALSE))</f>
        <v/>
      </c>
      <c r="HG14" s="683"/>
      <c r="HH14" s="683"/>
      <c r="HI14" s="683" t="str">
        <f>IF(ISNA(VLOOKUP(HI6,Base!$ES$4:$EV$79,4,FALSE)),"",VLOOKUP(HI6,Base!$ES$4:$EV$79,4,FALSE))</f>
        <v/>
      </c>
      <c r="HJ14" s="683"/>
      <c r="HK14" s="683"/>
      <c r="HL14" s="683" t="str">
        <f>IF(ISNA(VLOOKUP(HL6,Base!$ES$4:$EV$79,4,FALSE)),"",VLOOKUP(HL6,Base!$ES$4:$EV$79,4,FALSE))</f>
        <v/>
      </c>
      <c r="HM14" s="683"/>
      <c r="HN14" s="683"/>
      <c r="HO14" s="683" t="str">
        <f>IF(ISNA(VLOOKUP(HO6,Base!$ES$4:$EV$79,4,FALSE)),"",VLOOKUP(HO6,Base!$ES$4:$EV$79,4,FALSE))</f>
        <v/>
      </c>
      <c r="HP14" s="683"/>
      <c r="HQ14" s="683"/>
      <c r="HR14" s="684" t="str">
        <f>IF(ISNA(VLOOKUP(HR6,Base!$ES$4:$EV$79,4,FALSE)),"",VLOOKUP(HR6,Base!$ES$4:$EV$79,4,FALSE))</f>
        <v/>
      </c>
      <c r="HS14" s="683"/>
      <c r="HT14" s="683"/>
      <c r="HU14" s="683" t="str">
        <f>IF(ISNA(VLOOKUP(HU6,Base!$ES$4:$EV$79,4,FALSE)),"",VLOOKUP(HU6,Base!$ES$4:$EV$79,4,FALSE))</f>
        <v/>
      </c>
      <c r="HV14" s="683"/>
      <c r="HW14" s="683"/>
      <c r="HX14" s="683" t="str">
        <f>IF(ISNA(VLOOKUP(HX6,Base!$ES$4:$EV$79,4,FALSE)),"",VLOOKUP(HX6,Base!$ES$4:$EV$79,4,FALSE))</f>
        <v/>
      </c>
      <c r="HY14" s="683"/>
      <c r="HZ14" s="683"/>
      <c r="IA14" s="683" t="str">
        <f>IF(ISNA(VLOOKUP(IA6,Base!$ES$4:$EV$79,4,FALSE)),"",VLOOKUP(IA6,Base!$ES$4:$EV$79,4,FALSE))</f>
        <v/>
      </c>
      <c r="IB14" s="683"/>
      <c r="IC14" s="683"/>
      <c r="ID14" s="684"/>
      <c r="IE14" s="683"/>
      <c r="IF14" s="683"/>
      <c r="IG14" s="683"/>
      <c r="IH14" s="683"/>
      <c r="II14" s="683"/>
      <c r="IJ14" s="683"/>
      <c r="IK14" s="683"/>
      <c r="IL14" s="683"/>
      <c r="IM14" s="683"/>
      <c r="IN14" s="683"/>
      <c r="IO14" s="697"/>
      <c r="IP14" s="56"/>
      <c r="IQ14" s="56"/>
      <c r="IR14" s="56"/>
      <c r="IS14" s="56"/>
      <c r="IT14" s="56"/>
      <c r="IU14" s="56"/>
      <c r="IV14" s="56"/>
      <c r="IW14" s="56"/>
      <c r="IX14" s="56"/>
      <c r="IY14" s="56"/>
      <c r="IZ14" s="56"/>
      <c r="JA14" s="56"/>
      <c r="JB14" s="56"/>
      <c r="JC14" s="56"/>
      <c r="JD14" s="56"/>
      <c r="JE14" s="56"/>
      <c r="JF14" s="56"/>
      <c r="JG14" s="56"/>
      <c r="JH14" s="56"/>
      <c r="JI14" s="56"/>
      <c r="JJ14" s="56"/>
      <c r="JK14" s="56"/>
      <c r="JL14" s="56"/>
    </row>
    <row r="15" spans="1:272" s="1" customFormat="1" ht="14.25" customHeight="1" thickTop="1" x14ac:dyDescent="0.25">
      <c r="A15" s="57"/>
      <c r="B15" s="57"/>
      <c r="C15" s="693" t="s">
        <v>71</v>
      </c>
      <c r="D15" s="694"/>
      <c r="E15" s="694"/>
      <c r="F15" s="22"/>
      <c r="G15" s="22" t="s">
        <v>93</v>
      </c>
      <c r="H15" s="22" t="s">
        <v>86</v>
      </c>
      <c r="I15" s="16"/>
      <c r="J15" s="362">
        <f>VLOOKUP(J5,Base!$K$4:$Q$231,6,FALSE)</f>
        <v>0</v>
      </c>
      <c r="K15" s="363">
        <f>VLOOKUP(K5,Base!$K$4:$Q$231,6,FALSE)</f>
        <v>0</v>
      </c>
      <c r="L15" s="363">
        <f>VLOOKUP(L5,Base!$K$4:$Q$231,6,FALSE)</f>
        <v>0</v>
      </c>
      <c r="M15" s="363">
        <f>VLOOKUP(M5,Base!$K$4:$Q$231,6,FALSE)</f>
        <v>0</v>
      </c>
      <c r="N15" s="363">
        <f>VLOOKUP(N5,Base!$K$4:$Q$231,6,FALSE)</f>
        <v>0</v>
      </c>
      <c r="O15" s="363">
        <f>VLOOKUP(O5,Base!$K$4:$Q$231,6,FALSE)</f>
        <v>0</v>
      </c>
      <c r="P15" s="363">
        <f>VLOOKUP(P5,Base!$K$4:$Q$231,6,FALSE)</f>
        <v>0</v>
      </c>
      <c r="Q15" s="363">
        <f>VLOOKUP(Q5,Base!$K$4:$Q$231,6,FALSE)</f>
        <v>0</v>
      </c>
      <c r="R15" s="363">
        <f>VLOOKUP(R5,Base!$K$4:$Q$231,6,FALSE)</f>
        <v>0</v>
      </c>
      <c r="S15" s="363">
        <f>VLOOKUP(S5,Base!$K$4:$Q$231,6,FALSE)</f>
        <v>0</v>
      </c>
      <c r="T15" s="363">
        <f>VLOOKUP(T5,Base!$K$4:$Q$231,6,FALSE)</f>
        <v>0</v>
      </c>
      <c r="U15" s="364">
        <f>VLOOKUP(U5,Base!$K$4:$Q$231,6,FALSE)</f>
        <v>0</v>
      </c>
      <c r="V15" s="362">
        <f>VLOOKUP(V5,Base!$K$4:$Q$231,6,FALSE)</f>
        <v>0</v>
      </c>
      <c r="W15" s="363">
        <f>VLOOKUP(W5,Base!$K$4:$Q$231,6,FALSE)</f>
        <v>0</v>
      </c>
      <c r="X15" s="363">
        <f>VLOOKUP(X5,Base!$K$4:$Q$231,6,FALSE)</f>
        <v>0</v>
      </c>
      <c r="Y15" s="363">
        <f>VLOOKUP(Y5,Base!$K$4:$Q$231,6,FALSE)</f>
        <v>0</v>
      </c>
      <c r="Z15" s="363">
        <f>VLOOKUP(Z5,Base!$K$4:$Q$231,6,FALSE)</f>
        <v>0</v>
      </c>
      <c r="AA15" s="363">
        <f>VLOOKUP(AA5,Base!$K$4:$Q$231,6,FALSE)</f>
        <v>0</v>
      </c>
      <c r="AB15" s="363">
        <f>VLOOKUP(AB5,Base!$K$4:$Q$231,6,FALSE)</f>
        <v>0</v>
      </c>
      <c r="AC15" s="363">
        <f>VLOOKUP(AC5,Base!$K$4:$Q$231,6,FALSE)</f>
        <v>0</v>
      </c>
      <c r="AD15" s="363">
        <f>VLOOKUP(AD5,Base!$K$4:$Q$231,6,FALSE)</f>
        <v>0</v>
      </c>
      <c r="AE15" s="363">
        <f>VLOOKUP(AE5,Base!$K$4:$Q$231,6,FALSE)</f>
        <v>0</v>
      </c>
      <c r="AF15" s="363">
        <f>VLOOKUP(AF5,Base!$K$4:$Q$231,6,FALSE)</f>
        <v>0</v>
      </c>
      <c r="AG15" s="364">
        <f>VLOOKUP(AG5,Base!$K$4:$Q$231,6,FALSE)</f>
        <v>0</v>
      </c>
      <c r="AH15" s="362">
        <f>VLOOKUP(AH5,Base!$K$4:$Q$231,6,FALSE)</f>
        <v>0</v>
      </c>
      <c r="AI15" s="363">
        <f>VLOOKUP(AI5,Base!$K$4:$Q$231,6,FALSE)</f>
        <v>0</v>
      </c>
      <c r="AJ15" s="363">
        <f>VLOOKUP(AJ5,Base!$K$4:$Q$231,6,FALSE)</f>
        <v>0</v>
      </c>
      <c r="AK15" s="363">
        <f>VLOOKUP(AK5,Base!$K$4:$Q$231,6,FALSE)</f>
        <v>0</v>
      </c>
      <c r="AL15" s="363">
        <f>VLOOKUP(AL5,Base!$K$4:$Q$231,6,FALSE)</f>
        <v>0</v>
      </c>
      <c r="AM15" s="363">
        <f>VLOOKUP(AM5,Base!$K$4:$Q$231,6,FALSE)</f>
        <v>0</v>
      </c>
      <c r="AN15" s="363">
        <f>VLOOKUP(AN5,Base!$K$4:$Q$231,6,FALSE)</f>
        <v>0</v>
      </c>
      <c r="AO15" s="363">
        <f>VLOOKUP(AO5,Base!$K$4:$Q$231,6,FALSE)</f>
        <v>0</v>
      </c>
      <c r="AP15" s="363">
        <f>VLOOKUP(AP5,Base!$K$4:$Q$231,6,FALSE)</f>
        <v>0</v>
      </c>
      <c r="AQ15" s="363">
        <f>VLOOKUP(AQ5,Base!$K$4:$Q$231,6,FALSE)</f>
        <v>0</v>
      </c>
      <c r="AR15" s="363">
        <f>VLOOKUP(AR5,Base!$K$4:$Q$231,6,FALSE)</f>
        <v>0</v>
      </c>
      <c r="AS15" s="364">
        <f>VLOOKUP(AS5,Base!$K$4:$Q$231,6,FALSE)</f>
        <v>0</v>
      </c>
      <c r="AT15" s="362">
        <f>VLOOKUP(AT5,Base!$K$4:$Q$231,6,FALSE)</f>
        <v>0</v>
      </c>
      <c r="AU15" s="363">
        <f>VLOOKUP(AU5,Base!$K$4:$Q$231,6,FALSE)</f>
        <v>0</v>
      </c>
      <c r="AV15" s="363">
        <f>VLOOKUP(AV5,Base!$K$4:$Q$231,6,FALSE)</f>
        <v>0</v>
      </c>
      <c r="AW15" s="363">
        <f>VLOOKUP(AW5,Base!$K$4:$Q$231,6,FALSE)</f>
        <v>0</v>
      </c>
      <c r="AX15" s="363">
        <f>VLOOKUP(AX5,Base!$K$4:$Q$231,6,FALSE)</f>
        <v>0</v>
      </c>
      <c r="AY15" s="363">
        <f>VLOOKUP(AY5,Base!$K$4:$Q$231,6,FALSE)</f>
        <v>0</v>
      </c>
      <c r="AZ15" s="363">
        <f>VLOOKUP(AZ5,Base!$K$4:$Q$231,6,FALSE)</f>
        <v>0</v>
      </c>
      <c r="BA15" s="363">
        <f>VLOOKUP(BA5,Base!$K$4:$Q$231,6,FALSE)</f>
        <v>0</v>
      </c>
      <c r="BB15" s="363">
        <f>VLOOKUP(BB5,Base!$K$4:$Q$231,6,FALSE)</f>
        <v>0</v>
      </c>
      <c r="BC15" s="363">
        <f>VLOOKUP(BC5,Base!$K$4:$Q$231,6,FALSE)</f>
        <v>0</v>
      </c>
      <c r="BD15" s="363">
        <f>VLOOKUP(BD5,Base!$K$4:$Q$231,6,FALSE)</f>
        <v>0</v>
      </c>
      <c r="BE15" s="364">
        <f>VLOOKUP(BE5,Base!$K$4:$Q$231,6,FALSE)</f>
        <v>0</v>
      </c>
      <c r="BF15" s="362">
        <f>VLOOKUP(BF5,Base!$K$4:$Q$231,6,FALSE)</f>
        <v>0</v>
      </c>
      <c r="BG15" s="363">
        <f>VLOOKUP(BG5,Base!$K$4:$Q$231,6,FALSE)</f>
        <v>1</v>
      </c>
      <c r="BH15" s="363">
        <f>VLOOKUP(BH5,Base!$K$4:$Q$231,6,FALSE)</f>
        <v>0</v>
      </c>
      <c r="BI15" s="363">
        <f>VLOOKUP(BI5,Base!$K$4:$Q$231,6,FALSE)</f>
        <v>0</v>
      </c>
      <c r="BJ15" s="363">
        <f>VLOOKUP(BJ5,Base!$K$4:$Q$231,6,FALSE)</f>
        <v>1</v>
      </c>
      <c r="BK15" s="363">
        <f>VLOOKUP(BK5,Base!$K$4:$Q$231,6,FALSE)</f>
        <v>0</v>
      </c>
      <c r="BL15" s="363">
        <f>VLOOKUP(BL5,Base!$K$4:$Q$231,6,FALSE)</f>
        <v>0</v>
      </c>
      <c r="BM15" s="363">
        <f>VLOOKUP(BM5,Base!$K$4:$Q$231,6,FALSE)</f>
        <v>1</v>
      </c>
      <c r="BN15" s="363">
        <f>VLOOKUP(BN5,Base!$K$4:$Q$231,6,FALSE)</f>
        <v>0</v>
      </c>
      <c r="BO15" s="363">
        <f>VLOOKUP(BO5,Base!$K$4:$Q$231,6,FALSE)</f>
        <v>0</v>
      </c>
      <c r="BP15" s="363">
        <f>VLOOKUP(BP5,Base!$K$4:$Q$231,6,FALSE)</f>
        <v>0</v>
      </c>
      <c r="BQ15" s="364">
        <f>VLOOKUP(BQ5,Base!$K$4:$Q$231,6,FALSE)</f>
        <v>0</v>
      </c>
      <c r="BR15" s="362">
        <f>VLOOKUP(BR5,Base!$K$4:$Q$231,6,FALSE)</f>
        <v>0</v>
      </c>
      <c r="BS15" s="363">
        <f>VLOOKUP(BS5,Base!$K$4:$Q$231,6,FALSE)</f>
        <v>0</v>
      </c>
      <c r="BT15" s="363">
        <f>VLOOKUP(BT5,Base!$K$4:$Q$231,6,FALSE)</f>
        <v>1</v>
      </c>
      <c r="BU15" s="363">
        <f>VLOOKUP(BU5,Base!$K$4:$Q$231,6,FALSE)</f>
        <v>0</v>
      </c>
      <c r="BV15" s="363">
        <f>VLOOKUP(BV5,Base!$K$4:$Q$231,6,FALSE)</f>
        <v>0</v>
      </c>
      <c r="BW15" s="363">
        <f>VLOOKUP(BW5,Base!$K$4:$Q$231,6,FALSE)</f>
        <v>0</v>
      </c>
      <c r="BX15" s="363">
        <f>VLOOKUP(BX5,Base!$K$4:$Q$231,6,FALSE)</f>
        <v>0</v>
      </c>
      <c r="BY15" s="363">
        <f>VLOOKUP(BY5,Base!$K$4:$Q$231,6,FALSE)</f>
        <v>0</v>
      </c>
      <c r="BZ15" s="363">
        <f>VLOOKUP(BZ5,Base!$K$4:$Q$231,6,FALSE)</f>
        <v>0</v>
      </c>
      <c r="CA15" s="363">
        <f>VLOOKUP(CA5,Base!$K$4:$Q$231,6,FALSE)</f>
        <v>0</v>
      </c>
      <c r="CB15" s="363">
        <f>VLOOKUP(CB5,Base!$K$4:$Q$231,6,FALSE)</f>
        <v>0</v>
      </c>
      <c r="CC15" s="363">
        <f>VLOOKUP(CC5,Base!$K$4:$Q$231,6,FALSE)</f>
        <v>1</v>
      </c>
      <c r="CD15" s="362">
        <f>VLOOKUP(CD5,Base!$K$4:$Q$231,6,FALSE)</f>
        <v>0</v>
      </c>
      <c r="CE15" s="363">
        <f>VLOOKUP(CE5,Base!$K$4:$Q$231,6,FALSE)</f>
        <v>0</v>
      </c>
      <c r="CF15" s="363">
        <f>VLOOKUP(CF5,Base!$K$4:$Q$231,6,FALSE)</f>
        <v>0</v>
      </c>
      <c r="CG15" s="363">
        <f>VLOOKUP(CG5,Base!$K$4:$Q$231,6,FALSE)</f>
        <v>0</v>
      </c>
      <c r="CH15" s="363">
        <f>VLOOKUP(CH5,Base!$K$4:$Q$231,6,FALSE)</f>
        <v>0</v>
      </c>
      <c r="CI15" s="363">
        <f>VLOOKUP(CI5,Base!$K$4:$Q$231,6,FALSE)</f>
        <v>0</v>
      </c>
      <c r="CJ15" s="363">
        <f>VLOOKUP(CJ5,Base!$K$4:$Q$231,6,FALSE)</f>
        <v>0</v>
      </c>
      <c r="CK15" s="363">
        <f>VLOOKUP(CK5,Base!$K$4:$Q$231,6,FALSE)</f>
        <v>0</v>
      </c>
      <c r="CL15" s="363">
        <f>VLOOKUP(CL5,Base!$K$4:$Q$231,6,FALSE)</f>
        <v>0</v>
      </c>
      <c r="CM15" s="363">
        <f>VLOOKUP(CM5,Base!$K$4:$Q$231,6,FALSE)</f>
        <v>0</v>
      </c>
      <c r="CN15" s="363">
        <f>VLOOKUP(CN5,Base!$K$4:$Q$231,6,FALSE)</f>
        <v>0</v>
      </c>
      <c r="CO15" s="363">
        <f>VLOOKUP(CO5,Base!$K$4:$Q$231,6,FALSE)</f>
        <v>0</v>
      </c>
      <c r="CP15" s="362">
        <f>VLOOKUP(CP5,Base!$K$4:$Q$231,6,FALSE)</f>
        <v>1</v>
      </c>
      <c r="CQ15" s="363">
        <f>VLOOKUP(CQ5,Base!$K$4:$Q$231,6,FALSE)</f>
        <v>1</v>
      </c>
      <c r="CR15" s="363">
        <f>VLOOKUP(CR5,Base!$K$4:$Q$231,6,FALSE)</f>
        <v>0</v>
      </c>
      <c r="CS15" s="363">
        <f>VLOOKUP(CS5,Base!$K$4:$Q$231,6,FALSE)</f>
        <v>0</v>
      </c>
      <c r="CT15" s="363">
        <f>VLOOKUP(CT5,Base!$K$4:$Q$231,6,FALSE)</f>
        <v>0</v>
      </c>
      <c r="CU15" s="363">
        <f>VLOOKUP(CU5,Base!$K$4:$Q$231,6,FALSE)</f>
        <v>0</v>
      </c>
      <c r="CV15" s="363">
        <f>VLOOKUP(CV5,Base!$K$4:$Q$231,6,FALSE)</f>
        <v>0</v>
      </c>
      <c r="CW15" s="363">
        <f>VLOOKUP(CW5,Base!$K$4:$Q$231,6,FALSE)</f>
        <v>0</v>
      </c>
      <c r="CX15" s="363">
        <f>VLOOKUP(CX5,Base!$K$4:$Q$231,6,FALSE)</f>
        <v>0</v>
      </c>
      <c r="CY15" s="363">
        <f>VLOOKUP(CY5,Base!$K$4:$Q$231,6,FALSE)</f>
        <v>0</v>
      </c>
      <c r="CZ15" s="363">
        <f>VLOOKUP(CZ5,Base!$K$4:$Q$231,6,FALSE)</f>
        <v>0</v>
      </c>
      <c r="DA15" s="363">
        <f>VLOOKUP(DA5,Base!$K$4:$Q$231,6,FALSE)</f>
        <v>0</v>
      </c>
      <c r="DB15" s="362">
        <f>VLOOKUP(DB5,Base!$K$4:$Q$231,6,FALSE)</f>
        <v>0</v>
      </c>
      <c r="DC15" s="363">
        <f>VLOOKUP(DC5,Base!$K$4:$Q$231,6,FALSE)</f>
        <v>0</v>
      </c>
      <c r="DD15" s="363">
        <f>VLOOKUP(DD5,Base!$K$4:$Q$231,6,FALSE)</f>
        <v>0</v>
      </c>
      <c r="DE15" s="363">
        <f>VLOOKUP(DE5,Base!$K$4:$Q$231,6,FALSE)</f>
        <v>0</v>
      </c>
      <c r="DF15" s="363">
        <f>VLOOKUP(DF5,Base!$K$4:$Q$231,6,FALSE)</f>
        <v>0</v>
      </c>
      <c r="DG15" s="363">
        <f>VLOOKUP(DG5,Base!$K$4:$Q$231,6,FALSE)</f>
        <v>0</v>
      </c>
      <c r="DH15" s="363">
        <f>VLOOKUP(DH5,Base!$K$4:$Q$231,6,FALSE)</f>
        <v>0</v>
      </c>
      <c r="DI15" s="363">
        <f>VLOOKUP(DI5,Base!$K$4:$Q$231,6,FALSE)</f>
        <v>1</v>
      </c>
      <c r="DJ15" s="363">
        <f>VLOOKUP(DJ5,Base!$K$4:$Q$231,6,FALSE)</f>
        <v>0</v>
      </c>
      <c r="DK15" s="363">
        <f>VLOOKUP(DK5,Base!$K$4:$Q$231,6,FALSE)</f>
        <v>0</v>
      </c>
      <c r="DL15" s="363">
        <f>VLOOKUP(DL5,Base!$K$4:$Q$231,6,FALSE)</f>
        <v>0</v>
      </c>
      <c r="DM15" s="363">
        <f>VLOOKUP(DM5,Base!$K$4:$Q$231,6,FALSE)</f>
        <v>1</v>
      </c>
      <c r="DN15" s="362">
        <f>VLOOKUP(DN5,Base!$K$4:$Q$231,6,FALSE)</f>
        <v>0</v>
      </c>
      <c r="DO15" s="363">
        <f>VLOOKUP(DO5,Base!$K$4:$Q$231,6,FALSE)</f>
        <v>0</v>
      </c>
      <c r="DP15" s="363">
        <f>VLOOKUP(DP5,Base!$K$4:$Q$231,6,FALSE)</f>
        <v>0</v>
      </c>
      <c r="DQ15" s="363">
        <f>VLOOKUP(DQ5,Base!$K$4:$Q$231,6,FALSE)</f>
        <v>1</v>
      </c>
      <c r="DR15" s="363">
        <f>VLOOKUP(DR5,Base!$K$4:$Q$231,6,FALSE)</f>
        <v>0</v>
      </c>
      <c r="DS15" s="363">
        <f>VLOOKUP(DS5,Base!$K$4:$Q$231,6,FALSE)</f>
        <v>0</v>
      </c>
      <c r="DT15" s="363">
        <f>VLOOKUP(DT5,Base!$K$4:$Q$231,6,FALSE)</f>
        <v>0</v>
      </c>
      <c r="DU15" s="363">
        <f>VLOOKUP(DU5,Base!$K$4:$Q$231,6,FALSE)</f>
        <v>0</v>
      </c>
      <c r="DV15" s="363">
        <f>VLOOKUP(DV5,Base!$K$4:$Q$231,6,FALSE)</f>
        <v>0</v>
      </c>
      <c r="DW15" s="363">
        <f>VLOOKUP(DW5,Base!$K$4:$Q$231,6,FALSE)</f>
        <v>0</v>
      </c>
      <c r="DX15" s="363">
        <f>VLOOKUP(DX5,Base!$K$4:$Q$231,6,FALSE)</f>
        <v>0</v>
      </c>
      <c r="DY15" s="363">
        <f>VLOOKUP(DY5,Base!$K$4:$Q$231,6,FALSE)</f>
        <v>0</v>
      </c>
      <c r="DZ15" s="362">
        <f>VLOOKUP(DZ5,Base!$K$4:$Q$231,6,FALSE)</f>
        <v>0</v>
      </c>
      <c r="EA15" s="363">
        <f>VLOOKUP(EA5,Base!$K$4:$Q$231,6,FALSE)</f>
        <v>0</v>
      </c>
      <c r="EB15" s="363">
        <f>VLOOKUP(EB5,Base!$K$4:$Q$231,6,FALSE)</f>
        <v>0</v>
      </c>
      <c r="EC15" s="363">
        <f>VLOOKUP(EC5,Base!$K$4:$Q$231,6,FALSE)</f>
        <v>0</v>
      </c>
      <c r="ED15" s="363">
        <f>VLOOKUP(ED5,Base!$K$4:$Q$231,6,FALSE)</f>
        <v>0</v>
      </c>
      <c r="EE15" s="363">
        <f>VLOOKUP(EE5,Base!$K$4:$Q$231,6,FALSE)</f>
        <v>0</v>
      </c>
      <c r="EF15" s="363">
        <f>VLOOKUP(EF5,Base!$K$4:$Q$231,6,FALSE)</f>
        <v>0</v>
      </c>
      <c r="EG15" s="363">
        <f>VLOOKUP(EG5,Base!$K$4:$Q$231,6,FALSE)</f>
        <v>1</v>
      </c>
      <c r="EH15" s="363">
        <f>VLOOKUP(EH5,Base!$K$4:$Q$231,6,FALSE)</f>
        <v>0</v>
      </c>
      <c r="EI15" s="363">
        <f>VLOOKUP(EI5,Base!$K$4:$Q$231,6,FALSE)</f>
        <v>0</v>
      </c>
      <c r="EJ15" s="363">
        <f>VLOOKUP(EJ5,Base!$K$4:$Q$231,6,FALSE)</f>
        <v>1</v>
      </c>
      <c r="EK15" s="363">
        <f>VLOOKUP(EK5,Base!$K$4:$Q$231,6,FALSE)</f>
        <v>0</v>
      </c>
      <c r="EL15" s="362">
        <f>VLOOKUP(EL5,Base!$K$4:$Q$231,6,FALSE)</f>
        <v>0</v>
      </c>
      <c r="EM15" s="363">
        <f>VLOOKUP(EM5,Base!$K$4:$Q$231,6,FALSE)</f>
        <v>1</v>
      </c>
      <c r="EN15" s="363">
        <f>VLOOKUP(EN5,Base!$K$4:$Q$231,6,FALSE)</f>
        <v>0</v>
      </c>
      <c r="EO15" s="363">
        <f>VLOOKUP(EO5,Base!$K$4:$Q$231,6,FALSE)</f>
        <v>0</v>
      </c>
      <c r="EP15" s="363">
        <f>VLOOKUP(EP5,Base!$K$4:$Q$231,6,FALSE)</f>
        <v>0</v>
      </c>
      <c r="EQ15" s="363">
        <f>VLOOKUP(EQ5,Base!$K$4:$Q$231,6,FALSE)</f>
        <v>0</v>
      </c>
      <c r="ER15" s="363">
        <f>VLOOKUP(ER5,Base!$K$4:$Q$231,6,FALSE)</f>
        <v>0</v>
      </c>
      <c r="ES15" s="363">
        <f>VLOOKUP(ES5,Base!$K$4:$Q$231,6,FALSE)</f>
        <v>0</v>
      </c>
      <c r="ET15" s="363">
        <f>VLOOKUP(ET5,Base!$K$4:$Q$231,6,FALSE)</f>
        <v>0</v>
      </c>
      <c r="EU15" s="363">
        <f>VLOOKUP(EU5,Base!$K$4:$Q$231,6,FALSE)</f>
        <v>1</v>
      </c>
      <c r="EV15" s="363">
        <f>VLOOKUP(EV5,Base!$K$4:$Q$231,6,FALSE)</f>
        <v>0</v>
      </c>
      <c r="EW15" s="363">
        <f>VLOOKUP(EW5,Base!$K$4:$Q$231,6,FALSE)</f>
        <v>0</v>
      </c>
      <c r="EX15" s="362">
        <f>VLOOKUP(EX5,Base!$K$4:$Q$231,6,FALSE)</f>
        <v>0</v>
      </c>
      <c r="EY15" s="363">
        <f>VLOOKUP(EY5,Base!$K$4:$Q$231,6,FALSE)</f>
        <v>1</v>
      </c>
      <c r="EZ15" s="363">
        <f>VLOOKUP(EZ5,Base!$K$4:$Q$231,6,FALSE)</f>
        <v>0</v>
      </c>
      <c r="FA15" s="363">
        <f>VLOOKUP(FA5,Base!$K$4:$Q$231,6,FALSE)</f>
        <v>0</v>
      </c>
      <c r="FB15" s="363">
        <f>VLOOKUP(FB5,Base!$K$4:$Q$231,6,FALSE)</f>
        <v>0</v>
      </c>
      <c r="FC15" s="363">
        <f>VLOOKUP(FC5,Base!$K$4:$Q$231,6,FALSE)</f>
        <v>0</v>
      </c>
      <c r="FD15" s="363">
        <f>VLOOKUP(FD5,Base!$K$4:$Q$231,6,FALSE)</f>
        <v>0</v>
      </c>
      <c r="FE15" s="363">
        <f>VLOOKUP(FE5,Base!$K$4:$Q$231,6,FALSE)</f>
        <v>0</v>
      </c>
      <c r="FF15" s="363">
        <f>VLOOKUP(FF5,Base!$K$4:$Q$231,6,FALSE)</f>
        <v>0</v>
      </c>
      <c r="FG15" s="363">
        <f>VLOOKUP(FG5,Base!$K$4:$Q$231,6,FALSE)</f>
        <v>0</v>
      </c>
      <c r="FH15" s="363">
        <f>VLOOKUP(FH5,Base!$K$4:$Q$231,6,FALSE)</f>
        <v>0</v>
      </c>
      <c r="FI15" s="363">
        <f>VLOOKUP(FI5,Base!$K$4:$Q$231,6,FALSE)</f>
        <v>1</v>
      </c>
      <c r="FJ15" s="362">
        <f>VLOOKUP(FJ5,Base!$K$4:$Q$231,6,FALSE)</f>
        <v>1</v>
      </c>
      <c r="FK15" s="363">
        <f>VLOOKUP(FK5,Base!$K$4:$Q$231,6,FALSE)</f>
        <v>0</v>
      </c>
      <c r="FL15" s="363">
        <f>VLOOKUP(FL5,Base!$K$4:$Q$231,6,FALSE)</f>
        <v>0</v>
      </c>
      <c r="FM15" s="363">
        <f>VLOOKUP(FM5,Base!$K$4:$Q$231,6,FALSE)</f>
        <v>0</v>
      </c>
      <c r="FN15" s="363">
        <f>VLOOKUP(FN5,Base!$K$4:$Q$231,6,FALSE)</f>
        <v>0</v>
      </c>
      <c r="FO15" s="363">
        <f>VLOOKUP(FO5,Base!$K$4:$Q$231,6,FALSE)</f>
        <v>0</v>
      </c>
      <c r="FP15" s="363">
        <f>VLOOKUP(FP5,Base!$K$4:$Q$231,6,FALSE)</f>
        <v>0</v>
      </c>
      <c r="FQ15" s="363">
        <f>VLOOKUP(FQ5,Base!$K$4:$Q$231,6,FALSE)</f>
        <v>0</v>
      </c>
      <c r="FR15" s="363">
        <f>VLOOKUP(FR5,Base!$K$4:$Q$231,6,FALSE)</f>
        <v>0</v>
      </c>
      <c r="FS15" s="363">
        <f>VLOOKUP(FS5,Base!$K$4:$Q$231,6,FALSE)</f>
        <v>0</v>
      </c>
      <c r="FT15" s="363">
        <f>VLOOKUP(FT5,Base!$K$4:$Q$231,6,FALSE)</f>
        <v>0</v>
      </c>
      <c r="FU15" s="363">
        <f>VLOOKUP(FU5,Base!$K$4:$Q$231,6,FALSE)</f>
        <v>0</v>
      </c>
      <c r="FV15" s="362">
        <f>VLOOKUP(FV5,Base!$K$4:$Q$231,6,FALSE)</f>
        <v>0</v>
      </c>
      <c r="FW15" s="363">
        <f>VLOOKUP(FW5,Base!$K$4:$Q$231,6,FALSE)</f>
        <v>0</v>
      </c>
      <c r="FX15" s="363">
        <f>VLOOKUP(FX5,Base!$K$4:$Q$231,6,FALSE)</f>
        <v>0</v>
      </c>
      <c r="FY15" s="363">
        <f>VLOOKUP(FY5,Base!$K$4:$Q$231,6,FALSE)</f>
        <v>0</v>
      </c>
      <c r="FZ15" s="363">
        <f>VLOOKUP(FZ5,Base!$K$4:$Q$231,6,FALSE)</f>
        <v>0</v>
      </c>
      <c r="GA15" s="363">
        <f>VLOOKUP(GA5,Base!$K$4:$Q$231,6,FALSE)</f>
        <v>0</v>
      </c>
      <c r="GB15" s="363">
        <f>VLOOKUP(GB5,Base!$K$4:$Q$231,6,FALSE)</f>
        <v>1</v>
      </c>
      <c r="GC15" s="363">
        <f>VLOOKUP(GC5,Base!$K$4:$Q$231,6,FALSE)</f>
        <v>0</v>
      </c>
      <c r="GD15" s="363">
        <f>VLOOKUP(GD5,Base!$K$4:$Q$231,6,FALSE)</f>
        <v>0</v>
      </c>
      <c r="GE15" s="363">
        <f>VLOOKUP(GE5,Base!$K$4:$Q$231,6,FALSE)</f>
        <v>0</v>
      </c>
      <c r="GF15" s="363">
        <f>VLOOKUP(GF5,Base!$K$4:$Q$231,6,FALSE)</f>
        <v>0</v>
      </c>
      <c r="GG15" s="363">
        <f>VLOOKUP(GG5,Base!$K$4:$Q$231,6,FALSE)</f>
        <v>0</v>
      </c>
      <c r="GH15" s="362">
        <f>VLOOKUP(GH5,Base!$K$4:$Q$231,6,FALSE)</f>
        <v>0</v>
      </c>
      <c r="GI15" s="363">
        <f>VLOOKUP(GI5,Base!$K$4:$Q$231,6,FALSE)</f>
        <v>0</v>
      </c>
      <c r="GJ15" s="363">
        <f>VLOOKUP(GJ5,Base!$K$4:$Q$231,6,FALSE)</f>
        <v>0</v>
      </c>
      <c r="GK15" s="363">
        <f>VLOOKUP(GK5,Base!$K$4:$Q$231,6,FALSE)</f>
        <v>0</v>
      </c>
      <c r="GL15" s="363">
        <f>VLOOKUP(GL5,Base!$K$4:$Q$231,6,FALSE)</f>
        <v>1</v>
      </c>
      <c r="GM15" s="363">
        <f>VLOOKUP(GM5,Base!$K$4:$Q$231,6,FALSE)</f>
        <v>0</v>
      </c>
      <c r="GN15" s="363">
        <f>VLOOKUP(GN5,Base!$K$4:$Q$231,6,FALSE)</f>
        <v>0</v>
      </c>
      <c r="GO15" s="363">
        <f>VLOOKUP(GO5,Base!$K$4:$Q$231,6,FALSE)</f>
        <v>0</v>
      </c>
      <c r="GP15" s="363">
        <f>VLOOKUP(GP5,Base!$K$4:$Q$231,6,FALSE)</f>
        <v>1</v>
      </c>
      <c r="GQ15" s="363">
        <f>VLOOKUP(GQ5,Base!$K$4:$Q$231,6,FALSE)</f>
        <v>0</v>
      </c>
      <c r="GR15" s="363">
        <f>VLOOKUP(GR5,Base!$K$4:$Q$231,6,FALSE)</f>
        <v>0</v>
      </c>
      <c r="GS15" s="363">
        <f>VLOOKUP(GS5,Base!$K$4:$Q$231,6,FALSE)</f>
        <v>0</v>
      </c>
      <c r="GT15" s="362">
        <f>VLOOKUP(GT5,Base!$K$4:$Q$231,6,FALSE)</f>
        <v>0</v>
      </c>
      <c r="GU15" s="363">
        <f>VLOOKUP(GU5,Base!$K$4:$Q$231,6,FALSE)</f>
        <v>0</v>
      </c>
      <c r="GV15" s="363">
        <f>VLOOKUP(GV5,Base!$K$4:$Q$231,6,FALSE)</f>
        <v>0</v>
      </c>
      <c r="GW15" s="363">
        <f>VLOOKUP(GW5,Base!$K$4:$Q$231,6,FALSE)</f>
        <v>0</v>
      </c>
      <c r="GX15" s="363">
        <f>VLOOKUP(GX5,Base!$K$4:$Q$231,6,FALSE)</f>
        <v>0</v>
      </c>
      <c r="GY15" s="363">
        <f>VLOOKUP(GY5,Base!$K$4:$Q$231,6,FALSE)</f>
        <v>0</v>
      </c>
      <c r="GZ15" s="363">
        <f>VLOOKUP(GZ5,Base!$K$4:$Q$231,6,FALSE)</f>
        <v>0</v>
      </c>
      <c r="HA15" s="363">
        <f>VLOOKUP(HA5,Base!$K$4:$Q$231,6,FALSE)</f>
        <v>0</v>
      </c>
      <c r="HB15" s="363">
        <f>VLOOKUP(HB5,Base!$K$4:$Q$231,6,FALSE)</f>
        <v>0</v>
      </c>
      <c r="HC15" s="363">
        <f>VLOOKUP(HC5,Base!$K$4:$Q$231,6,FALSE)</f>
        <v>1</v>
      </c>
      <c r="HD15" s="363">
        <f>VLOOKUP(HD5,Base!$K$4:$Q$231,6,FALSE)</f>
        <v>0</v>
      </c>
      <c r="HE15" s="363">
        <f>VLOOKUP(HE5,Base!$K$4:$Q$231,6,FALSE)</f>
        <v>0</v>
      </c>
      <c r="HF15" s="362">
        <f>VLOOKUP(HF5,Base!$K$4:$Q$231,6,FALSE)</f>
        <v>0</v>
      </c>
      <c r="HG15" s="363">
        <f>VLOOKUP(HG5,Base!$K$4:$Q$231,6,FALSE)</f>
        <v>0</v>
      </c>
      <c r="HH15" s="363">
        <f>VLOOKUP(HH5,Base!$K$4:$Q$231,6,FALSE)</f>
        <v>0</v>
      </c>
      <c r="HI15" s="363">
        <f>VLOOKUP(HI5,Base!$K$4:$Q$231,6,FALSE)</f>
        <v>0</v>
      </c>
      <c r="HJ15" s="363">
        <f>VLOOKUP(HJ5,Base!$K$4:$Q$231,6,FALSE)</f>
        <v>0</v>
      </c>
      <c r="HK15" s="363">
        <f>VLOOKUP(HK5,Base!$K$4:$Q$231,6,FALSE)</f>
        <v>0</v>
      </c>
      <c r="HL15" s="363">
        <f>VLOOKUP(HL5,Base!$K$4:$Q$231,6,FALSE)</f>
        <v>0</v>
      </c>
      <c r="HM15" s="363">
        <f>VLOOKUP(HM5,Base!$K$4:$Q$231,6,FALSE)</f>
        <v>0</v>
      </c>
      <c r="HN15" s="363">
        <f>VLOOKUP(HN5,Base!$K$4:$Q$231,6,FALSE)</f>
        <v>0</v>
      </c>
      <c r="HO15" s="363">
        <f>VLOOKUP(HO5,Base!$K$4:$Q$231,6,FALSE)</f>
        <v>1</v>
      </c>
      <c r="HP15" s="363">
        <f>VLOOKUP(HP5,Base!$K$4:$Q$231,6,FALSE)</f>
        <v>0</v>
      </c>
      <c r="HQ15" s="363">
        <f>VLOOKUP(HQ5,Base!$K$4:$Q$231,6,FALSE)</f>
        <v>0</v>
      </c>
      <c r="HR15" s="362">
        <f>VLOOKUP(HR5,Base!$K$4:$Q$231,6,FALSE)</f>
        <v>0</v>
      </c>
      <c r="HS15" s="363">
        <f>VLOOKUP(HS5,Base!$K$4:$Q$231,6,FALSE)</f>
        <v>0</v>
      </c>
      <c r="HT15" s="363">
        <f>VLOOKUP(HT5,Base!$K$4:$Q$231,6,FALSE)</f>
        <v>0</v>
      </c>
      <c r="HU15" s="363">
        <f>VLOOKUP(HU5,Base!$K$4:$Q$231,6,FALSE)</f>
        <v>0</v>
      </c>
      <c r="HV15" s="363">
        <f>VLOOKUP(HV5,Base!$K$4:$Q$231,6,FALSE)</f>
        <v>0</v>
      </c>
      <c r="HW15" s="363">
        <f>VLOOKUP(HW5,Base!$K$4:$Q$231,6,FALSE)</f>
        <v>0</v>
      </c>
      <c r="HX15" s="363">
        <f>VLOOKUP(HX5,Base!$K$4:$Q$231,6,FALSE)</f>
        <v>0</v>
      </c>
      <c r="HY15" s="363">
        <f>VLOOKUP(HY5,Base!$K$4:$Q$231,6,FALSE)</f>
        <v>0</v>
      </c>
      <c r="HZ15" s="363">
        <f>VLOOKUP(HZ5,Base!$K$4:$Q$231,6,FALSE)</f>
        <v>0</v>
      </c>
      <c r="IA15" s="363">
        <f>VLOOKUP(IA5,Base!$K$4:$Q$231,6,FALSE)</f>
        <v>0</v>
      </c>
      <c r="IB15" s="363">
        <f>VLOOKUP(IB5,Base!$K$4:$Q$231,6,FALSE)</f>
        <v>0</v>
      </c>
      <c r="IC15" s="363">
        <f>VLOOKUP(IC5,Base!$K$4:$Q$231,6,FALSE)</f>
        <v>0</v>
      </c>
      <c r="ID15" s="362"/>
      <c r="IE15" s="363"/>
      <c r="IF15" s="363"/>
      <c r="IG15" s="363"/>
      <c r="IH15" s="363"/>
      <c r="II15" s="363"/>
      <c r="IJ15" s="363"/>
      <c r="IK15" s="363"/>
      <c r="IL15" s="363"/>
      <c r="IM15" s="363"/>
      <c r="IN15" s="363"/>
      <c r="IO15" s="364"/>
      <c r="IP15" s="55"/>
      <c r="IQ15" s="55"/>
      <c r="IR15" s="55"/>
      <c r="IS15" s="55"/>
      <c r="IT15" s="55"/>
      <c r="IU15" s="55"/>
      <c r="IV15" s="55"/>
      <c r="IW15" s="55"/>
      <c r="IX15" s="55"/>
      <c r="IY15" s="55"/>
      <c r="IZ15" s="55"/>
      <c r="JA15" s="55"/>
      <c r="JB15" s="55"/>
      <c r="JC15" s="55"/>
      <c r="JD15" s="55"/>
      <c r="JE15" s="55"/>
      <c r="JF15" s="55"/>
      <c r="JG15" s="55"/>
      <c r="JH15" s="55"/>
      <c r="JI15" s="55"/>
      <c r="JJ15" s="55"/>
      <c r="JK15" s="55"/>
      <c r="JL15" s="55"/>
    </row>
    <row r="16" spans="1:272" s="2" customFormat="1" ht="14.25" customHeight="1" thickBot="1" x14ac:dyDescent="0.25">
      <c r="A16" s="58"/>
      <c r="B16" s="58"/>
      <c r="C16" s="695" t="s">
        <v>81</v>
      </c>
      <c r="D16" s="696"/>
      <c r="E16" s="696"/>
      <c r="F16" s="17"/>
      <c r="G16" s="17" t="s">
        <v>93</v>
      </c>
      <c r="H16" s="17" t="s">
        <v>86</v>
      </c>
      <c r="I16" s="17"/>
      <c r="J16" s="691" t="str">
        <f>IF(ISNA(VLOOKUP(J6,Base!$FO$4:$FR$79,4,FALSE)),"",VLOOKUP(J6,Base!$FO$4:$FR$79,4,FALSE))</f>
        <v/>
      </c>
      <c r="K16" s="690"/>
      <c r="L16" s="690"/>
      <c r="M16" s="690" t="str">
        <f>IF(ISNA(VLOOKUP(M6,Base!$FO$4:$FR$79,4,FALSE)),"",VLOOKUP(M6,Base!$FO$4:$FR$79,4,FALSE))</f>
        <v/>
      </c>
      <c r="N16" s="690"/>
      <c r="O16" s="690"/>
      <c r="P16" s="690" t="str">
        <f>IF(ISNA(VLOOKUP(P6,Base!$FO$4:$FR$79,4,FALSE)),"",VLOOKUP(P6,Base!$FO$4:$FR$79,4,FALSE))</f>
        <v/>
      </c>
      <c r="Q16" s="690"/>
      <c r="R16" s="690"/>
      <c r="S16" s="690" t="str">
        <f>IF(ISNA(VLOOKUP(S6,Base!$FO$4:$FR$79,4,FALSE)),"",VLOOKUP(S6,Base!$FO$4:$FR$79,4,FALSE))</f>
        <v/>
      </c>
      <c r="T16" s="690"/>
      <c r="U16" s="692"/>
      <c r="V16" s="691" t="str">
        <f>IF(ISNA(VLOOKUP(V6,Base!$FO$4:$FR$79,4,FALSE)),"",VLOOKUP(V6,Base!$FO$4:$FR$79,4,FALSE))</f>
        <v/>
      </c>
      <c r="W16" s="690"/>
      <c r="X16" s="690"/>
      <c r="Y16" s="690" t="str">
        <f>IF(ISNA(VLOOKUP(Y6,Base!$FO$4:$FR$79,4,FALSE)),"",VLOOKUP(Y6,Base!$FO$4:$FR$79,4,FALSE))</f>
        <v/>
      </c>
      <c r="Z16" s="690"/>
      <c r="AA16" s="690"/>
      <c r="AB16" s="690" t="str">
        <f>IF(ISNA(VLOOKUP(AB6,Base!$FO$4:$FR$79,4,FALSE)),"",VLOOKUP(AB6,Base!$FO$4:$FR$79,4,FALSE))</f>
        <v/>
      </c>
      <c r="AC16" s="690"/>
      <c r="AD16" s="690"/>
      <c r="AE16" s="690" t="str">
        <f>IF(ISNA(VLOOKUP(AE6,Base!$FO$4:$FR$79,4,FALSE)),"",VLOOKUP(AE6,Base!$FO$4:$FR$79,4,FALSE))</f>
        <v/>
      </c>
      <c r="AF16" s="690"/>
      <c r="AG16" s="692"/>
      <c r="AH16" s="691" t="str">
        <f>IF(ISNA(VLOOKUP(AH6,Base!$FO$4:$FR$79,4,FALSE)),"",VLOOKUP(AH6,Base!$FO$4:$FR$79,4,FALSE))</f>
        <v/>
      </c>
      <c r="AI16" s="690"/>
      <c r="AJ16" s="690"/>
      <c r="AK16" s="690" t="str">
        <f>IF(ISNA(VLOOKUP(AK6,Base!$FO$4:$FR$79,4,FALSE)),"",VLOOKUP(AK6,Base!$FO$4:$FR$79,4,FALSE))</f>
        <v/>
      </c>
      <c r="AL16" s="690"/>
      <c r="AM16" s="690"/>
      <c r="AN16" s="690" t="str">
        <f>IF(ISNA(VLOOKUP(AN6,Base!$FO$4:$FR$79,4,FALSE)),"",VLOOKUP(AN6,Base!$FO$4:$FR$79,4,FALSE))</f>
        <v/>
      </c>
      <c r="AO16" s="690"/>
      <c r="AP16" s="690"/>
      <c r="AQ16" s="690" t="str">
        <f>IF(ISNA(VLOOKUP(AQ6,Base!$FO$4:$FR$79,4,FALSE)),"",VLOOKUP(AQ6,Base!$FO$4:$FR$79,4,FALSE))</f>
        <v/>
      </c>
      <c r="AR16" s="690"/>
      <c r="AS16" s="692"/>
      <c r="AT16" s="691" t="str">
        <f>IF(ISNA(VLOOKUP(AT6,Base!$FO$4:$FR$79,4,FALSE)),"",VLOOKUP(AT6,Base!$FO$4:$FR$79,4,FALSE))</f>
        <v/>
      </c>
      <c r="AU16" s="690"/>
      <c r="AV16" s="690"/>
      <c r="AW16" s="690" t="str">
        <f>IF(ISNA(VLOOKUP(AW6,Base!$FO$4:$FR$79,4,FALSE)),"",VLOOKUP(AW6,Base!$FO$4:$FR$79,4,FALSE))</f>
        <v/>
      </c>
      <c r="AX16" s="690"/>
      <c r="AY16" s="690"/>
      <c r="AZ16" s="690" t="str">
        <f>IF(ISNA(VLOOKUP(AZ6,Base!$FO$4:$FR$79,4,FALSE)),"",VLOOKUP(AZ6,Base!$FO$4:$FR$79,4,FALSE))</f>
        <v/>
      </c>
      <c r="BA16" s="690"/>
      <c r="BB16" s="690"/>
      <c r="BC16" s="690" t="str">
        <f>IF(ISNA(VLOOKUP(BC6,Base!$FO$4:$FR$79,4,FALSE)),"",VLOOKUP(BC6,Base!$FO$4:$FR$79,4,FALSE))</f>
        <v/>
      </c>
      <c r="BD16" s="690"/>
      <c r="BE16" s="692"/>
      <c r="BF16" s="691">
        <f>IF(ISNA(VLOOKUP(BF6,Base!$FO$4:$FR$79,4,FALSE)),"",VLOOKUP(BF6,Base!$FO$4:$FR$79,4,FALSE))</f>
        <v>131</v>
      </c>
      <c r="BG16" s="690"/>
      <c r="BH16" s="690"/>
      <c r="BI16" s="690">
        <f>IF(ISNA(VLOOKUP(BI6,Base!$FO$4:$FR$79,4,FALSE)),"",VLOOKUP(BI6,Base!$FO$4:$FR$79,4,FALSE))</f>
        <v>162</v>
      </c>
      <c r="BJ16" s="690"/>
      <c r="BK16" s="690"/>
      <c r="BL16" s="690">
        <f>IF(ISNA(VLOOKUP(BL6,Base!$FO$4:$FR$79,4,FALSE)),"",VLOOKUP(BL6,Base!$FO$4:$FR$79,4,FALSE))</f>
        <v>131</v>
      </c>
      <c r="BM16" s="690"/>
      <c r="BN16" s="690"/>
      <c r="BO16" s="690" t="str">
        <f>IF(ISNA(VLOOKUP(BO6,Base!$FO$4:$FR$79,4,FALSE)),"",VLOOKUP(BO6,Base!$FO$4:$FR$79,4,FALSE))</f>
        <v/>
      </c>
      <c r="BP16" s="690"/>
      <c r="BQ16" s="692"/>
      <c r="BR16" s="691">
        <f>IF(ISNA(VLOOKUP(BR6,Base!$FO$4:$FR$79,4,FALSE)),"",VLOOKUP(BR6,Base!$FO$4:$FR$79,4,FALSE))</f>
        <v>132</v>
      </c>
      <c r="BS16" s="690"/>
      <c r="BT16" s="690"/>
      <c r="BU16" s="690" t="str">
        <f>IF(ISNA(VLOOKUP(BU6,Base!$FO$4:$FR$79,4,FALSE)),"",VLOOKUP(BU6,Base!$FO$4:$FR$79,4,FALSE))</f>
        <v/>
      </c>
      <c r="BV16" s="690"/>
      <c r="BW16" s="690"/>
      <c r="BX16" s="690" t="str">
        <f>IF(ISNA(VLOOKUP(BX6,Base!$FO$4:$FR$79,4,FALSE)),"",VLOOKUP(BX6,Base!$FO$4:$FR$79,4,FALSE))</f>
        <v/>
      </c>
      <c r="BY16" s="690"/>
      <c r="BZ16" s="690"/>
      <c r="CA16" s="690">
        <f>IF(ISNA(VLOOKUP(CA6,Base!$FO$4:$FR$79,4,FALSE)),"",VLOOKUP(CA6,Base!$FO$4:$FR$79,4,FALSE))</f>
        <v>180</v>
      </c>
      <c r="CB16" s="690"/>
      <c r="CC16" s="690"/>
      <c r="CD16" s="691" t="str">
        <f>IF(ISNA(VLOOKUP(CD6,Base!$FO$4:$FR$79,4,FALSE)),"",VLOOKUP(CD6,Base!$FO$4:$FR$79,4,FALSE))</f>
        <v/>
      </c>
      <c r="CE16" s="690"/>
      <c r="CF16" s="690"/>
      <c r="CG16" s="690" t="str">
        <f>IF(ISNA(VLOOKUP(CG6,Base!$FO$4:$FR$79,4,FALSE)),"",VLOOKUP(CG6,Base!$FO$4:$FR$79,4,FALSE))</f>
        <v/>
      </c>
      <c r="CH16" s="690"/>
      <c r="CI16" s="690"/>
      <c r="CJ16" s="690" t="str">
        <f>IF(ISNA(VLOOKUP(CJ6,Base!$FO$4:$FR$79,4,FALSE)),"",VLOOKUP(CJ6,Base!$FO$4:$FR$79,4,FALSE))</f>
        <v/>
      </c>
      <c r="CK16" s="690"/>
      <c r="CL16" s="690"/>
      <c r="CM16" s="690" t="str">
        <f>IF(ISNA(VLOOKUP(CM6,Base!$FO$4:$FR$79,4,FALSE)),"",VLOOKUP(CM6,Base!$FO$4:$FR$79,4,FALSE))</f>
        <v/>
      </c>
      <c r="CN16" s="690"/>
      <c r="CO16" s="690"/>
      <c r="CP16" s="691">
        <f>IF(ISNA(VLOOKUP(CP6,Base!$FO$4:$FR$79,4,FALSE)),"",VLOOKUP(CP6,Base!$FO$4:$FR$79,4,FALSE))</f>
        <v>301</v>
      </c>
      <c r="CQ16" s="690"/>
      <c r="CR16" s="690"/>
      <c r="CS16" s="690" t="str">
        <f>IF(ISNA(VLOOKUP(CS6,Base!$FO$4:$FR$79,4,FALSE)),"",VLOOKUP(CS6,Base!$FO$4:$FR$79,4,FALSE))</f>
        <v/>
      </c>
      <c r="CT16" s="690"/>
      <c r="CU16" s="690"/>
      <c r="CV16" s="690" t="str">
        <f>IF(ISNA(VLOOKUP(CV6,Base!$FO$4:$FR$79,4,FALSE)),"",VLOOKUP(CV6,Base!$FO$4:$FR$79,4,FALSE))</f>
        <v/>
      </c>
      <c r="CW16" s="690"/>
      <c r="CX16" s="690"/>
      <c r="CY16" s="690" t="str">
        <f>IF(ISNA(VLOOKUP(CY6,Base!$FO$4:$FR$79,4,FALSE)),"",VLOOKUP(CY6,Base!$FO$4:$FR$79,4,FALSE))</f>
        <v/>
      </c>
      <c r="CZ16" s="690"/>
      <c r="DA16" s="690"/>
      <c r="DB16" s="691" t="str">
        <f>IF(ISNA(VLOOKUP(DB6,Base!$FO$4:$FR$79,4,FALSE)),"",VLOOKUP(DB6,Base!$FO$4:$FR$79,4,FALSE))</f>
        <v/>
      </c>
      <c r="DC16" s="690"/>
      <c r="DD16" s="690"/>
      <c r="DE16" s="690" t="str">
        <f>IF(ISNA(VLOOKUP(DE6,Base!$FO$4:$FR$79,4,FALSE)),"",VLOOKUP(DE6,Base!$FO$4:$FR$79,4,FALSE))</f>
        <v/>
      </c>
      <c r="DF16" s="690"/>
      <c r="DG16" s="690"/>
      <c r="DH16" s="690">
        <f>IF(ISNA(VLOOKUP(DH6,Base!$FO$4:$FR$79,4,FALSE)),"",VLOOKUP(DH6,Base!$FO$4:$FR$79,4,FALSE))</f>
        <v>184</v>
      </c>
      <c r="DI16" s="690"/>
      <c r="DJ16" s="690"/>
      <c r="DK16" s="690">
        <f>IF(ISNA(VLOOKUP(DK6,Base!$FO$4:$FR$79,4,FALSE)),"",VLOOKUP(DK6,Base!$FO$4:$FR$79,4,FALSE))</f>
        <v>211</v>
      </c>
      <c r="DL16" s="690"/>
      <c r="DM16" s="690"/>
      <c r="DN16" s="691" t="str">
        <f>IF(ISNA(VLOOKUP(DN6,Base!$FO$4:$FR$79,4,FALSE)),"",VLOOKUP(DN6,Base!$FO$4:$FR$79,4,FALSE))</f>
        <v/>
      </c>
      <c r="DO16" s="690"/>
      <c r="DP16" s="690"/>
      <c r="DQ16" s="690">
        <f>IF(ISNA(VLOOKUP(DQ6,Base!$FO$4:$FR$79,4,FALSE)),"",VLOOKUP(DQ6,Base!$FO$4:$FR$79,4,FALSE))</f>
        <v>159</v>
      </c>
      <c r="DR16" s="690"/>
      <c r="DS16" s="690"/>
      <c r="DT16" s="690" t="str">
        <f>IF(ISNA(VLOOKUP(DT6,Base!$FO$4:$FR$79,4,FALSE)),"",VLOOKUP(DT6,Base!$FO$4:$FR$79,4,FALSE))</f>
        <v/>
      </c>
      <c r="DU16" s="690"/>
      <c r="DV16" s="690"/>
      <c r="DW16" s="690" t="str">
        <f>IF(ISNA(VLOOKUP(DW6,Base!$FO$4:$FR$79,4,FALSE)),"",VLOOKUP(DW6,Base!$FO$4:$FR$79,4,FALSE))</f>
        <v/>
      </c>
      <c r="DX16" s="690"/>
      <c r="DY16" s="690"/>
      <c r="DZ16" s="691" t="str">
        <f>IF(ISNA(VLOOKUP(DZ6,Base!$FO$4:$FR$79,4,FALSE)),"",VLOOKUP(DZ6,Base!$FO$4:$FR$79,4,FALSE))</f>
        <v/>
      </c>
      <c r="EA16" s="690"/>
      <c r="EB16" s="690"/>
      <c r="EC16" s="690" t="str">
        <f>IF(ISNA(VLOOKUP(EC6,Base!$FO$4:$FR$79,4,FALSE)),"",VLOOKUP(EC6,Base!$FO$4:$FR$79,4,FALSE))</f>
        <v/>
      </c>
      <c r="ED16" s="690"/>
      <c r="EE16" s="690"/>
      <c r="EF16" s="690">
        <f>IF(ISNA(VLOOKUP(EF6,Base!$FO$4:$FR$79,4,FALSE)),"",VLOOKUP(EF6,Base!$FO$4:$FR$79,4,FALSE))</f>
        <v>171</v>
      </c>
      <c r="EG16" s="690"/>
      <c r="EH16" s="690"/>
      <c r="EI16" s="690">
        <f>IF(ISNA(VLOOKUP(EI6,Base!$FO$4:$FR$79,4,FALSE)),"",VLOOKUP(EI6,Base!$FO$4:$FR$79,4,FALSE))</f>
        <v>167</v>
      </c>
      <c r="EJ16" s="690"/>
      <c r="EK16" s="690"/>
      <c r="EL16" s="691">
        <f>IF(ISNA(VLOOKUP(EL6,Base!$FO$4:$FR$79,4,FALSE)),"",VLOOKUP(EL6,Base!$FO$4:$FR$79,4,FALSE))</f>
        <v>177</v>
      </c>
      <c r="EM16" s="690"/>
      <c r="EN16" s="690"/>
      <c r="EO16" s="690" t="str">
        <f>IF(ISNA(VLOOKUP(EO6,Base!$FO$4:$FR$79,4,FALSE)),"",VLOOKUP(EO6,Base!$FO$4:$FR$79,4,FALSE))</f>
        <v/>
      </c>
      <c r="EP16" s="690"/>
      <c r="EQ16" s="690"/>
      <c r="ER16" s="690" t="str">
        <f>IF(ISNA(VLOOKUP(ER6,Base!$FO$4:$FR$79,4,FALSE)),"",VLOOKUP(ER6,Base!$FO$4:$FR$79,4,FALSE))</f>
        <v/>
      </c>
      <c r="ES16" s="690"/>
      <c r="ET16" s="690"/>
      <c r="EU16" s="690">
        <f>IF(ISNA(VLOOKUP(EU6,Base!$FO$4:$FR$79,4,FALSE)),"",VLOOKUP(EU6,Base!$FO$4:$FR$79,4,FALSE))</f>
        <v>162</v>
      </c>
      <c r="EV16" s="690"/>
      <c r="EW16" s="690"/>
      <c r="EX16" s="691">
        <f>IF(ISNA(VLOOKUP(EX6,Base!$FO$4:$FR$79,4,FALSE)),"",VLOOKUP(EX6,Base!$FO$4:$FR$79,4,FALSE))</f>
        <v>137</v>
      </c>
      <c r="EY16" s="690"/>
      <c r="EZ16" s="690"/>
      <c r="FA16" s="690" t="str">
        <f>IF(ISNA(VLOOKUP(FA6,Base!$FO$4:$FR$79,4,FALSE)),"",VLOOKUP(FA6,Base!$FO$4:$FR$79,4,FALSE))</f>
        <v/>
      </c>
      <c r="FB16" s="690"/>
      <c r="FC16" s="690"/>
      <c r="FD16" s="690" t="str">
        <f>IF(ISNA(VLOOKUP(FD6,Base!$FO$4:$FR$79,4,FALSE)),"",VLOOKUP(FD6,Base!$FO$4:$FR$79,4,FALSE))</f>
        <v/>
      </c>
      <c r="FE16" s="690"/>
      <c r="FF16" s="690"/>
      <c r="FG16" s="690">
        <f>IF(ISNA(VLOOKUP(FG6,Base!$FO$4:$FR$79,4,FALSE)),"",VLOOKUP(FG6,Base!$FO$4:$FR$79,4,FALSE))</f>
        <v>186</v>
      </c>
      <c r="FH16" s="690"/>
      <c r="FI16" s="690"/>
      <c r="FJ16" s="691">
        <f>IF(ISNA(VLOOKUP(FJ6,Base!$FO$4:$FR$79,4,FALSE)),"",VLOOKUP(FJ6,Base!$FO$4:$FR$79,4,FALSE))</f>
        <v>134</v>
      </c>
      <c r="FK16" s="690"/>
      <c r="FL16" s="690"/>
      <c r="FM16" s="690" t="str">
        <f>IF(ISNA(VLOOKUP(FM6,Base!$FO$4:$FR$79,4,FALSE)),"",VLOOKUP(FM6,Base!$FO$4:$FR$79,4,FALSE))</f>
        <v/>
      </c>
      <c r="FN16" s="690"/>
      <c r="FO16" s="690"/>
      <c r="FP16" s="690" t="str">
        <f>IF(ISNA(VLOOKUP(FP6,Base!$FO$4:$FR$79,4,FALSE)),"",VLOOKUP(FP6,Base!$FO$4:$FR$79,4,FALSE))</f>
        <v/>
      </c>
      <c r="FQ16" s="690"/>
      <c r="FR16" s="690"/>
      <c r="FS16" s="690" t="str">
        <f>IF(ISNA(VLOOKUP(FS6,Base!$FO$4:$FR$79,4,FALSE)),"",VLOOKUP(FS6,Base!$FO$4:$FR$79,4,FALSE))</f>
        <v/>
      </c>
      <c r="FT16" s="690"/>
      <c r="FU16" s="690"/>
      <c r="FV16" s="691" t="str">
        <f>IF(ISNA(VLOOKUP(FV6,Base!$FO$4:$FR$79,4,FALSE)),"",VLOOKUP(FV6,Base!$FO$4:$FR$79,4,FALSE))</f>
        <v/>
      </c>
      <c r="FW16" s="690"/>
      <c r="FX16" s="690"/>
      <c r="FY16" s="690" t="str">
        <f>IF(ISNA(VLOOKUP(FY6,Base!$FO$4:$FR$79,4,FALSE)),"",VLOOKUP(FY6,Base!$FO$4:$FR$79,4,FALSE))</f>
        <v/>
      </c>
      <c r="FZ16" s="690"/>
      <c r="GA16" s="690"/>
      <c r="GB16" s="690">
        <f>IF(ISNA(VLOOKUP(GB6,Base!$FO$4:$FR$79,4,FALSE)),"",VLOOKUP(GB6,Base!$FO$4:$FR$79,4,FALSE))</f>
        <v>186</v>
      </c>
      <c r="GC16" s="690"/>
      <c r="GD16" s="690"/>
      <c r="GE16" s="690" t="str">
        <f>IF(ISNA(VLOOKUP(GE6,Base!$FO$4:$FR$79,4,FALSE)),"",VLOOKUP(GE6,Base!$FO$4:$FR$79,4,FALSE))</f>
        <v/>
      </c>
      <c r="GF16" s="690"/>
      <c r="GG16" s="690"/>
      <c r="GH16" s="691" t="str">
        <f>IF(ISNA(VLOOKUP(GH6,Base!$FO$4:$FR$79,4,FALSE)),"",VLOOKUP(GH6,Base!$FO$4:$FR$79,4,FALSE))</f>
        <v/>
      </c>
      <c r="GI16" s="690"/>
      <c r="GJ16" s="690"/>
      <c r="GK16" s="690">
        <f>IF(ISNA(VLOOKUP(GK6,Base!$FO$4:$FR$79,4,FALSE)),"",VLOOKUP(GK6,Base!$FO$4:$FR$79,4,FALSE))</f>
        <v>147</v>
      </c>
      <c r="GL16" s="690"/>
      <c r="GM16" s="690"/>
      <c r="GN16" s="690">
        <f>IF(ISNA(VLOOKUP(GN6,Base!$FO$4:$FR$79,4,FALSE)),"",VLOOKUP(GN6,Base!$FO$4:$FR$79,4,FALSE))</f>
        <v>156</v>
      </c>
      <c r="GO16" s="690"/>
      <c r="GP16" s="690"/>
      <c r="GQ16" s="690" t="str">
        <f>IF(ISNA(VLOOKUP(GQ6,Base!$FO$4:$FR$79,4,FALSE)),"",VLOOKUP(GQ6,Base!$FO$4:$FR$79,4,FALSE))</f>
        <v/>
      </c>
      <c r="GR16" s="690"/>
      <c r="GS16" s="690"/>
      <c r="GT16" s="691" t="str">
        <f>IF(ISNA(VLOOKUP(GT6,Base!$FO$4:$FR$79,4,FALSE)),"",VLOOKUP(GT6,Base!$FO$4:$FR$79,4,FALSE))</f>
        <v/>
      </c>
      <c r="GU16" s="690"/>
      <c r="GV16" s="690"/>
      <c r="GW16" s="690" t="str">
        <f>IF(ISNA(VLOOKUP(GW6,Base!$FO$4:$FR$79,4,FALSE)),"",VLOOKUP(GW6,Base!$FO$4:$FR$79,4,FALSE))</f>
        <v/>
      </c>
      <c r="GX16" s="690"/>
      <c r="GY16" s="690"/>
      <c r="GZ16" s="690" t="str">
        <f>IF(ISNA(VLOOKUP(GZ6,Base!$FO$4:$FR$79,4,FALSE)),"",VLOOKUP(GZ6,Base!$FO$4:$FR$79,4,FALSE))</f>
        <v/>
      </c>
      <c r="HA16" s="690"/>
      <c r="HB16" s="690"/>
      <c r="HC16" s="690">
        <f>IF(ISNA(VLOOKUP(HC6,Base!$FO$4:$FR$79,4,FALSE)),"",VLOOKUP(HC6,Base!$FO$4:$FR$79,4,FALSE))</f>
        <v>99</v>
      </c>
      <c r="HD16" s="690"/>
      <c r="HE16" s="690"/>
      <c r="HF16" s="691" t="str">
        <f>IF(ISNA(VLOOKUP(HF6,Base!$FO$4:$FR$79,4,FALSE)),"",VLOOKUP(HF6,Base!$FO$4:$FR$79,4,FALSE))</f>
        <v/>
      </c>
      <c r="HG16" s="690"/>
      <c r="HH16" s="690"/>
      <c r="HI16" s="690" t="str">
        <f>IF(ISNA(VLOOKUP(HI6,Base!$FO$4:$FR$79,4,FALSE)),"",VLOOKUP(HI6,Base!$FO$4:$FR$79,4,FALSE))</f>
        <v/>
      </c>
      <c r="HJ16" s="690"/>
      <c r="HK16" s="690"/>
      <c r="HL16" s="690" t="str">
        <f>IF(ISNA(VLOOKUP(HL6,Base!$FO$4:$FR$79,4,FALSE)),"",VLOOKUP(HL6,Base!$FO$4:$FR$79,4,FALSE))</f>
        <v/>
      </c>
      <c r="HM16" s="690"/>
      <c r="HN16" s="690"/>
      <c r="HO16" s="690">
        <f>IF(ISNA(VLOOKUP(HO6,Base!$FO$4:$FR$79,4,FALSE)),"",VLOOKUP(HO6,Base!$FO$4:$FR$79,4,FALSE))</f>
        <v>168</v>
      </c>
      <c r="HP16" s="690"/>
      <c r="HQ16" s="690"/>
      <c r="HR16" s="691" t="str">
        <f>IF(ISNA(VLOOKUP(HR6,Base!$FO$4:$FR$79,4,FALSE)),"",VLOOKUP(HR6,Base!$FO$4:$FR$79,4,FALSE))</f>
        <v/>
      </c>
      <c r="HS16" s="690"/>
      <c r="HT16" s="690"/>
      <c r="HU16" s="690" t="str">
        <f>IF(ISNA(VLOOKUP(HU6,Base!$FO$4:$FR$79,4,FALSE)),"",VLOOKUP(HU6,Base!$FO$4:$FR$79,4,FALSE))</f>
        <v/>
      </c>
      <c r="HV16" s="690"/>
      <c r="HW16" s="690"/>
      <c r="HX16" s="690" t="str">
        <f>IF(ISNA(VLOOKUP(HX6,Base!$FO$4:$FR$79,4,FALSE)),"",VLOOKUP(HX6,Base!$FO$4:$FR$79,4,FALSE))</f>
        <v/>
      </c>
      <c r="HY16" s="690"/>
      <c r="HZ16" s="690"/>
      <c r="IA16" s="690" t="str">
        <f>IF(ISNA(VLOOKUP(IA6,Base!$FO$4:$FR$79,4,FALSE)),"",VLOOKUP(IA6,Base!$FO$4:$FR$79,4,FALSE))</f>
        <v/>
      </c>
      <c r="IB16" s="690"/>
      <c r="IC16" s="690"/>
      <c r="ID16" s="691"/>
      <c r="IE16" s="690"/>
      <c r="IF16" s="690"/>
      <c r="IG16" s="690"/>
      <c r="IH16" s="690"/>
      <c r="II16" s="690"/>
      <c r="IJ16" s="690"/>
      <c r="IK16" s="690"/>
      <c r="IL16" s="690"/>
      <c r="IM16" s="690"/>
      <c r="IN16" s="690"/>
      <c r="IO16" s="692"/>
      <c r="IP16" s="56"/>
      <c r="IQ16" s="56"/>
      <c r="IR16" s="56"/>
      <c r="IS16" s="56"/>
      <c r="IT16" s="56"/>
      <c r="IU16" s="56"/>
      <c r="IV16" s="56"/>
      <c r="IW16" s="56"/>
      <c r="IX16" s="56"/>
      <c r="IY16" s="56"/>
      <c r="IZ16" s="56"/>
      <c r="JA16" s="56"/>
      <c r="JB16" s="56"/>
      <c r="JC16" s="56"/>
      <c r="JD16" s="56"/>
      <c r="JE16" s="56"/>
      <c r="JF16" s="56"/>
      <c r="JG16" s="56"/>
      <c r="JH16" s="56"/>
      <c r="JI16" s="56"/>
      <c r="JJ16" s="56"/>
      <c r="JK16" s="56"/>
      <c r="JL16" s="56"/>
    </row>
    <row r="17" spans="1:272" s="1" customFormat="1" ht="14.25" customHeight="1" thickTop="1" x14ac:dyDescent="0.25">
      <c r="A17" s="57"/>
      <c r="B17" s="57"/>
      <c r="C17" s="685" t="s">
        <v>72</v>
      </c>
      <c r="D17" s="686"/>
      <c r="E17" s="686"/>
      <c r="F17" s="23"/>
      <c r="G17" s="23" t="s">
        <v>93</v>
      </c>
      <c r="H17" s="23" t="s">
        <v>86</v>
      </c>
      <c r="I17" s="18"/>
      <c r="J17" s="365">
        <f>VLOOKUP(J5,Base!$K$4:$Q$231,7,FALSE)</f>
        <v>0</v>
      </c>
      <c r="K17" s="366">
        <f>VLOOKUP(K5,Base!$K$4:$Q$231,7,FALSE)</f>
        <v>0</v>
      </c>
      <c r="L17" s="366">
        <f>VLOOKUP(L5,Base!$K$4:$Q$231,7,FALSE)</f>
        <v>0</v>
      </c>
      <c r="M17" s="366">
        <f>VLOOKUP(M5,Base!$K$4:$Q$231,7,FALSE)</f>
        <v>0</v>
      </c>
      <c r="N17" s="366">
        <f>VLOOKUP(N5,Base!$K$4:$Q$231,7,FALSE)</f>
        <v>0</v>
      </c>
      <c r="O17" s="366">
        <f>VLOOKUP(O5,Base!$K$4:$Q$231,7,FALSE)</f>
        <v>0</v>
      </c>
      <c r="P17" s="366">
        <f>VLOOKUP(P5,Base!$K$4:$Q$231,7,FALSE)</f>
        <v>0</v>
      </c>
      <c r="Q17" s="366">
        <f>VLOOKUP(Q5,Base!$K$4:$Q$231,7,FALSE)</f>
        <v>0</v>
      </c>
      <c r="R17" s="366">
        <f>VLOOKUP(R5,Base!$K$4:$Q$231,7,FALSE)</f>
        <v>0</v>
      </c>
      <c r="S17" s="366">
        <f>VLOOKUP(S5,Base!$K$4:$Q$231,7,FALSE)</f>
        <v>0</v>
      </c>
      <c r="T17" s="366">
        <f>VLOOKUP(T5,Base!$K$4:$Q$231,7,FALSE)</f>
        <v>0</v>
      </c>
      <c r="U17" s="367">
        <f>VLOOKUP(U5,Base!$K$4:$Q$231,7,FALSE)</f>
        <v>0</v>
      </c>
      <c r="V17" s="365">
        <f>VLOOKUP(V5,Base!$K$4:$Q$231,7,FALSE)</f>
        <v>0</v>
      </c>
      <c r="W17" s="366">
        <f>VLOOKUP(W5,Base!$K$4:$Q$231,7,FALSE)</f>
        <v>0</v>
      </c>
      <c r="X17" s="366">
        <f>VLOOKUP(X5,Base!$K$4:$Q$231,7,FALSE)</f>
        <v>0</v>
      </c>
      <c r="Y17" s="366">
        <f>VLOOKUP(Y5,Base!$K$4:$Q$231,7,FALSE)</f>
        <v>0</v>
      </c>
      <c r="Z17" s="366">
        <f>VLOOKUP(Z5,Base!$K$4:$Q$231,7,FALSE)</f>
        <v>0</v>
      </c>
      <c r="AA17" s="366">
        <f>VLOOKUP(AA5,Base!$K$4:$Q$231,7,FALSE)</f>
        <v>0</v>
      </c>
      <c r="AB17" s="366">
        <f>VLOOKUP(AB5,Base!$K$4:$Q$231,7,FALSE)</f>
        <v>0</v>
      </c>
      <c r="AC17" s="366">
        <f>VLOOKUP(AC5,Base!$K$4:$Q$231,7,FALSE)</f>
        <v>0</v>
      </c>
      <c r="AD17" s="366">
        <f>VLOOKUP(AD5,Base!$K$4:$Q$231,7,FALSE)</f>
        <v>0</v>
      </c>
      <c r="AE17" s="366">
        <f>VLOOKUP(AE5,Base!$K$4:$Q$231,7,FALSE)</f>
        <v>0</v>
      </c>
      <c r="AF17" s="366">
        <f>VLOOKUP(AF5,Base!$K$4:$Q$231,7,FALSE)</f>
        <v>0</v>
      </c>
      <c r="AG17" s="367">
        <f>VLOOKUP(AG5,Base!$K$4:$Q$231,7,FALSE)</f>
        <v>0</v>
      </c>
      <c r="AH17" s="365">
        <f>VLOOKUP(AH5,Base!$K$4:$Q$231,7,FALSE)</f>
        <v>0</v>
      </c>
      <c r="AI17" s="366">
        <f>VLOOKUP(AI5,Base!$K$4:$Q$231,7,FALSE)</f>
        <v>0</v>
      </c>
      <c r="AJ17" s="366">
        <f>VLOOKUP(AJ5,Base!$K$4:$Q$231,7,FALSE)</f>
        <v>0</v>
      </c>
      <c r="AK17" s="366">
        <f>VLOOKUP(AK5,Base!$K$4:$Q$231,7,FALSE)</f>
        <v>0</v>
      </c>
      <c r="AL17" s="366">
        <f>VLOOKUP(AL5,Base!$K$4:$Q$231,7,FALSE)</f>
        <v>0</v>
      </c>
      <c r="AM17" s="366">
        <f>VLOOKUP(AM5,Base!$K$4:$Q$231,7,FALSE)</f>
        <v>0</v>
      </c>
      <c r="AN17" s="366">
        <f>VLOOKUP(AN5,Base!$K$4:$Q$231,7,FALSE)</f>
        <v>0</v>
      </c>
      <c r="AO17" s="366">
        <f>VLOOKUP(AO5,Base!$K$4:$Q$231,7,FALSE)</f>
        <v>0</v>
      </c>
      <c r="AP17" s="366">
        <f>VLOOKUP(AP5,Base!$K$4:$Q$231,7,FALSE)</f>
        <v>0</v>
      </c>
      <c r="AQ17" s="366">
        <f>VLOOKUP(AQ5,Base!$K$4:$Q$231,7,FALSE)</f>
        <v>0</v>
      </c>
      <c r="AR17" s="366">
        <f>VLOOKUP(AR5,Base!$K$4:$Q$231,7,FALSE)</f>
        <v>0</v>
      </c>
      <c r="AS17" s="367">
        <f>VLOOKUP(AS5,Base!$K$4:$Q$231,7,FALSE)</f>
        <v>0</v>
      </c>
      <c r="AT17" s="365">
        <f>VLOOKUP(AT5,Base!$K$4:$Q$231,7,FALSE)</f>
        <v>0</v>
      </c>
      <c r="AU17" s="366">
        <f>VLOOKUP(AU5,Base!$K$4:$Q$231,7,FALSE)</f>
        <v>0</v>
      </c>
      <c r="AV17" s="366">
        <f>VLOOKUP(AV5,Base!$K$4:$Q$231,7,FALSE)</f>
        <v>0</v>
      </c>
      <c r="AW17" s="366">
        <f>VLOOKUP(AW5,Base!$K$4:$Q$231,7,FALSE)</f>
        <v>0</v>
      </c>
      <c r="AX17" s="366">
        <f>VLOOKUP(AX5,Base!$K$4:$Q$231,7,FALSE)</f>
        <v>0</v>
      </c>
      <c r="AY17" s="366">
        <f>VLOOKUP(AY5,Base!$K$4:$Q$231,7,FALSE)</f>
        <v>0</v>
      </c>
      <c r="AZ17" s="366">
        <f>VLOOKUP(AZ5,Base!$K$4:$Q$231,7,FALSE)</f>
        <v>0</v>
      </c>
      <c r="BA17" s="366">
        <f>VLOOKUP(BA5,Base!$K$4:$Q$231,7,FALSE)</f>
        <v>0</v>
      </c>
      <c r="BB17" s="366">
        <f>VLOOKUP(BB5,Base!$K$4:$Q$231,7,FALSE)</f>
        <v>0</v>
      </c>
      <c r="BC17" s="366">
        <f>VLOOKUP(BC5,Base!$K$4:$Q$231,7,FALSE)</f>
        <v>0</v>
      </c>
      <c r="BD17" s="366">
        <f>VLOOKUP(BD5,Base!$K$4:$Q$231,7,FALSE)</f>
        <v>0</v>
      </c>
      <c r="BE17" s="367">
        <f>VLOOKUP(BE5,Base!$K$4:$Q$231,7,FALSE)</f>
        <v>0</v>
      </c>
      <c r="BF17" s="365">
        <f>VLOOKUP(BF5,Base!$K$4:$Q$231,7,FALSE)</f>
        <v>0</v>
      </c>
      <c r="BG17" s="366">
        <f>VLOOKUP(BG5,Base!$K$4:$Q$231,7,FALSE)</f>
        <v>0</v>
      </c>
      <c r="BH17" s="366">
        <f>VLOOKUP(BH5,Base!$K$4:$Q$231,7,FALSE)</f>
        <v>0</v>
      </c>
      <c r="BI17" s="366">
        <f>VLOOKUP(BI5,Base!$K$4:$Q$231,7,FALSE)</f>
        <v>0</v>
      </c>
      <c r="BJ17" s="366">
        <f>VLOOKUP(BJ5,Base!$K$4:$Q$231,7,FALSE)</f>
        <v>0</v>
      </c>
      <c r="BK17" s="366">
        <f>VLOOKUP(BK5,Base!$K$4:$Q$231,7,FALSE)</f>
        <v>0</v>
      </c>
      <c r="BL17" s="366">
        <f>VLOOKUP(BL5,Base!$K$4:$Q$231,7,FALSE)</f>
        <v>0</v>
      </c>
      <c r="BM17" s="366">
        <f>VLOOKUP(BM5,Base!$K$4:$Q$231,7,FALSE)</f>
        <v>0</v>
      </c>
      <c r="BN17" s="366">
        <f>VLOOKUP(BN5,Base!$K$4:$Q$231,7,FALSE)</f>
        <v>0</v>
      </c>
      <c r="BO17" s="366">
        <f>VLOOKUP(BO5,Base!$K$4:$Q$231,7,FALSE)</f>
        <v>0</v>
      </c>
      <c r="BP17" s="366">
        <f>VLOOKUP(BP5,Base!$K$4:$Q$231,7,FALSE)</f>
        <v>0</v>
      </c>
      <c r="BQ17" s="367">
        <f>VLOOKUP(BQ5,Base!$K$4:$Q$231,7,FALSE)</f>
        <v>0</v>
      </c>
      <c r="BR17" s="365">
        <f>VLOOKUP(BR5,Base!$K$4:$Q$231,7,FALSE)</f>
        <v>0</v>
      </c>
      <c r="BS17" s="366">
        <f>VLOOKUP(BS5,Base!$K$4:$Q$231,7,FALSE)</f>
        <v>0</v>
      </c>
      <c r="BT17" s="366">
        <f>VLOOKUP(BT5,Base!$K$4:$Q$231,7,FALSE)</f>
        <v>1</v>
      </c>
      <c r="BU17" s="366">
        <f>VLOOKUP(BU5,Base!$K$4:$Q$231,7,FALSE)</f>
        <v>0</v>
      </c>
      <c r="BV17" s="366">
        <f>VLOOKUP(BV5,Base!$K$4:$Q$231,7,FALSE)</f>
        <v>0</v>
      </c>
      <c r="BW17" s="366">
        <f>VLOOKUP(BW5,Base!$K$4:$Q$231,7,FALSE)</f>
        <v>0</v>
      </c>
      <c r="BX17" s="366">
        <f>VLOOKUP(BX5,Base!$K$4:$Q$231,7,FALSE)</f>
        <v>0</v>
      </c>
      <c r="BY17" s="366">
        <f>VLOOKUP(BY5,Base!$K$4:$Q$231,7,FALSE)</f>
        <v>0</v>
      </c>
      <c r="BZ17" s="366">
        <f>VLOOKUP(BZ5,Base!$K$4:$Q$231,7,FALSE)</f>
        <v>0</v>
      </c>
      <c r="CA17" s="366">
        <f>VLOOKUP(CA5,Base!$K$4:$Q$231,7,FALSE)</f>
        <v>0</v>
      </c>
      <c r="CB17" s="366">
        <f>VLOOKUP(CB5,Base!$K$4:$Q$231,7,FALSE)</f>
        <v>0</v>
      </c>
      <c r="CC17" s="366">
        <f>VLOOKUP(CC5,Base!$K$4:$Q$231,7,FALSE)</f>
        <v>0</v>
      </c>
      <c r="CD17" s="365">
        <f>VLOOKUP(CD5,Base!$K$4:$Q$231,7,FALSE)</f>
        <v>0</v>
      </c>
      <c r="CE17" s="366">
        <f>VLOOKUP(CE5,Base!$K$4:$Q$231,7,FALSE)</f>
        <v>0</v>
      </c>
      <c r="CF17" s="366">
        <f>VLOOKUP(CF5,Base!$K$4:$Q$231,7,FALSE)</f>
        <v>0</v>
      </c>
      <c r="CG17" s="366">
        <f>VLOOKUP(CG5,Base!$K$4:$Q$231,7,FALSE)</f>
        <v>0</v>
      </c>
      <c r="CH17" s="366">
        <f>VLOOKUP(CH5,Base!$K$4:$Q$231,7,FALSE)</f>
        <v>0</v>
      </c>
      <c r="CI17" s="366">
        <f>VLOOKUP(CI5,Base!$K$4:$Q$231,7,FALSE)</f>
        <v>0</v>
      </c>
      <c r="CJ17" s="366">
        <f>VLOOKUP(CJ5,Base!$K$4:$Q$231,7,FALSE)</f>
        <v>0</v>
      </c>
      <c r="CK17" s="366">
        <f>VLOOKUP(CK5,Base!$K$4:$Q$231,7,FALSE)</f>
        <v>0</v>
      </c>
      <c r="CL17" s="366">
        <f>VLOOKUP(CL5,Base!$K$4:$Q$231,7,FALSE)</f>
        <v>0</v>
      </c>
      <c r="CM17" s="366">
        <f>VLOOKUP(CM5,Base!$K$4:$Q$231,7,FALSE)</f>
        <v>0</v>
      </c>
      <c r="CN17" s="366">
        <f>VLOOKUP(CN5,Base!$K$4:$Q$231,7,FALSE)</f>
        <v>0</v>
      </c>
      <c r="CO17" s="366">
        <f>VLOOKUP(CO5,Base!$K$4:$Q$231,7,FALSE)</f>
        <v>0</v>
      </c>
      <c r="CP17" s="365">
        <f>VLOOKUP(CP5,Base!$K$4:$Q$231,7,FALSE)</f>
        <v>0</v>
      </c>
      <c r="CQ17" s="366">
        <f>VLOOKUP(CQ5,Base!$K$4:$Q$231,7,FALSE)</f>
        <v>0</v>
      </c>
      <c r="CR17" s="366">
        <f>VLOOKUP(CR5,Base!$K$4:$Q$231,7,FALSE)</f>
        <v>0</v>
      </c>
      <c r="CS17" s="366">
        <f>VLOOKUP(CS5,Base!$K$4:$Q$231,7,FALSE)</f>
        <v>0</v>
      </c>
      <c r="CT17" s="366">
        <f>VLOOKUP(CT5,Base!$K$4:$Q$231,7,FALSE)</f>
        <v>0</v>
      </c>
      <c r="CU17" s="366">
        <f>VLOOKUP(CU5,Base!$K$4:$Q$231,7,FALSE)</f>
        <v>0</v>
      </c>
      <c r="CV17" s="366">
        <f>VLOOKUP(CV5,Base!$K$4:$Q$231,7,FALSE)</f>
        <v>0</v>
      </c>
      <c r="CW17" s="366">
        <f>VLOOKUP(CW5,Base!$K$4:$Q$231,7,FALSE)</f>
        <v>0</v>
      </c>
      <c r="CX17" s="366">
        <f>VLOOKUP(CX5,Base!$K$4:$Q$231,7,FALSE)</f>
        <v>0</v>
      </c>
      <c r="CY17" s="366">
        <f>VLOOKUP(CY5,Base!$K$4:$Q$231,7,FALSE)</f>
        <v>0</v>
      </c>
      <c r="CZ17" s="366">
        <f>VLOOKUP(CZ5,Base!$K$4:$Q$231,7,FALSE)</f>
        <v>0</v>
      </c>
      <c r="DA17" s="366">
        <f>VLOOKUP(DA5,Base!$K$4:$Q$231,7,FALSE)</f>
        <v>0</v>
      </c>
      <c r="DB17" s="365">
        <f>VLOOKUP(DB5,Base!$K$4:$Q$231,7,FALSE)</f>
        <v>0</v>
      </c>
      <c r="DC17" s="366">
        <f>VLOOKUP(DC5,Base!$K$4:$Q$231,7,FALSE)</f>
        <v>0</v>
      </c>
      <c r="DD17" s="366">
        <f>VLOOKUP(DD5,Base!$K$4:$Q$231,7,FALSE)</f>
        <v>0</v>
      </c>
      <c r="DE17" s="366">
        <f>VLOOKUP(DE5,Base!$K$4:$Q$231,7,FALSE)</f>
        <v>0</v>
      </c>
      <c r="DF17" s="366">
        <f>VLOOKUP(DF5,Base!$K$4:$Q$231,7,FALSE)</f>
        <v>0</v>
      </c>
      <c r="DG17" s="366">
        <f>VLOOKUP(DG5,Base!$K$4:$Q$231,7,FALSE)</f>
        <v>0</v>
      </c>
      <c r="DH17" s="366">
        <f>VLOOKUP(DH5,Base!$K$4:$Q$231,7,FALSE)</f>
        <v>0</v>
      </c>
      <c r="DI17" s="366">
        <f>VLOOKUP(DI5,Base!$K$4:$Q$231,7,FALSE)</f>
        <v>0</v>
      </c>
      <c r="DJ17" s="366">
        <f>VLOOKUP(DJ5,Base!$K$4:$Q$231,7,FALSE)</f>
        <v>0</v>
      </c>
      <c r="DK17" s="366">
        <f>VLOOKUP(DK5,Base!$K$4:$Q$231,7,FALSE)</f>
        <v>0</v>
      </c>
      <c r="DL17" s="366">
        <f>VLOOKUP(DL5,Base!$K$4:$Q$231,7,FALSE)</f>
        <v>0</v>
      </c>
      <c r="DM17" s="366">
        <f>VLOOKUP(DM5,Base!$K$4:$Q$231,7,FALSE)</f>
        <v>0</v>
      </c>
      <c r="DN17" s="365">
        <f>VLOOKUP(DN5,Base!$K$4:$Q$231,7,FALSE)</f>
        <v>0</v>
      </c>
      <c r="DO17" s="366">
        <f>VLOOKUP(DO5,Base!$K$4:$Q$231,7,FALSE)</f>
        <v>0</v>
      </c>
      <c r="DP17" s="366">
        <f>VLOOKUP(DP5,Base!$K$4:$Q$231,7,FALSE)</f>
        <v>0</v>
      </c>
      <c r="DQ17" s="366">
        <f>VLOOKUP(DQ5,Base!$K$4:$Q$231,7,FALSE)</f>
        <v>0</v>
      </c>
      <c r="DR17" s="366">
        <f>VLOOKUP(DR5,Base!$K$4:$Q$231,7,FALSE)</f>
        <v>0</v>
      </c>
      <c r="DS17" s="366">
        <f>VLOOKUP(DS5,Base!$K$4:$Q$231,7,FALSE)</f>
        <v>0</v>
      </c>
      <c r="DT17" s="366">
        <f>VLOOKUP(DT5,Base!$K$4:$Q$231,7,FALSE)</f>
        <v>0</v>
      </c>
      <c r="DU17" s="366">
        <f>VLOOKUP(DU5,Base!$K$4:$Q$231,7,FALSE)</f>
        <v>0</v>
      </c>
      <c r="DV17" s="366">
        <f>VLOOKUP(DV5,Base!$K$4:$Q$231,7,FALSE)</f>
        <v>0</v>
      </c>
      <c r="DW17" s="366">
        <f>VLOOKUP(DW5,Base!$K$4:$Q$231,7,FALSE)</f>
        <v>0</v>
      </c>
      <c r="DX17" s="366">
        <f>VLOOKUP(DX5,Base!$K$4:$Q$231,7,FALSE)</f>
        <v>0</v>
      </c>
      <c r="DY17" s="366">
        <f>VLOOKUP(DY5,Base!$K$4:$Q$231,7,FALSE)</f>
        <v>0</v>
      </c>
      <c r="DZ17" s="365">
        <f>VLOOKUP(DZ5,Base!$K$4:$Q$231,7,FALSE)</f>
        <v>0</v>
      </c>
      <c r="EA17" s="366">
        <f>VLOOKUP(EA5,Base!$K$4:$Q$231,7,FALSE)</f>
        <v>0</v>
      </c>
      <c r="EB17" s="366">
        <f>VLOOKUP(EB5,Base!$K$4:$Q$231,7,FALSE)</f>
        <v>0</v>
      </c>
      <c r="EC17" s="366">
        <f>VLOOKUP(EC5,Base!$K$4:$Q$231,7,FALSE)</f>
        <v>0</v>
      </c>
      <c r="ED17" s="366">
        <f>VLOOKUP(ED5,Base!$K$4:$Q$231,7,FALSE)</f>
        <v>0</v>
      </c>
      <c r="EE17" s="366">
        <f>VLOOKUP(EE5,Base!$K$4:$Q$231,7,FALSE)</f>
        <v>0</v>
      </c>
      <c r="EF17" s="366">
        <f>VLOOKUP(EF5,Base!$K$4:$Q$231,7,FALSE)</f>
        <v>0</v>
      </c>
      <c r="EG17" s="366">
        <f>VLOOKUP(EG5,Base!$K$4:$Q$231,7,FALSE)</f>
        <v>0</v>
      </c>
      <c r="EH17" s="366">
        <f>VLOOKUP(EH5,Base!$K$4:$Q$231,7,FALSE)</f>
        <v>0</v>
      </c>
      <c r="EI17" s="366">
        <f>VLOOKUP(EI5,Base!$K$4:$Q$231,7,FALSE)</f>
        <v>0</v>
      </c>
      <c r="EJ17" s="366">
        <f>VLOOKUP(EJ5,Base!$K$4:$Q$231,7,FALSE)</f>
        <v>0</v>
      </c>
      <c r="EK17" s="366">
        <f>VLOOKUP(EK5,Base!$K$4:$Q$231,7,FALSE)</f>
        <v>0</v>
      </c>
      <c r="EL17" s="365">
        <f>VLOOKUP(EL5,Base!$K$4:$Q$231,7,FALSE)</f>
        <v>0</v>
      </c>
      <c r="EM17" s="366">
        <f>VLOOKUP(EM5,Base!$K$4:$Q$231,7,FALSE)</f>
        <v>0</v>
      </c>
      <c r="EN17" s="366">
        <f>VLOOKUP(EN5,Base!$K$4:$Q$231,7,FALSE)</f>
        <v>0</v>
      </c>
      <c r="EO17" s="366">
        <f>VLOOKUP(EO5,Base!$K$4:$Q$231,7,FALSE)</f>
        <v>0</v>
      </c>
      <c r="EP17" s="366">
        <f>VLOOKUP(EP5,Base!$K$4:$Q$231,7,FALSE)</f>
        <v>1</v>
      </c>
      <c r="EQ17" s="366">
        <f>VLOOKUP(EQ5,Base!$K$4:$Q$231,7,FALSE)</f>
        <v>0</v>
      </c>
      <c r="ER17" s="366">
        <f>VLOOKUP(ER5,Base!$K$4:$Q$231,7,FALSE)</f>
        <v>0</v>
      </c>
      <c r="ES17" s="366">
        <f>VLOOKUP(ES5,Base!$K$4:$Q$231,7,FALSE)</f>
        <v>0</v>
      </c>
      <c r="ET17" s="366">
        <f>VLOOKUP(ET5,Base!$K$4:$Q$231,7,FALSE)</f>
        <v>0</v>
      </c>
      <c r="EU17" s="366">
        <f>VLOOKUP(EU5,Base!$K$4:$Q$231,7,FALSE)</f>
        <v>0</v>
      </c>
      <c r="EV17" s="366">
        <f>VLOOKUP(EV5,Base!$K$4:$Q$231,7,FALSE)</f>
        <v>0</v>
      </c>
      <c r="EW17" s="366">
        <f>VLOOKUP(EW5,Base!$K$4:$Q$231,7,FALSE)</f>
        <v>0</v>
      </c>
      <c r="EX17" s="365">
        <f>VLOOKUP(EX5,Base!$K$4:$Q$231,7,FALSE)</f>
        <v>0</v>
      </c>
      <c r="EY17" s="366">
        <f>VLOOKUP(EY5,Base!$K$4:$Q$231,7,FALSE)</f>
        <v>0</v>
      </c>
      <c r="EZ17" s="366">
        <f>VLOOKUP(EZ5,Base!$K$4:$Q$231,7,FALSE)</f>
        <v>0</v>
      </c>
      <c r="FA17" s="366">
        <f>VLOOKUP(FA5,Base!$K$4:$Q$231,7,FALSE)</f>
        <v>0</v>
      </c>
      <c r="FB17" s="366">
        <f>VLOOKUP(FB5,Base!$K$4:$Q$231,7,FALSE)</f>
        <v>0</v>
      </c>
      <c r="FC17" s="366">
        <f>VLOOKUP(FC5,Base!$K$4:$Q$231,7,FALSE)</f>
        <v>0</v>
      </c>
      <c r="FD17" s="366">
        <f>VLOOKUP(FD5,Base!$K$4:$Q$231,7,FALSE)</f>
        <v>0</v>
      </c>
      <c r="FE17" s="366">
        <f>VLOOKUP(FE5,Base!$K$4:$Q$231,7,FALSE)</f>
        <v>0</v>
      </c>
      <c r="FF17" s="366">
        <f>VLOOKUP(FF5,Base!$K$4:$Q$231,7,FALSE)</f>
        <v>0</v>
      </c>
      <c r="FG17" s="366">
        <f>VLOOKUP(FG5,Base!$K$4:$Q$231,7,FALSE)</f>
        <v>0</v>
      </c>
      <c r="FH17" s="366">
        <f>VLOOKUP(FH5,Base!$K$4:$Q$231,7,FALSE)</f>
        <v>0</v>
      </c>
      <c r="FI17" s="366">
        <f>VLOOKUP(FI5,Base!$K$4:$Q$231,7,FALSE)</f>
        <v>0</v>
      </c>
      <c r="FJ17" s="365">
        <f>VLOOKUP(FJ5,Base!$K$4:$Q$231,7,FALSE)</f>
        <v>0</v>
      </c>
      <c r="FK17" s="366">
        <f>VLOOKUP(FK5,Base!$K$4:$Q$231,7,FALSE)</f>
        <v>0</v>
      </c>
      <c r="FL17" s="366">
        <f>VLOOKUP(FL5,Base!$K$4:$Q$231,7,FALSE)</f>
        <v>0</v>
      </c>
      <c r="FM17" s="366">
        <f>VLOOKUP(FM5,Base!$K$4:$Q$231,7,FALSE)</f>
        <v>0</v>
      </c>
      <c r="FN17" s="366">
        <f>VLOOKUP(FN5,Base!$K$4:$Q$231,7,FALSE)</f>
        <v>0</v>
      </c>
      <c r="FO17" s="366">
        <f>VLOOKUP(FO5,Base!$K$4:$Q$231,7,FALSE)</f>
        <v>0</v>
      </c>
      <c r="FP17" s="366">
        <f>VLOOKUP(FP5,Base!$K$4:$Q$231,7,FALSE)</f>
        <v>0</v>
      </c>
      <c r="FQ17" s="366">
        <f>VLOOKUP(FQ5,Base!$K$4:$Q$231,7,FALSE)</f>
        <v>0</v>
      </c>
      <c r="FR17" s="366">
        <f>VLOOKUP(FR5,Base!$K$4:$Q$231,7,FALSE)</f>
        <v>0</v>
      </c>
      <c r="FS17" s="366">
        <f>VLOOKUP(FS5,Base!$K$4:$Q$231,7,FALSE)</f>
        <v>0</v>
      </c>
      <c r="FT17" s="366">
        <f>VLOOKUP(FT5,Base!$K$4:$Q$231,7,FALSE)</f>
        <v>0</v>
      </c>
      <c r="FU17" s="366">
        <f>VLOOKUP(FU5,Base!$K$4:$Q$231,7,FALSE)</f>
        <v>0</v>
      </c>
      <c r="FV17" s="365">
        <f>VLOOKUP(FV5,Base!$K$4:$Q$231,7,FALSE)</f>
        <v>0</v>
      </c>
      <c r="FW17" s="366">
        <f>VLOOKUP(FW5,Base!$K$4:$Q$231,7,FALSE)</f>
        <v>0</v>
      </c>
      <c r="FX17" s="366">
        <f>VLOOKUP(FX5,Base!$K$4:$Q$231,7,FALSE)</f>
        <v>0</v>
      </c>
      <c r="FY17" s="366">
        <f>VLOOKUP(FY5,Base!$K$4:$Q$231,7,FALSE)</f>
        <v>0</v>
      </c>
      <c r="FZ17" s="366">
        <f>VLOOKUP(FZ5,Base!$K$4:$Q$231,7,FALSE)</f>
        <v>0</v>
      </c>
      <c r="GA17" s="366">
        <f>VLOOKUP(GA5,Base!$K$4:$Q$231,7,FALSE)</f>
        <v>0</v>
      </c>
      <c r="GB17" s="366">
        <f>VLOOKUP(GB5,Base!$K$4:$Q$231,7,FALSE)</f>
        <v>0</v>
      </c>
      <c r="GC17" s="366">
        <f>VLOOKUP(GC5,Base!$K$4:$Q$231,7,FALSE)</f>
        <v>0</v>
      </c>
      <c r="GD17" s="366">
        <f>VLOOKUP(GD5,Base!$K$4:$Q$231,7,FALSE)</f>
        <v>0</v>
      </c>
      <c r="GE17" s="366">
        <f>VLOOKUP(GE5,Base!$K$4:$Q$231,7,FALSE)</f>
        <v>0</v>
      </c>
      <c r="GF17" s="366">
        <f>VLOOKUP(GF5,Base!$K$4:$Q$231,7,FALSE)</f>
        <v>1</v>
      </c>
      <c r="GG17" s="366">
        <f>VLOOKUP(GG5,Base!$K$4:$Q$231,7,FALSE)</f>
        <v>0</v>
      </c>
      <c r="GH17" s="365">
        <f>VLOOKUP(GH5,Base!$K$4:$Q$231,7,FALSE)</f>
        <v>0</v>
      </c>
      <c r="GI17" s="366">
        <f>VLOOKUP(GI5,Base!$K$4:$Q$231,7,FALSE)</f>
        <v>0</v>
      </c>
      <c r="GJ17" s="366">
        <f>VLOOKUP(GJ5,Base!$K$4:$Q$231,7,FALSE)</f>
        <v>0</v>
      </c>
      <c r="GK17" s="366">
        <f>VLOOKUP(GK5,Base!$K$4:$Q$231,7,FALSE)</f>
        <v>0</v>
      </c>
      <c r="GL17" s="366">
        <f>VLOOKUP(GL5,Base!$K$4:$Q$231,7,FALSE)</f>
        <v>0</v>
      </c>
      <c r="GM17" s="366">
        <f>VLOOKUP(GM5,Base!$K$4:$Q$231,7,FALSE)</f>
        <v>0</v>
      </c>
      <c r="GN17" s="366">
        <f>VLOOKUP(GN5,Base!$K$4:$Q$231,7,FALSE)</f>
        <v>0</v>
      </c>
      <c r="GO17" s="366">
        <f>VLOOKUP(GO5,Base!$K$4:$Q$231,7,FALSE)</f>
        <v>0</v>
      </c>
      <c r="GP17" s="366">
        <f>VLOOKUP(GP5,Base!$K$4:$Q$231,7,FALSE)</f>
        <v>0</v>
      </c>
      <c r="GQ17" s="366">
        <f>VLOOKUP(GQ5,Base!$K$4:$Q$231,7,FALSE)</f>
        <v>0</v>
      </c>
      <c r="GR17" s="366">
        <f>VLOOKUP(GR5,Base!$K$4:$Q$231,7,FALSE)</f>
        <v>0</v>
      </c>
      <c r="GS17" s="366">
        <f>VLOOKUP(GS5,Base!$K$4:$Q$231,7,FALSE)</f>
        <v>0</v>
      </c>
      <c r="GT17" s="365">
        <f>VLOOKUP(GT5,Base!$K$4:$Q$231,7,FALSE)</f>
        <v>1</v>
      </c>
      <c r="GU17" s="366">
        <f>VLOOKUP(GU5,Base!$K$4:$Q$231,7,FALSE)</f>
        <v>0</v>
      </c>
      <c r="GV17" s="366">
        <f>VLOOKUP(GV5,Base!$K$4:$Q$231,7,FALSE)</f>
        <v>0</v>
      </c>
      <c r="GW17" s="366">
        <f>VLOOKUP(GW5,Base!$K$4:$Q$231,7,FALSE)</f>
        <v>0</v>
      </c>
      <c r="GX17" s="366">
        <f>VLOOKUP(GX5,Base!$K$4:$Q$231,7,FALSE)</f>
        <v>0</v>
      </c>
      <c r="GY17" s="366">
        <f>VLOOKUP(GY5,Base!$K$4:$Q$231,7,FALSE)</f>
        <v>0</v>
      </c>
      <c r="GZ17" s="366">
        <f>VLOOKUP(GZ5,Base!$K$4:$Q$231,7,FALSE)</f>
        <v>0</v>
      </c>
      <c r="HA17" s="366">
        <f>VLOOKUP(HA5,Base!$K$4:$Q$231,7,FALSE)</f>
        <v>0</v>
      </c>
      <c r="HB17" s="366">
        <f>VLOOKUP(HB5,Base!$K$4:$Q$231,7,FALSE)</f>
        <v>0</v>
      </c>
      <c r="HC17" s="366">
        <f>VLOOKUP(HC5,Base!$K$4:$Q$231,7,FALSE)</f>
        <v>0</v>
      </c>
      <c r="HD17" s="366">
        <f>VLOOKUP(HD5,Base!$K$4:$Q$231,7,FALSE)</f>
        <v>0</v>
      </c>
      <c r="HE17" s="366">
        <f>VLOOKUP(HE5,Base!$K$4:$Q$231,7,FALSE)</f>
        <v>0</v>
      </c>
      <c r="HF17" s="365">
        <f>VLOOKUP(HF5,Base!$K$4:$Q$231,7,FALSE)</f>
        <v>0</v>
      </c>
      <c r="HG17" s="366">
        <f>VLOOKUP(HG5,Base!$K$4:$Q$231,7,FALSE)</f>
        <v>0</v>
      </c>
      <c r="HH17" s="366">
        <f>VLOOKUP(HH5,Base!$K$4:$Q$231,7,FALSE)</f>
        <v>0</v>
      </c>
      <c r="HI17" s="366">
        <f>VLOOKUP(HI5,Base!$K$4:$Q$231,7,FALSE)</f>
        <v>0</v>
      </c>
      <c r="HJ17" s="366">
        <f>VLOOKUP(HJ5,Base!$K$4:$Q$231,7,FALSE)</f>
        <v>0</v>
      </c>
      <c r="HK17" s="366">
        <f>VLOOKUP(HK5,Base!$K$4:$Q$231,7,FALSE)</f>
        <v>0</v>
      </c>
      <c r="HL17" s="366">
        <f>VLOOKUP(HL5,Base!$K$4:$Q$231,7,FALSE)</f>
        <v>0</v>
      </c>
      <c r="HM17" s="366">
        <f>VLOOKUP(HM5,Base!$K$4:$Q$231,7,FALSE)</f>
        <v>0</v>
      </c>
      <c r="HN17" s="366">
        <f>VLOOKUP(HN5,Base!$K$4:$Q$231,7,FALSE)</f>
        <v>0</v>
      </c>
      <c r="HO17" s="366">
        <f>VLOOKUP(HO5,Base!$K$4:$Q$231,7,FALSE)</f>
        <v>0</v>
      </c>
      <c r="HP17" s="366">
        <f>VLOOKUP(HP5,Base!$K$4:$Q$231,7,FALSE)</f>
        <v>1</v>
      </c>
      <c r="HQ17" s="366">
        <f>VLOOKUP(HQ5,Base!$K$4:$Q$231,7,FALSE)</f>
        <v>0</v>
      </c>
      <c r="HR17" s="365">
        <f>VLOOKUP(HR5,Base!$K$4:$Q$231,7,FALSE)</f>
        <v>0</v>
      </c>
      <c r="HS17" s="366">
        <f>VLOOKUP(HS5,Base!$K$4:$Q$231,7,FALSE)</f>
        <v>0</v>
      </c>
      <c r="HT17" s="366">
        <f>VLOOKUP(HT5,Base!$K$4:$Q$231,7,FALSE)</f>
        <v>0</v>
      </c>
      <c r="HU17" s="366">
        <f>VLOOKUP(HU5,Base!$K$4:$Q$231,7,FALSE)</f>
        <v>0</v>
      </c>
      <c r="HV17" s="366">
        <f>VLOOKUP(HV5,Base!$K$4:$Q$231,7,FALSE)</f>
        <v>0</v>
      </c>
      <c r="HW17" s="366">
        <f>VLOOKUP(HW5,Base!$K$4:$Q$231,7,FALSE)</f>
        <v>0</v>
      </c>
      <c r="HX17" s="366">
        <f>VLOOKUP(HX5,Base!$K$4:$Q$231,7,FALSE)</f>
        <v>0</v>
      </c>
      <c r="HY17" s="366">
        <f>VLOOKUP(HY5,Base!$K$4:$Q$231,7,FALSE)</f>
        <v>0</v>
      </c>
      <c r="HZ17" s="366">
        <f>VLOOKUP(HZ5,Base!$K$4:$Q$231,7,FALSE)</f>
        <v>0</v>
      </c>
      <c r="IA17" s="366">
        <f>VLOOKUP(IA5,Base!$K$4:$Q$231,7,FALSE)</f>
        <v>0</v>
      </c>
      <c r="IB17" s="366">
        <f>VLOOKUP(IB5,Base!$K$4:$Q$231,7,FALSE)</f>
        <v>0</v>
      </c>
      <c r="IC17" s="366">
        <f>VLOOKUP(IC5,Base!$K$4:$Q$231,7,FALSE)</f>
        <v>0</v>
      </c>
      <c r="ID17" s="365"/>
      <c r="IE17" s="366"/>
      <c r="IF17" s="366"/>
      <c r="IG17" s="366"/>
      <c r="IH17" s="366"/>
      <c r="II17" s="366"/>
      <c r="IJ17" s="366"/>
      <c r="IK17" s="366"/>
      <c r="IL17" s="366"/>
      <c r="IM17" s="366"/>
      <c r="IN17" s="366"/>
      <c r="IO17" s="367"/>
      <c r="IP17" s="55"/>
      <c r="IQ17" s="55"/>
      <c r="IR17" s="55"/>
      <c r="IS17" s="55"/>
      <c r="IT17" s="55"/>
      <c r="IU17" s="55"/>
      <c r="IV17" s="55"/>
      <c r="IW17" s="55"/>
      <c r="IX17" s="55"/>
      <c r="IY17" s="55"/>
      <c r="IZ17" s="55"/>
      <c r="JA17" s="55"/>
      <c r="JB17" s="55"/>
      <c r="JC17" s="55"/>
      <c r="JD17" s="55"/>
      <c r="JE17" s="55"/>
      <c r="JF17" s="55"/>
      <c r="JG17" s="55"/>
      <c r="JH17" s="55"/>
      <c r="JI17" s="55"/>
      <c r="JJ17" s="55"/>
      <c r="JK17" s="55"/>
      <c r="JL17" s="55"/>
    </row>
    <row r="18" spans="1:272" s="2" customFormat="1" ht="14.25" customHeight="1" thickBot="1" x14ac:dyDescent="0.25">
      <c r="A18" s="58"/>
      <c r="B18" s="58"/>
      <c r="C18" s="687" t="s">
        <v>82</v>
      </c>
      <c r="D18" s="688"/>
      <c r="E18" s="688"/>
      <c r="F18" s="19"/>
      <c r="G18" s="19" t="s">
        <v>93</v>
      </c>
      <c r="H18" s="19" t="s">
        <v>86</v>
      </c>
      <c r="I18" s="19"/>
      <c r="J18" s="682" t="str">
        <f>IF(ISNA(VLOOKUP(J6,Base!$GK$4:$GN$79,4,FALSE)),"",VLOOKUP(J6,Base!$GK$4:$GN$79,4,FALSE))</f>
        <v/>
      </c>
      <c r="K18" s="681"/>
      <c r="L18" s="681"/>
      <c r="M18" s="681" t="str">
        <f>IF(ISNA(VLOOKUP(M6,Base!$GK$4:$GN$79,4,FALSE)),"",VLOOKUP(M6,Base!$GK$4:$GN$79,4,FALSE))</f>
        <v/>
      </c>
      <c r="N18" s="681"/>
      <c r="O18" s="681"/>
      <c r="P18" s="681" t="str">
        <f>IF(ISNA(VLOOKUP(P6,Base!$GK$4:$GN$79,4,FALSE)),"",VLOOKUP(P6,Base!$GK$4:$GN$79,4,FALSE))</f>
        <v/>
      </c>
      <c r="Q18" s="681"/>
      <c r="R18" s="681"/>
      <c r="S18" s="681" t="str">
        <f>IF(ISNA(VLOOKUP(S6,Base!$GK$4:$GN$79,4,FALSE)),"",VLOOKUP(S6,Base!$GK$4:$GN$79,4,FALSE))</f>
        <v/>
      </c>
      <c r="T18" s="681"/>
      <c r="U18" s="689"/>
      <c r="V18" s="682" t="str">
        <f>IF(ISNA(VLOOKUP(V6,Base!$GK$4:$GN$79,4,FALSE)),"",VLOOKUP(V6,Base!$GK$4:$GN$79,4,FALSE))</f>
        <v/>
      </c>
      <c r="W18" s="681"/>
      <c r="X18" s="681"/>
      <c r="Y18" s="681" t="str">
        <f>IF(ISNA(VLOOKUP(Y6,Base!$GK$4:$GN$79,4,FALSE)),"",VLOOKUP(Y6,Base!$GK$4:$GN$79,4,FALSE))</f>
        <v/>
      </c>
      <c r="Z18" s="681"/>
      <c r="AA18" s="681"/>
      <c r="AB18" s="681" t="str">
        <f>IF(ISNA(VLOOKUP(AB6,Base!$GK$4:$GN$79,4,FALSE)),"",VLOOKUP(AB6,Base!$GK$4:$GN$79,4,FALSE))</f>
        <v/>
      </c>
      <c r="AC18" s="681"/>
      <c r="AD18" s="681"/>
      <c r="AE18" s="681" t="str">
        <f>IF(ISNA(VLOOKUP(AE6,Base!$GK$4:$GN$79,4,FALSE)),"",VLOOKUP(AE6,Base!$GK$4:$GN$79,4,FALSE))</f>
        <v/>
      </c>
      <c r="AF18" s="681"/>
      <c r="AG18" s="689"/>
      <c r="AH18" s="682" t="str">
        <f>IF(ISNA(VLOOKUP(AH6,Base!$GK$4:$GN$79,4,FALSE)),"",VLOOKUP(AH6,Base!$GK$4:$GN$79,4,FALSE))</f>
        <v/>
      </c>
      <c r="AI18" s="681"/>
      <c r="AJ18" s="681"/>
      <c r="AK18" s="681" t="str">
        <f>IF(ISNA(VLOOKUP(AK6,Base!$GK$4:$GN$79,4,FALSE)),"",VLOOKUP(AK6,Base!$GK$4:$GN$79,4,FALSE))</f>
        <v/>
      </c>
      <c r="AL18" s="681"/>
      <c r="AM18" s="681"/>
      <c r="AN18" s="681" t="str">
        <f>IF(ISNA(VLOOKUP(AN6,Base!$GK$4:$GN$79,4,FALSE)),"",VLOOKUP(AN6,Base!$GK$4:$GN$79,4,FALSE))</f>
        <v/>
      </c>
      <c r="AO18" s="681"/>
      <c r="AP18" s="681"/>
      <c r="AQ18" s="681" t="str">
        <f>IF(ISNA(VLOOKUP(AQ6,Base!$GK$4:$GN$79,4,FALSE)),"",VLOOKUP(AQ6,Base!$GK$4:$GN$79,4,FALSE))</f>
        <v/>
      </c>
      <c r="AR18" s="681"/>
      <c r="AS18" s="689"/>
      <c r="AT18" s="682" t="str">
        <f>IF(ISNA(VLOOKUP(AT6,Base!$GK$4:$GN$79,4,FALSE)),"",VLOOKUP(AT6,Base!$GK$4:$GN$79,4,FALSE))</f>
        <v/>
      </c>
      <c r="AU18" s="681"/>
      <c r="AV18" s="681"/>
      <c r="AW18" s="681" t="str">
        <f>IF(ISNA(VLOOKUP(AW6,Base!$GK$4:$GN$79,4,FALSE)),"",VLOOKUP(AW6,Base!$GK$4:$GN$79,4,FALSE))</f>
        <v/>
      </c>
      <c r="AX18" s="681"/>
      <c r="AY18" s="681"/>
      <c r="AZ18" s="681" t="str">
        <f>IF(ISNA(VLOOKUP(AZ6,Base!$GK$4:$GN$79,4,FALSE)),"",VLOOKUP(AZ6,Base!$GK$4:$GN$79,4,FALSE))</f>
        <v/>
      </c>
      <c r="BA18" s="681"/>
      <c r="BB18" s="681"/>
      <c r="BC18" s="681" t="str">
        <f>IF(ISNA(VLOOKUP(BC6,Base!$GK$4:$GN$79,4,FALSE)),"",VLOOKUP(BC6,Base!$GK$4:$GN$79,4,FALSE))</f>
        <v/>
      </c>
      <c r="BD18" s="681"/>
      <c r="BE18" s="689"/>
      <c r="BF18" s="682" t="str">
        <f>IF(ISNA(VLOOKUP(BF6,Base!$GK$4:$GN$79,4,FALSE)),"",VLOOKUP(BF6,Base!$GK$4:$GN$79,4,FALSE))</f>
        <v/>
      </c>
      <c r="BG18" s="681"/>
      <c r="BH18" s="681"/>
      <c r="BI18" s="681" t="str">
        <f>IF(ISNA(VLOOKUP(BI6,Base!$GK$4:$GN$79,4,FALSE)),"",VLOOKUP(BI6,Base!$GK$4:$GN$79,4,FALSE))</f>
        <v/>
      </c>
      <c r="BJ18" s="681"/>
      <c r="BK18" s="681"/>
      <c r="BL18" s="681" t="str">
        <f>IF(ISNA(VLOOKUP(BL6,Base!$GK$4:$GN$79,4,FALSE)),"",VLOOKUP(BL6,Base!$GK$4:$GN$79,4,FALSE))</f>
        <v/>
      </c>
      <c r="BM18" s="681"/>
      <c r="BN18" s="681"/>
      <c r="BO18" s="681" t="str">
        <f>IF(ISNA(VLOOKUP(BO6,Base!$GK$4:$GN$79,4,FALSE)),"",VLOOKUP(BO6,Base!$GK$4:$GN$79,4,FALSE))</f>
        <v/>
      </c>
      <c r="BP18" s="681"/>
      <c r="BQ18" s="689"/>
      <c r="BR18" s="682">
        <f>IF(ISNA(VLOOKUP(BR6,Base!$GK$4:$GN$79,4,FALSE)),"",VLOOKUP(BR6,Base!$GK$4:$GN$79,4,FALSE))</f>
        <v>156</v>
      </c>
      <c r="BS18" s="681"/>
      <c r="BT18" s="681"/>
      <c r="BU18" s="681" t="str">
        <f>IF(ISNA(VLOOKUP(BU6,Base!$GK$4:$GN$79,4,FALSE)),"",VLOOKUP(BU6,Base!$GK$4:$GN$79,4,FALSE))</f>
        <v/>
      </c>
      <c r="BV18" s="681"/>
      <c r="BW18" s="681"/>
      <c r="BX18" s="681" t="str">
        <f>IF(ISNA(VLOOKUP(BX6,Base!$GK$4:$GN$79,4,FALSE)),"",VLOOKUP(BX6,Base!$GK$4:$GN$79,4,FALSE))</f>
        <v/>
      </c>
      <c r="BY18" s="681"/>
      <c r="BZ18" s="681"/>
      <c r="CA18" s="681" t="str">
        <f>IF(ISNA(VLOOKUP(CA6,Base!$GK$4:$GN$79,4,FALSE)),"",VLOOKUP(CA6,Base!$GK$4:$GN$79,4,FALSE))</f>
        <v/>
      </c>
      <c r="CB18" s="681"/>
      <c r="CC18" s="681"/>
      <c r="CD18" s="682" t="str">
        <f>IF(ISNA(VLOOKUP(CD6,Base!$GK$4:$GN$79,4,FALSE)),"",VLOOKUP(CD6,Base!$GK$4:$GN$79,4,FALSE))</f>
        <v/>
      </c>
      <c r="CE18" s="681"/>
      <c r="CF18" s="681"/>
      <c r="CG18" s="681" t="str">
        <f>IF(ISNA(VLOOKUP(CG6,Base!$GK$4:$GN$79,4,FALSE)),"",VLOOKUP(CG6,Base!$GK$4:$GN$79,4,FALSE))</f>
        <v/>
      </c>
      <c r="CH18" s="681"/>
      <c r="CI18" s="681"/>
      <c r="CJ18" s="681" t="str">
        <f>IF(ISNA(VLOOKUP(CJ6,Base!$GK$4:$GN$79,4,FALSE)),"",VLOOKUP(CJ6,Base!$GK$4:$GN$79,4,FALSE))</f>
        <v/>
      </c>
      <c r="CK18" s="681"/>
      <c r="CL18" s="681"/>
      <c r="CM18" s="681" t="str">
        <f>IF(ISNA(VLOOKUP(CM6,Base!$GK$4:$GN$79,4,FALSE)),"",VLOOKUP(CM6,Base!$GK$4:$GN$79,4,FALSE))</f>
        <v/>
      </c>
      <c r="CN18" s="681"/>
      <c r="CO18" s="681"/>
      <c r="CP18" s="682" t="str">
        <f>IF(ISNA(VLOOKUP(CP6,Base!$GK$4:$GN$79,4,FALSE)),"",VLOOKUP(CP6,Base!$GK$4:$GN$79,4,FALSE))</f>
        <v/>
      </c>
      <c r="CQ18" s="681"/>
      <c r="CR18" s="681"/>
      <c r="CS18" s="681" t="str">
        <f>IF(ISNA(VLOOKUP(CS6,Base!$GK$4:$GN$79,4,FALSE)),"",VLOOKUP(CS6,Base!$GK$4:$GN$79,4,FALSE))</f>
        <v/>
      </c>
      <c r="CT18" s="681"/>
      <c r="CU18" s="681"/>
      <c r="CV18" s="681" t="str">
        <f>IF(ISNA(VLOOKUP(CV6,Base!$GK$4:$GN$79,4,FALSE)),"",VLOOKUP(CV6,Base!$GK$4:$GN$79,4,FALSE))</f>
        <v/>
      </c>
      <c r="CW18" s="681"/>
      <c r="CX18" s="681"/>
      <c r="CY18" s="681" t="str">
        <f>IF(ISNA(VLOOKUP(CY6,Base!$GK$4:$GN$79,4,FALSE)),"",VLOOKUP(CY6,Base!$GK$4:$GN$79,4,FALSE))</f>
        <v/>
      </c>
      <c r="CZ18" s="681"/>
      <c r="DA18" s="681"/>
      <c r="DB18" s="682" t="str">
        <f>IF(ISNA(VLOOKUP(DB6,Base!$GK$4:$GN$79,4,FALSE)),"",VLOOKUP(DB6,Base!$GK$4:$GN$79,4,FALSE))</f>
        <v/>
      </c>
      <c r="DC18" s="681"/>
      <c r="DD18" s="681"/>
      <c r="DE18" s="681" t="str">
        <f>IF(ISNA(VLOOKUP(DE6,Base!$GK$4:$GN$79,4,FALSE)),"",VLOOKUP(DE6,Base!$GK$4:$GN$79,4,FALSE))</f>
        <v/>
      </c>
      <c r="DF18" s="681"/>
      <c r="DG18" s="681"/>
      <c r="DH18" s="681" t="str">
        <f>IF(ISNA(VLOOKUP(DH6,Base!$GK$4:$GN$79,4,FALSE)),"",VLOOKUP(DH6,Base!$GK$4:$GN$79,4,FALSE))</f>
        <v/>
      </c>
      <c r="DI18" s="681"/>
      <c r="DJ18" s="681"/>
      <c r="DK18" s="681" t="str">
        <f>IF(ISNA(VLOOKUP(DK6,Base!$GK$4:$GN$79,4,FALSE)),"",VLOOKUP(DK6,Base!$GK$4:$GN$79,4,FALSE))</f>
        <v/>
      </c>
      <c r="DL18" s="681"/>
      <c r="DM18" s="681"/>
      <c r="DN18" s="682" t="str">
        <f>IF(ISNA(VLOOKUP(DN6,Base!$GK$4:$GN$79,4,FALSE)),"",VLOOKUP(DN6,Base!$GK$4:$GN$79,4,FALSE))</f>
        <v/>
      </c>
      <c r="DO18" s="681"/>
      <c r="DP18" s="681"/>
      <c r="DQ18" s="681" t="str">
        <f>IF(ISNA(VLOOKUP(DQ6,Base!$GK$4:$GN$79,4,FALSE)),"",VLOOKUP(DQ6,Base!$GK$4:$GN$79,4,FALSE))</f>
        <v/>
      </c>
      <c r="DR18" s="681"/>
      <c r="DS18" s="681"/>
      <c r="DT18" s="681" t="str">
        <f>IF(ISNA(VLOOKUP(DT6,Base!$GK$4:$GN$79,4,FALSE)),"",VLOOKUP(DT6,Base!$GK$4:$GN$79,4,FALSE))</f>
        <v/>
      </c>
      <c r="DU18" s="681"/>
      <c r="DV18" s="681"/>
      <c r="DW18" s="681" t="str">
        <f>IF(ISNA(VLOOKUP(DW6,Base!$GK$4:$GN$79,4,FALSE)),"",VLOOKUP(DW6,Base!$GK$4:$GN$79,4,FALSE))</f>
        <v/>
      </c>
      <c r="DX18" s="681"/>
      <c r="DY18" s="681"/>
      <c r="DZ18" s="682" t="str">
        <f>IF(ISNA(VLOOKUP(DZ6,Base!$GK$4:$GN$79,4,FALSE)),"",VLOOKUP(DZ6,Base!$GK$4:$GN$79,4,FALSE))</f>
        <v/>
      </c>
      <c r="EA18" s="681"/>
      <c r="EB18" s="681"/>
      <c r="EC18" s="681" t="str">
        <f>IF(ISNA(VLOOKUP(EC6,Base!$GK$4:$GN$79,4,FALSE)),"",VLOOKUP(EC6,Base!$GK$4:$GN$79,4,FALSE))</f>
        <v/>
      </c>
      <c r="ED18" s="681"/>
      <c r="EE18" s="681"/>
      <c r="EF18" s="681" t="str">
        <f>IF(ISNA(VLOOKUP(EF6,Base!$GK$4:$GN$79,4,FALSE)),"",VLOOKUP(EF6,Base!$GK$4:$GN$79,4,FALSE))</f>
        <v/>
      </c>
      <c r="EG18" s="681"/>
      <c r="EH18" s="681"/>
      <c r="EI18" s="681" t="str">
        <f>IF(ISNA(VLOOKUP(EI6,Base!$GK$4:$GN$79,4,FALSE)),"",VLOOKUP(EI6,Base!$GK$4:$GN$79,4,FALSE))</f>
        <v/>
      </c>
      <c r="EJ18" s="681"/>
      <c r="EK18" s="681"/>
      <c r="EL18" s="682" t="str">
        <f>IF(ISNA(VLOOKUP(EL6,Base!$GK$4:$GN$79,4,FALSE)),"",VLOOKUP(EL6,Base!$GK$4:$GN$79,4,FALSE))</f>
        <v/>
      </c>
      <c r="EM18" s="681"/>
      <c r="EN18" s="681"/>
      <c r="EO18" s="681">
        <f>IF(ISNA(VLOOKUP(EO6,Base!$GK$4:$GN$79,4,FALSE)),"",VLOOKUP(EO6,Base!$GK$4:$GN$79,4,FALSE))</f>
        <v>174</v>
      </c>
      <c r="EP18" s="681"/>
      <c r="EQ18" s="681"/>
      <c r="ER18" s="681" t="str">
        <f>IF(ISNA(VLOOKUP(ER6,Base!$GK$4:$GN$79,4,FALSE)),"",VLOOKUP(ER6,Base!$GK$4:$GN$79,4,FALSE))</f>
        <v/>
      </c>
      <c r="ES18" s="681"/>
      <c r="ET18" s="681"/>
      <c r="EU18" s="681" t="str">
        <f>IF(ISNA(VLOOKUP(EU6,Base!$GK$4:$GN$79,4,FALSE)),"",VLOOKUP(EU6,Base!$GK$4:$GN$79,4,FALSE))</f>
        <v/>
      </c>
      <c r="EV18" s="681"/>
      <c r="EW18" s="681"/>
      <c r="EX18" s="682" t="str">
        <f>IF(ISNA(VLOOKUP(EX6,Base!$GK$4:$GN$79,4,FALSE)),"",VLOOKUP(EX6,Base!$GK$4:$GN$79,4,FALSE))</f>
        <v/>
      </c>
      <c r="EY18" s="681"/>
      <c r="EZ18" s="681"/>
      <c r="FA18" s="681" t="str">
        <f>IF(ISNA(VLOOKUP(FA6,Base!$GK$4:$GN$79,4,FALSE)),"",VLOOKUP(FA6,Base!$GK$4:$GN$79,4,FALSE))</f>
        <v/>
      </c>
      <c r="FB18" s="681"/>
      <c r="FC18" s="681"/>
      <c r="FD18" s="681" t="str">
        <f>IF(ISNA(VLOOKUP(FD6,Base!$GK$4:$GN$79,4,FALSE)),"",VLOOKUP(FD6,Base!$GK$4:$GN$79,4,FALSE))</f>
        <v/>
      </c>
      <c r="FE18" s="681"/>
      <c r="FF18" s="681"/>
      <c r="FG18" s="681" t="str">
        <f>IF(ISNA(VLOOKUP(FG6,Base!$GK$4:$GN$79,4,FALSE)),"",VLOOKUP(FG6,Base!$GK$4:$GN$79,4,FALSE))</f>
        <v/>
      </c>
      <c r="FH18" s="681"/>
      <c r="FI18" s="681"/>
      <c r="FJ18" s="682" t="str">
        <f>IF(ISNA(VLOOKUP(FJ6,Base!$GK$4:$GN$79,4,FALSE)),"",VLOOKUP(FJ6,Base!$GK$4:$GN$79,4,FALSE))</f>
        <v/>
      </c>
      <c r="FK18" s="681"/>
      <c r="FL18" s="681"/>
      <c r="FM18" s="681" t="str">
        <f>IF(ISNA(VLOOKUP(FM6,Base!$GK$4:$GN$79,4,FALSE)),"",VLOOKUP(FM6,Base!$GK$4:$GN$79,4,FALSE))</f>
        <v/>
      </c>
      <c r="FN18" s="681"/>
      <c r="FO18" s="681"/>
      <c r="FP18" s="681" t="str">
        <f>IF(ISNA(VLOOKUP(FP6,Base!$GK$4:$GN$79,4,FALSE)),"",VLOOKUP(FP6,Base!$GK$4:$GN$79,4,FALSE))</f>
        <v/>
      </c>
      <c r="FQ18" s="681"/>
      <c r="FR18" s="681"/>
      <c r="FS18" s="681" t="str">
        <f>IF(ISNA(VLOOKUP(FS6,Base!$GK$4:$GN$79,4,FALSE)),"",VLOOKUP(FS6,Base!$GK$4:$GN$79,4,FALSE))</f>
        <v/>
      </c>
      <c r="FT18" s="681"/>
      <c r="FU18" s="681"/>
      <c r="FV18" s="682" t="str">
        <f>IF(ISNA(VLOOKUP(FV6,Base!$GK$4:$GN$79,4,FALSE)),"",VLOOKUP(FV6,Base!$GK$4:$GN$79,4,FALSE))</f>
        <v/>
      </c>
      <c r="FW18" s="681"/>
      <c r="FX18" s="681"/>
      <c r="FY18" s="681" t="str">
        <f>IF(ISNA(VLOOKUP(FY6,Base!$GK$4:$GN$79,4,FALSE)),"",VLOOKUP(FY6,Base!$GK$4:$GN$79,4,FALSE))</f>
        <v/>
      </c>
      <c r="FZ18" s="681"/>
      <c r="GA18" s="681"/>
      <c r="GB18" s="681" t="str">
        <f>IF(ISNA(VLOOKUP(GB6,Base!$GK$4:$GN$79,4,FALSE)),"",VLOOKUP(GB6,Base!$GK$4:$GN$79,4,FALSE))</f>
        <v/>
      </c>
      <c r="GC18" s="681"/>
      <c r="GD18" s="681"/>
      <c r="GE18" s="681">
        <f>IF(ISNA(VLOOKUP(GE6,Base!$GK$4:$GN$79,4,FALSE)),"",VLOOKUP(GE6,Base!$GK$4:$GN$79,4,FALSE))</f>
        <v>139</v>
      </c>
      <c r="GF18" s="681"/>
      <c r="GG18" s="681"/>
      <c r="GH18" s="682" t="str">
        <f>IF(ISNA(VLOOKUP(GH6,Base!$GK$4:$GN$79,4,FALSE)),"",VLOOKUP(GH6,Base!$GK$4:$GN$79,4,FALSE))</f>
        <v/>
      </c>
      <c r="GI18" s="681"/>
      <c r="GJ18" s="681"/>
      <c r="GK18" s="681" t="str">
        <f>IF(ISNA(VLOOKUP(GK6,Base!$GK$4:$GN$79,4,FALSE)),"",VLOOKUP(GK6,Base!$GK$4:$GN$79,4,FALSE))</f>
        <v/>
      </c>
      <c r="GL18" s="681"/>
      <c r="GM18" s="681"/>
      <c r="GN18" s="681" t="str">
        <f>IF(ISNA(VLOOKUP(GN6,Base!$GK$4:$GN$79,4,FALSE)),"",VLOOKUP(GN6,Base!$GK$4:$GN$79,4,FALSE))</f>
        <v/>
      </c>
      <c r="GO18" s="681"/>
      <c r="GP18" s="681"/>
      <c r="GQ18" s="681" t="str">
        <f>IF(ISNA(VLOOKUP(GQ6,Base!$GK$4:$GN$79,4,FALSE)),"",VLOOKUP(GQ6,Base!$GK$4:$GN$79,4,FALSE))</f>
        <v/>
      </c>
      <c r="GR18" s="681"/>
      <c r="GS18" s="681"/>
      <c r="GT18" s="682">
        <f>IF(ISNA(VLOOKUP(GT6,Base!$GK$4:$GN$79,4,FALSE)),"",VLOOKUP(GT6,Base!$GK$4:$GN$79,4,FALSE))</f>
        <v>175</v>
      </c>
      <c r="GU18" s="681"/>
      <c r="GV18" s="681"/>
      <c r="GW18" s="681" t="str">
        <f>IF(ISNA(VLOOKUP(GW6,Base!$GK$4:$GN$79,4,FALSE)),"",VLOOKUP(GW6,Base!$GK$4:$GN$79,4,FALSE))</f>
        <v/>
      </c>
      <c r="GX18" s="681"/>
      <c r="GY18" s="681"/>
      <c r="GZ18" s="681" t="str">
        <f>IF(ISNA(VLOOKUP(GZ6,Base!$GK$4:$GN$79,4,FALSE)),"",VLOOKUP(GZ6,Base!$GK$4:$GN$79,4,FALSE))</f>
        <v/>
      </c>
      <c r="HA18" s="681"/>
      <c r="HB18" s="681"/>
      <c r="HC18" s="681" t="str">
        <f>IF(ISNA(VLOOKUP(HC6,Base!$GK$4:$GN$79,4,FALSE)),"",VLOOKUP(HC6,Base!$GK$4:$GN$79,4,FALSE))</f>
        <v/>
      </c>
      <c r="HD18" s="681"/>
      <c r="HE18" s="681"/>
      <c r="HF18" s="682" t="str">
        <f>IF(ISNA(VLOOKUP(HF6,Base!$GK$4:$GN$79,4,FALSE)),"",VLOOKUP(HF6,Base!$GK$4:$GN$79,4,FALSE))</f>
        <v/>
      </c>
      <c r="HG18" s="681"/>
      <c r="HH18" s="681"/>
      <c r="HI18" s="681" t="str">
        <f>IF(ISNA(VLOOKUP(HI6,Base!$GK$4:$GN$79,4,FALSE)),"",VLOOKUP(HI6,Base!$GK$4:$GN$79,4,FALSE))</f>
        <v/>
      </c>
      <c r="HJ18" s="681"/>
      <c r="HK18" s="681"/>
      <c r="HL18" s="681" t="str">
        <f>IF(ISNA(VLOOKUP(HL6,Base!$GK$4:$GN$79,4,FALSE)),"",VLOOKUP(HL6,Base!$GK$4:$GN$79,4,FALSE))</f>
        <v/>
      </c>
      <c r="HM18" s="681"/>
      <c r="HN18" s="681"/>
      <c r="HO18" s="681">
        <f>IF(ISNA(VLOOKUP(HO6,Base!$GK$4:$GN$79,4,FALSE)),"",VLOOKUP(HO6,Base!$GK$4:$GN$79,4,FALSE))</f>
        <v>186</v>
      </c>
      <c r="HP18" s="681"/>
      <c r="HQ18" s="681"/>
      <c r="HR18" s="682" t="str">
        <f>IF(ISNA(VLOOKUP(HR6,Base!$GK$4:$GN$79,4,FALSE)),"",VLOOKUP(HR6,Base!$GK$4:$GN$79,4,FALSE))</f>
        <v/>
      </c>
      <c r="HS18" s="681"/>
      <c r="HT18" s="681"/>
      <c r="HU18" s="681" t="str">
        <f>IF(ISNA(VLOOKUP(HU6,Base!$GK$4:$GN$79,4,FALSE)),"",VLOOKUP(HU6,Base!$GK$4:$GN$79,4,FALSE))</f>
        <v/>
      </c>
      <c r="HV18" s="681"/>
      <c r="HW18" s="681"/>
      <c r="HX18" s="681" t="str">
        <f>IF(ISNA(VLOOKUP(HX6,Base!$GK$4:$GN$79,4,FALSE)),"",VLOOKUP(HX6,Base!$GK$4:$GN$79,4,FALSE))</f>
        <v/>
      </c>
      <c r="HY18" s="681"/>
      <c r="HZ18" s="681"/>
      <c r="IA18" s="681" t="str">
        <f>IF(ISNA(VLOOKUP(IA6,Base!$GK$4:$GN$79,4,FALSE)),"",VLOOKUP(IA6,Base!$GK$4:$GN$79,4,FALSE))</f>
        <v/>
      </c>
      <c r="IB18" s="681"/>
      <c r="IC18" s="681"/>
      <c r="ID18" s="682"/>
      <c r="IE18" s="681"/>
      <c r="IF18" s="681"/>
      <c r="IG18" s="681"/>
      <c r="IH18" s="681"/>
      <c r="II18" s="681"/>
      <c r="IJ18" s="681"/>
      <c r="IK18" s="681"/>
      <c r="IL18" s="681"/>
      <c r="IM18" s="681"/>
      <c r="IN18" s="681"/>
      <c r="IO18" s="689"/>
      <c r="IP18" s="56"/>
      <c r="IQ18" s="56"/>
      <c r="IR18" s="56"/>
      <c r="IS18" s="56"/>
      <c r="IT18" s="56"/>
      <c r="IU18" s="56"/>
      <c r="IV18" s="56"/>
      <c r="IW18" s="56"/>
      <c r="IX18" s="56"/>
      <c r="IY18" s="56"/>
      <c r="IZ18" s="56"/>
      <c r="JA18" s="56"/>
      <c r="JB18" s="56"/>
      <c r="JC18" s="56"/>
      <c r="JD18" s="56"/>
      <c r="JE18" s="56"/>
      <c r="JF18" s="56"/>
      <c r="JG18" s="56"/>
      <c r="JH18" s="56"/>
      <c r="JI18" s="56"/>
      <c r="JJ18" s="56"/>
      <c r="JK18" s="56"/>
      <c r="JL18" s="56"/>
    </row>
    <row r="19" spans="1:272" s="2" customFormat="1" ht="6" customHeight="1" thickBot="1" x14ac:dyDescent="0.25">
      <c r="A19" s="58"/>
      <c r="B19" s="58"/>
      <c r="C19" s="70"/>
      <c r="D19" s="70"/>
      <c r="E19" s="70"/>
      <c r="F19" s="70"/>
      <c r="G19" s="71" t="s">
        <v>88</v>
      </c>
      <c r="H19" s="71" t="s">
        <v>86</v>
      </c>
      <c r="I19" s="70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72"/>
      <c r="CE19" s="72"/>
      <c r="CF19" s="72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72"/>
      <c r="CR19" s="72"/>
      <c r="CS19" s="72"/>
      <c r="CT19" s="72"/>
      <c r="CU19" s="72"/>
      <c r="CV19" s="72"/>
      <c r="CW19" s="72"/>
      <c r="CX19" s="72"/>
      <c r="CY19" s="72"/>
      <c r="CZ19" s="72"/>
      <c r="DA19" s="72"/>
      <c r="DB19" s="72"/>
      <c r="DC19" s="72"/>
      <c r="DD19" s="72"/>
      <c r="DE19" s="72"/>
      <c r="DF19" s="72"/>
      <c r="DG19" s="72"/>
      <c r="DH19" s="72"/>
      <c r="DI19" s="72"/>
      <c r="DJ19" s="72"/>
      <c r="DK19" s="72"/>
      <c r="DL19" s="72"/>
      <c r="DM19" s="72"/>
      <c r="DN19" s="72"/>
      <c r="DO19" s="72"/>
      <c r="DP19" s="72"/>
      <c r="DQ19" s="72"/>
      <c r="DR19" s="72"/>
      <c r="DS19" s="72"/>
      <c r="DT19" s="72"/>
      <c r="DU19" s="72"/>
      <c r="DV19" s="72"/>
      <c r="DW19" s="72"/>
      <c r="DX19" s="72"/>
      <c r="DY19" s="72"/>
      <c r="DZ19" s="72"/>
      <c r="EA19" s="72"/>
      <c r="EB19" s="72"/>
      <c r="EC19" s="72"/>
      <c r="ED19" s="72"/>
      <c r="EE19" s="72"/>
      <c r="EF19" s="72"/>
      <c r="EG19" s="72"/>
      <c r="EH19" s="72"/>
      <c r="EI19" s="72"/>
      <c r="EJ19" s="72"/>
      <c r="EK19" s="72"/>
      <c r="EL19" s="72"/>
      <c r="EM19" s="72"/>
      <c r="EN19" s="72"/>
      <c r="EO19" s="72"/>
      <c r="EP19" s="72"/>
      <c r="EQ19" s="72"/>
      <c r="ER19" s="72"/>
      <c r="ES19" s="72"/>
      <c r="ET19" s="72"/>
      <c r="EU19" s="72"/>
      <c r="EV19" s="72"/>
      <c r="EW19" s="72"/>
      <c r="EX19" s="72"/>
      <c r="EY19" s="72"/>
      <c r="EZ19" s="72"/>
      <c r="FA19" s="72"/>
      <c r="FB19" s="72"/>
      <c r="FC19" s="72"/>
      <c r="FD19" s="72"/>
      <c r="FE19" s="72"/>
      <c r="FF19" s="72"/>
      <c r="FG19" s="72"/>
      <c r="FH19" s="72"/>
      <c r="FI19" s="72"/>
      <c r="FJ19" s="72"/>
      <c r="FK19" s="72"/>
      <c r="FL19" s="72"/>
      <c r="FM19" s="72"/>
      <c r="FN19" s="72"/>
      <c r="FO19" s="72"/>
      <c r="FP19" s="72"/>
      <c r="FQ19" s="72"/>
      <c r="FR19" s="72"/>
      <c r="FS19" s="72"/>
      <c r="FT19" s="72"/>
      <c r="FU19" s="72"/>
      <c r="FV19" s="72"/>
      <c r="FW19" s="72"/>
      <c r="FX19" s="72"/>
      <c r="FY19" s="72"/>
      <c r="FZ19" s="72"/>
      <c r="GA19" s="72"/>
      <c r="GB19" s="72"/>
      <c r="GC19" s="72"/>
      <c r="GD19" s="72"/>
      <c r="GE19" s="72"/>
      <c r="GF19" s="72"/>
      <c r="GG19" s="72"/>
      <c r="GH19" s="72"/>
      <c r="GI19" s="72"/>
      <c r="GJ19" s="72"/>
      <c r="GK19" s="72"/>
      <c r="GL19" s="72"/>
      <c r="GM19" s="72"/>
      <c r="GN19" s="72"/>
      <c r="GO19" s="72"/>
      <c r="GP19" s="72"/>
      <c r="GQ19" s="72"/>
      <c r="GR19" s="72"/>
      <c r="GS19" s="72"/>
      <c r="GT19" s="72"/>
      <c r="GU19" s="72"/>
      <c r="GV19" s="72"/>
      <c r="GW19" s="72"/>
      <c r="GX19" s="72"/>
      <c r="GY19" s="72"/>
      <c r="GZ19" s="72"/>
      <c r="HA19" s="72"/>
      <c r="HB19" s="72"/>
      <c r="HC19" s="72"/>
      <c r="HD19" s="72"/>
      <c r="HE19" s="72"/>
      <c r="HF19" s="72"/>
      <c r="HG19" s="72"/>
      <c r="HH19" s="72"/>
      <c r="HI19" s="72"/>
      <c r="HJ19" s="72"/>
      <c r="HK19" s="72"/>
      <c r="HL19" s="72"/>
      <c r="HM19" s="72"/>
      <c r="HN19" s="72"/>
      <c r="HO19" s="72"/>
      <c r="HP19" s="72"/>
      <c r="HQ19" s="72"/>
      <c r="HR19" s="72"/>
      <c r="HS19" s="72"/>
      <c r="HT19" s="72"/>
      <c r="HU19" s="72"/>
      <c r="HV19" s="72"/>
      <c r="HW19" s="72"/>
      <c r="HX19" s="72"/>
      <c r="HY19" s="72"/>
      <c r="HZ19" s="72"/>
      <c r="IA19" s="72"/>
      <c r="IB19" s="72"/>
      <c r="IC19" s="72"/>
      <c r="ID19" s="73"/>
      <c r="IE19" s="73"/>
      <c r="IF19" s="73"/>
      <c r="IG19" s="73"/>
      <c r="IH19" s="73"/>
      <c r="II19" s="73"/>
      <c r="IJ19" s="73"/>
      <c r="IK19" s="73"/>
      <c r="IL19" s="73"/>
      <c r="IM19" s="73"/>
      <c r="IN19" s="73"/>
      <c r="IO19" s="73"/>
      <c r="IP19" s="56"/>
      <c r="IQ19" s="56"/>
      <c r="IR19" s="56"/>
      <c r="IS19" s="56"/>
      <c r="IT19" s="56"/>
      <c r="IU19" s="56"/>
      <c r="IV19" s="56"/>
      <c r="IW19" s="56"/>
      <c r="IX19" s="56"/>
      <c r="IY19" s="56"/>
      <c r="IZ19" s="56"/>
      <c r="JA19" s="56"/>
      <c r="JB19" s="56"/>
      <c r="JC19" s="56"/>
      <c r="JD19" s="56"/>
      <c r="JE19" s="56"/>
      <c r="JF19" s="56"/>
      <c r="JG19" s="56"/>
      <c r="JH19" s="56"/>
      <c r="JI19" s="56"/>
      <c r="JJ19" s="56"/>
      <c r="JK19" s="56"/>
      <c r="JL19" s="56"/>
    </row>
    <row r="20" spans="1:272" s="2" customFormat="1" ht="14.25" customHeight="1" thickBot="1" x14ac:dyDescent="0.25">
      <c r="A20" s="58"/>
      <c r="B20" s="58"/>
      <c r="C20" s="679" t="s">
        <v>77</v>
      </c>
      <c r="D20" s="680"/>
      <c r="E20" s="680"/>
      <c r="F20" s="36"/>
      <c r="G20" s="36" t="s">
        <v>88</v>
      </c>
      <c r="H20" s="36" t="s">
        <v>93</v>
      </c>
      <c r="I20" s="37"/>
      <c r="J20" s="672">
        <f>COUNTIF(J32:L153,"GP")+COUNTIF(J32:L153,"G")+COUNTIF(J32:L153,"CEG")+COUNTIF(J32:L153,"GD")+COUNTIF(J32:L153,"GA")</f>
        <v>4</v>
      </c>
      <c r="K20" s="670"/>
      <c r="L20" s="670"/>
      <c r="M20" s="670">
        <f>COUNTIF(M32:O153,"GP")+COUNTIF(M32:O153,"G")+COUNTIF(M32:O153,"CEG")+COUNTIF(M32:O153,"GD")+COUNTIF(M32:O153,"GA")</f>
        <v>4</v>
      </c>
      <c r="N20" s="670"/>
      <c r="O20" s="670"/>
      <c r="P20" s="670">
        <f>COUNTIF(P32:R153,"GP")+COUNTIF(P32:R153,"G")+COUNTIF(P32:R153,"CEG")+COUNTIF(P32:R153,"GD")+COUNTIF(P32:R153,"GA")</f>
        <v>6</v>
      </c>
      <c r="Q20" s="670"/>
      <c r="R20" s="670"/>
      <c r="S20" s="670">
        <f>COUNTIF(S32:U153,"GP")+COUNTIF(S32:U153,"G")+COUNTIF(S32:U153,"CEG")+COUNTIF(S32:U153,"GD")+COUNTIF(S32:U153,"GA")</f>
        <v>6</v>
      </c>
      <c r="T20" s="670"/>
      <c r="U20" s="671"/>
      <c r="V20" s="672">
        <f>COUNTIF(V32:X153,"GP")+COUNTIF(V32:X153,"G")+COUNTIF(V32:X153,"CEG")+COUNTIF(V32:X153,"GD")+COUNTIF(V32:X153,"GA")</f>
        <v>6</v>
      </c>
      <c r="W20" s="670"/>
      <c r="X20" s="670"/>
      <c r="Y20" s="670">
        <f>COUNTIF(Y32:AA153,"GP")+COUNTIF(Y32:AA153,"G")+COUNTIF(Y32:AA153,"CEG")+COUNTIF(Y32:AA153,"GD")+COUNTIF(Y32:AA153,"GA")</f>
        <v>5</v>
      </c>
      <c r="Z20" s="670"/>
      <c r="AA20" s="670"/>
      <c r="AB20" s="670">
        <f>COUNTIF(AB32:AD153,"GP")+COUNTIF(AB32:AD153,"G")+COUNTIF(AB32:AD153,"CEG")+COUNTIF(AB32:AD153,"GD")+COUNTIF(AB32:AD153,"GA")</f>
        <v>5</v>
      </c>
      <c r="AC20" s="670"/>
      <c r="AD20" s="670"/>
      <c r="AE20" s="670">
        <f>COUNTIF(AE32:AG153,"GP")+COUNTIF(AE32:AG153,"G")+COUNTIF(AE32:AG153,"CEG")+COUNTIF(AE32:AG153,"GD")+COUNTIF(AE32:AG153,"GA")</f>
        <v>5</v>
      </c>
      <c r="AF20" s="670"/>
      <c r="AG20" s="673"/>
      <c r="AH20" s="674">
        <f>COUNTIF(AH32:AJ153,"GP")+COUNTIF(AH32:AJ153,"G")+COUNTIF(AH32:AJ153,"CEG")+COUNTIF(AH32:AJ153,"GD")+COUNTIF(AH32:AJ153,"GA")</f>
        <v>5</v>
      </c>
      <c r="AI20" s="670"/>
      <c r="AJ20" s="670"/>
      <c r="AK20" s="670">
        <f>COUNTIF(AK32:AM153,"GP")+COUNTIF(AK32:AM153,"G")+COUNTIF(AK32:AM153,"CEG")+COUNTIF(AK32:AM153,"GD")+COUNTIF(AK32:AM153,"GA")</f>
        <v>6</v>
      </c>
      <c r="AL20" s="670"/>
      <c r="AM20" s="670"/>
      <c r="AN20" s="670">
        <f>COUNTIF(AN32:AP153,"GP")+COUNTIF(AN32:AP153,"G")+COUNTIF(AN32:AP153,"CEG")+COUNTIF(AN32:AP153,"GD")+COUNTIF(AN32:AP153,"GA")</f>
        <v>6</v>
      </c>
      <c r="AO20" s="670"/>
      <c r="AP20" s="670"/>
      <c r="AQ20" s="670">
        <f>COUNTIF(AQ32:AS153,"GP")+COUNTIF(AQ32:AS153,"G")+COUNTIF(AQ32:AS153,"CEG")+COUNTIF(AQ32:AS153,"GD")+COUNTIF(AQ32:AS153,"GA")</f>
        <v>6</v>
      </c>
      <c r="AR20" s="670"/>
      <c r="AS20" s="671"/>
      <c r="AT20" s="672">
        <f>COUNTIF(AT32:AV153,"GP")+COUNTIF(AT32:AV153,"G")+COUNTIF(AT32:AV153,"CEG")+COUNTIF(AT32:AV153,"GD")+COUNTIF(AT32:AV153,"GA")</f>
        <v>6</v>
      </c>
      <c r="AU20" s="670"/>
      <c r="AV20" s="670"/>
      <c r="AW20" s="670">
        <f>COUNTIF(AW32:AY153,"GP")+COUNTIF(AW32:AY153,"G")+COUNTIF(AW32:AY153,"CEG")+COUNTIF(AW32:AY153,"GD")+COUNTIF(AW32:AY153,"GA")</f>
        <v>6</v>
      </c>
      <c r="AX20" s="670"/>
      <c r="AY20" s="670"/>
      <c r="AZ20" s="670">
        <f>COUNTIF(AZ32:BB153,"GP")+COUNTIF(AZ32:BB153,"G")+COUNTIF(AZ32:BB153,"CEG")+COUNTIF(AZ32:BB153,"GD")+COUNTIF(AZ32:BB153,"GA")</f>
        <v>12</v>
      </c>
      <c r="BA20" s="670"/>
      <c r="BB20" s="670"/>
      <c r="BC20" s="670">
        <f>COUNTIF(BC32:BE153,"GP")+COUNTIF(BC32:BE153,"G")+COUNTIF(BC32:BE153,"CEG")+COUNTIF(BC32:BE153,"GD")+COUNTIF(BC32:BE153,"GA")</f>
        <v>11</v>
      </c>
      <c r="BD20" s="670"/>
      <c r="BE20" s="673"/>
      <c r="BF20" s="674">
        <f>COUNTIF(BF32:BH153,"GP")+COUNTIF(BF32:BH153,"G")+COUNTIF(BF32:BH153,"CEG")+COUNTIF(BF32:BH153,"GD")+COUNTIF(BF32:BH153,"GA")</f>
        <v>10</v>
      </c>
      <c r="BG20" s="670"/>
      <c r="BH20" s="670"/>
      <c r="BI20" s="670">
        <f>COUNTIF(BI32:BK153,"GP")+COUNTIF(BI32:BK153,"G")+COUNTIF(BI32:BK153,"CEG")+COUNTIF(BI32:BK153,"GD")+COUNTIF(BI32:BK153,"GA")</f>
        <v>10</v>
      </c>
      <c r="BJ20" s="670"/>
      <c r="BK20" s="670"/>
      <c r="BL20" s="670">
        <f>COUNTIF(BL32:BN153,"GP")+COUNTIF(BL32:BN153,"G")+COUNTIF(BL32:BN153,"CEG")+COUNTIF(BL32:BN153,"GD")+COUNTIF(BL32:BN153,"GA")</f>
        <v>12</v>
      </c>
      <c r="BM20" s="670"/>
      <c r="BN20" s="670"/>
      <c r="BO20" s="670">
        <f>COUNTIF(BO32:BQ153,"GP")+COUNTIF(BO32:BQ153,"G")+COUNTIF(BO32:BQ153,"CEG")+COUNTIF(BO32:BQ153,"GD")+COUNTIF(BO32:BQ153,"GA")</f>
        <v>12</v>
      </c>
      <c r="BP20" s="670"/>
      <c r="BQ20" s="671"/>
      <c r="BR20" s="672">
        <f>COUNTIF(BR32:BT153,"GP")+COUNTIF(BR32:BT153,"G")+COUNTIF(BR32:BT153,"CEG")+COUNTIF(BR32:BT153,"GD")+COUNTIF(BR32:BT153,"GA")</f>
        <v>13</v>
      </c>
      <c r="BS20" s="670"/>
      <c r="BT20" s="670"/>
      <c r="BU20" s="670">
        <f>COUNTIF(BU32:BW153,"GP")+COUNTIF(BU32:BW153,"G")+COUNTIF(BU32:BW153,"CEG")+COUNTIF(BU32:BW153,"GD")+COUNTIF(BU32:BW153,"GA")</f>
        <v>13</v>
      </c>
      <c r="BV20" s="670"/>
      <c r="BW20" s="670"/>
      <c r="BX20" s="670">
        <f>COUNTIF(BX32:BZ153,"GP")+COUNTIF(BX32:BZ153,"G")+COUNTIF(BX32:BZ153,"CEG")+COUNTIF(BX32:BZ153,"GD")+COUNTIF(BX32:BZ153,"GA")</f>
        <v>13</v>
      </c>
      <c r="BY20" s="670"/>
      <c r="BZ20" s="670"/>
      <c r="CA20" s="670">
        <f>COUNTIF(CA32:CC153,"GP")+COUNTIF(CA32:CC153,"G")+COUNTIF(CA32:CC153,"CEG")+COUNTIF(CA32:CC153,"GD")+COUNTIF(CA32:CC153,"GA")</f>
        <v>14</v>
      </c>
      <c r="CB20" s="670"/>
      <c r="CC20" s="673"/>
      <c r="CD20" s="674">
        <f>COUNTIF(CD32:CF153,"GP")+COUNTIF(CD32:CF153,"G")+COUNTIF(CD32:CF153,"CEG")+COUNTIF(CD32:CF153,"GD")+COUNTIF(CD32:CF153,"GA")</f>
        <v>14</v>
      </c>
      <c r="CE20" s="670"/>
      <c r="CF20" s="670"/>
      <c r="CG20" s="670">
        <f>COUNTIF(CG32:CI153,"GP")+COUNTIF(CG32:CI153,"G")+COUNTIF(CG32:CI153,"CEG")+COUNTIF(CG32:CI153,"GD")+COUNTIF(CG32:CI153,"GA")</f>
        <v>14</v>
      </c>
      <c r="CH20" s="670"/>
      <c r="CI20" s="670"/>
      <c r="CJ20" s="670">
        <f>COUNTIF(CJ32:CL153,"GP")+COUNTIF(CJ32:CL153,"G")+COUNTIF(CJ32:CL153,"CEG")+COUNTIF(CJ32:CL153,"GD")+COUNTIF(CJ32:CL153,"GA")</f>
        <v>14</v>
      </c>
      <c r="CK20" s="670"/>
      <c r="CL20" s="670"/>
      <c r="CM20" s="670">
        <f>COUNTIF(CM32:CO153,"GP")+COUNTIF(CM32:CO153,"G")+COUNTIF(CM32:CO153,"CEG")+COUNTIF(CM32:CO153,"GD")+COUNTIF(CM32:CO153,"GA")</f>
        <v>12</v>
      </c>
      <c r="CN20" s="670"/>
      <c r="CO20" s="671"/>
      <c r="CP20" s="672">
        <f>COUNTIF(CP32:CR153,"GP")+COUNTIF(CP32:CR153,"G")+COUNTIF(CP32:CR153,"CEG")+COUNTIF(CP32:CR153,"GD")+COUNTIF(CP32:CR153,"GA")</f>
        <v>12</v>
      </c>
      <c r="CQ20" s="670"/>
      <c r="CR20" s="670"/>
      <c r="CS20" s="670">
        <f>COUNTIF(CS32:CU153,"GP")+COUNTIF(CS32:CU153,"G")+COUNTIF(CS32:CU153,"CEG")+COUNTIF(CS32:CU153,"GD")+COUNTIF(CS32:CU153,"GA")</f>
        <v>11</v>
      </c>
      <c r="CT20" s="670"/>
      <c r="CU20" s="670"/>
      <c r="CV20" s="670">
        <f>COUNTIF(CV32:CX153,"GP")+COUNTIF(CV32:CX153,"G")+COUNTIF(CV32:CX153,"CEG")+COUNTIF(CV32:CX153,"GD")+COUNTIF(CV32:CX153,"GA")</f>
        <v>9</v>
      </c>
      <c r="CW20" s="670"/>
      <c r="CX20" s="670"/>
      <c r="CY20" s="670">
        <f>COUNTIF(CY32:DA153,"GP")+COUNTIF(CY32:DA153,"G")+COUNTIF(CY32:DA153,"CEG")+COUNTIF(CY32:DA153,"GD")+COUNTIF(CY32:DA153,"GA")</f>
        <v>6</v>
      </c>
      <c r="CZ20" s="670"/>
      <c r="DA20" s="673"/>
      <c r="DB20" s="674">
        <f>COUNTIF(DB32:DD153,"GP")+COUNTIF(DB32:DD153,"G")+COUNTIF(DB32:DD153,"CEG")+COUNTIF(DB32:DD153,"GD")+COUNTIF(DB32:DD153,"GA")</f>
        <v>14</v>
      </c>
      <c r="DC20" s="670"/>
      <c r="DD20" s="670"/>
      <c r="DE20" s="670">
        <f>COUNTIF(DE32:DG153,"GP")+COUNTIF(DE32:DG153,"G")+COUNTIF(DE32:DG153,"CEG")+COUNTIF(DE32:DG153,"GD")+COUNTIF(DE32:DG153,"GA")</f>
        <v>14</v>
      </c>
      <c r="DF20" s="670"/>
      <c r="DG20" s="670"/>
      <c r="DH20" s="670">
        <f>COUNTIF(DH32:DJ153,"GP")+COUNTIF(DH32:DJ153,"G")+COUNTIF(DH32:DJ153,"CEG")+COUNTIF(DH32:DJ153,"GD")+COUNTIF(DH32:DJ153,"GA")</f>
        <v>16</v>
      </c>
      <c r="DI20" s="670"/>
      <c r="DJ20" s="670"/>
      <c r="DK20" s="670">
        <f>COUNTIF(DK32:DM153,"GP")+COUNTIF(DK32:DM153,"G")+COUNTIF(DK32:DM153,"CEG")+COUNTIF(DK32:DM153,"GD")+COUNTIF(DK32:DM153,"GA")</f>
        <v>16</v>
      </c>
      <c r="DL20" s="670"/>
      <c r="DM20" s="671"/>
      <c r="DN20" s="672">
        <f>COUNTIF(DN32:DP153,"GP")+COUNTIF(DN32:DP153,"G")+COUNTIF(DN32:DP153,"CEG")+COUNTIF(DN32:DP153,"GD")+COUNTIF(DN32:DP153,"GA")</f>
        <v>17</v>
      </c>
      <c r="DO20" s="670"/>
      <c r="DP20" s="670"/>
      <c r="DQ20" s="670">
        <f>COUNTIF(DQ32:DS153,"GP")+COUNTIF(DQ32:DS153,"G")+COUNTIF(DQ32:DS153,"CEG")+COUNTIF(DQ32:DS153,"GD")+COUNTIF(DQ32:DS153,"GA")</f>
        <v>17</v>
      </c>
      <c r="DR20" s="670"/>
      <c r="DS20" s="670"/>
      <c r="DT20" s="670">
        <f>COUNTIF(DT32:DV153,"GP")+COUNTIF(DT32:DV153,"G")+COUNTIF(DT32:DV153,"CEG")+COUNTIF(DT32:DV153,"GD")+COUNTIF(DT32:DV153,"GA")</f>
        <v>17</v>
      </c>
      <c r="DU20" s="670"/>
      <c r="DV20" s="670"/>
      <c r="DW20" s="670">
        <f>COUNTIF(DW32:DY153,"GP")+COUNTIF(DW32:DY153,"G")+COUNTIF(DW32:DY153,"CEG")+COUNTIF(DW32:DY153,"GD")+COUNTIF(DW32:DY153,"GA")</f>
        <v>17</v>
      </c>
      <c r="DX20" s="670"/>
      <c r="DY20" s="673"/>
      <c r="DZ20" s="674">
        <f>COUNTIF(DZ32:EB153,"GP")+COUNTIF(DZ32:EB153,"G")+COUNTIF(DZ32:EB153,"CEG")+COUNTIF(DZ32:EB153,"GD")+COUNTIF(DZ32:EB153,"GA")</f>
        <v>17</v>
      </c>
      <c r="EA20" s="670"/>
      <c r="EB20" s="670"/>
      <c r="EC20" s="670">
        <f>COUNTIF(EC32:EE153,"GP")+COUNTIF(EC32:EE153,"G")+COUNTIF(EC32:EE153,"CEG")+COUNTIF(EC32:EE153,"GD")+COUNTIF(EC32:EE153,"GA")</f>
        <v>17</v>
      </c>
      <c r="ED20" s="670"/>
      <c r="EE20" s="670"/>
      <c r="EF20" s="670">
        <f>COUNTIF(EF32:EH153,"GP")+COUNTIF(EF32:EH153,"G")+COUNTIF(EF32:EH153,"CEG")+COUNTIF(EF32:EH153,"GD")+COUNTIF(EF32:EH153,"GA")</f>
        <v>16</v>
      </c>
      <c r="EG20" s="670"/>
      <c r="EH20" s="670"/>
      <c r="EI20" s="670">
        <f>COUNTIF(EI32:EK153,"GP")+COUNTIF(EI32:EK153,"G")+COUNTIF(EI32:EK153,"CEG")+COUNTIF(EI32:EK153,"GD")+COUNTIF(EI32:EK153,"GA")</f>
        <v>16</v>
      </c>
      <c r="EJ20" s="670"/>
      <c r="EK20" s="671"/>
      <c r="EL20" s="672">
        <f>COUNTIF(EL32:EN153,"GP")+COUNTIF(EL32:EN153,"G")+COUNTIF(EL32:EN153,"CEG")+COUNTIF(EL32:EN153,"GD")+COUNTIF(EL32:EN153,"GA")</f>
        <v>19</v>
      </c>
      <c r="EM20" s="670"/>
      <c r="EN20" s="670"/>
      <c r="EO20" s="670">
        <f>COUNTIF(EO32:EQ153,"GP")+COUNTIF(EO32:EQ153,"G")+COUNTIF(EO32:EQ153,"CEG")+COUNTIF(EO32:EQ153,"GD")+COUNTIF(EO32:EQ153,"GA")</f>
        <v>14</v>
      </c>
      <c r="EP20" s="670"/>
      <c r="EQ20" s="670"/>
      <c r="ER20" s="670">
        <f>COUNTIF(ER32:ET153,"GP")+COUNTIF(ER32:ET153,"G")+COUNTIF(ER32:ET153,"CEG")+COUNTIF(ER32:ET153,"GD")+COUNTIF(ER32:ET153,"GA")</f>
        <v>14</v>
      </c>
      <c r="ES20" s="670"/>
      <c r="ET20" s="670"/>
      <c r="EU20" s="670">
        <f>COUNTIF(EU32:EW153,"GP")+COUNTIF(EU32:EW153,"G")+COUNTIF(EU32:EW153,"CEG")+COUNTIF(EU32:EW153,"GD")+COUNTIF(EU32:EW153,"GA")</f>
        <v>14</v>
      </c>
      <c r="EV20" s="670"/>
      <c r="EW20" s="673"/>
      <c r="EX20" s="674">
        <f>COUNTIF(EX32:EZ153,"GP")+COUNTIF(EX32:EZ153,"G")+COUNTIF(EX32:EZ153,"CEG")+COUNTIF(EX32:EZ153,"GD")+COUNTIF(EX32:EZ153,"GA")</f>
        <v>13</v>
      </c>
      <c r="EY20" s="670"/>
      <c r="EZ20" s="670"/>
      <c r="FA20" s="670">
        <f>COUNTIF(FA32:FC153,"GP")+COUNTIF(FA32:FC153,"G")+COUNTIF(FA32:FC153,"CEG")+COUNTIF(FA32:FC153,"GD")+COUNTIF(FA32:FC153,"GA")</f>
        <v>12</v>
      </c>
      <c r="FB20" s="670"/>
      <c r="FC20" s="670"/>
      <c r="FD20" s="670">
        <f>COUNTIF(FD32:FF153,"GP")+COUNTIF(FD32:FF153,"G")+COUNTIF(FD32:FF153,"CEG")+COUNTIF(FD32:FF153,"GD")+COUNTIF(FD32:FF153,"GA")</f>
        <v>10</v>
      </c>
      <c r="FE20" s="670"/>
      <c r="FF20" s="670"/>
      <c r="FG20" s="670">
        <f>COUNTIF(FG32:FI153,"GP")+COUNTIF(FG32:FI153,"G")+COUNTIF(FG32:FI153,"CEG")+COUNTIF(FG32:FI153,"GD")+COUNTIF(FG32:FI153,"GA")</f>
        <v>9</v>
      </c>
      <c r="FH20" s="670"/>
      <c r="FI20" s="671"/>
      <c r="FJ20" s="672">
        <f>COUNTIF(FJ32:FL153,"GP")+COUNTIF(FJ32:FL153,"G")+COUNTIF(FJ32:FL153,"CEG")+COUNTIF(FJ32:FL153,"GD")+COUNTIF(FJ32:FL153,"GA")</f>
        <v>9</v>
      </c>
      <c r="FK20" s="670"/>
      <c r="FL20" s="670"/>
      <c r="FM20" s="670">
        <f>COUNTIF(FM32:FO153,"GP")+COUNTIF(FM32:FO153,"G")+COUNTIF(FM32:FO153,"CEG")+COUNTIF(FM32:FO153,"GD")+COUNTIF(FM32:FO153,"GA")</f>
        <v>8</v>
      </c>
      <c r="FN20" s="670"/>
      <c r="FO20" s="670"/>
      <c r="FP20" s="670">
        <f>COUNTIF(FP32:FR153,"GP")+COUNTIF(FP32:FR153,"G")+COUNTIF(FP32:FR153,"CEG")+COUNTIF(FP32:FR153,"GD")+COUNTIF(FP32:FR153,"GA")</f>
        <v>10</v>
      </c>
      <c r="FQ20" s="670"/>
      <c r="FR20" s="670"/>
      <c r="FS20" s="670">
        <f>COUNTIF(FS32:FU153,"GP")+COUNTIF(FS32:FU153,"G")+COUNTIF(FS32:FU153,"CEG")+COUNTIF(FS32:FU153,"GD")+COUNTIF(FS32:FU153,"GA")</f>
        <v>7</v>
      </c>
      <c r="FT20" s="670"/>
      <c r="FU20" s="673"/>
      <c r="FV20" s="674">
        <f>COUNTIF(FV32:FX153,"GP")+COUNTIF(FV32:FX153,"G")+COUNTIF(FV32:FX153,"CEG")+COUNTIF(FV32:FX153,"GD")+COUNTIF(FV32:FX153,"GA")</f>
        <v>7</v>
      </c>
      <c r="FW20" s="670"/>
      <c r="FX20" s="670"/>
      <c r="FY20" s="670">
        <f>COUNTIF(FY32:GA153,"GP")+COUNTIF(FY32:GA153,"G")+COUNTIF(FY32:GA153,"CEG")+COUNTIF(FY32:GA153,"GD")+COUNTIF(FY32:GA153,"GA")</f>
        <v>9</v>
      </c>
      <c r="FZ20" s="670"/>
      <c r="GA20" s="670"/>
      <c r="GB20" s="670">
        <f>COUNTIF(GB32:GD153,"GP")+COUNTIF(GB32:GD153,"G")+COUNTIF(GB32:GD153,"CEG")+COUNTIF(GB32:GD153,"GD")+COUNTIF(GB32:GD153,"GA")</f>
        <v>8</v>
      </c>
      <c r="GC20" s="670"/>
      <c r="GD20" s="670"/>
      <c r="GE20" s="670">
        <f>COUNTIF(GE32:GG153,"GP")+COUNTIF(GE32:GG153,"G")+COUNTIF(GE32:GG153,"CEG")+COUNTIF(GE32:GG153,"GD")+COUNTIF(GE32:GG153,"GA")</f>
        <v>9</v>
      </c>
      <c r="GF20" s="670"/>
      <c r="GG20" s="671"/>
      <c r="GH20" s="672">
        <f>COUNTIF(GH32:GJ153,"GP")+COUNTIF(GH32:GJ153,"G")+COUNTIF(GH32:GJ153,"CEG")+COUNTIF(GH32:GJ153,"GD")+COUNTIF(GH32:GJ153,"GA")</f>
        <v>9</v>
      </c>
      <c r="GI20" s="670"/>
      <c r="GJ20" s="670"/>
      <c r="GK20" s="670">
        <f>COUNTIF(GK32:GM153,"GP")+COUNTIF(GK32:GM153,"G")+COUNTIF(GK32:GM153,"CEG")+COUNTIF(GK32:GM153,"GD")+COUNTIF(GK32:GM153,"GA")</f>
        <v>9</v>
      </c>
      <c r="GL20" s="670"/>
      <c r="GM20" s="670"/>
      <c r="GN20" s="670">
        <f>COUNTIF(GN32:GP153,"GP")+COUNTIF(GN32:GP153,"G")+COUNTIF(GN32:GP153,"CEG")+COUNTIF(GN32:GP153,"GD")+COUNTIF(GN32:GP153,"GA")</f>
        <v>11</v>
      </c>
      <c r="GO20" s="670"/>
      <c r="GP20" s="670"/>
      <c r="GQ20" s="670">
        <f>COUNTIF(GQ32:GS153,"GP")+COUNTIF(GQ32:GS153,"G")+COUNTIF(GQ32:GS153,"CEG")+COUNTIF(GQ32:GS153,"GD")+COUNTIF(GQ32:GS153,"GA")</f>
        <v>11</v>
      </c>
      <c r="GR20" s="670"/>
      <c r="GS20" s="673"/>
      <c r="GT20" s="674">
        <f>COUNTIF(GT32:GV153,"GP")+COUNTIF(GT32:GV153,"G")+COUNTIF(GT32:GV153,"CEG")+COUNTIF(GT32:GV153,"GD")+COUNTIF(GT32:GV153,"GA")</f>
        <v>12</v>
      </c>
      <c r="GU20" s="670"/>
      <c r="GV20" s="670"/>
      <c r="GW20" s="670">
        <f>COUNTIF(GW32:GY153,"GP")+COUNTIF(GW32:GY153,"G")+COUNTIF(GW32:GY153,"CEG")+COUNTIF(GW32:GY153,"GD")+COUNTIF(GW32:GY153,"GA")</f>
        <v>12</v>
      </c>
      <c r="GX20" s="670"/>
      <c r="GY20" s="670"/>
      <c r="GZ20" s="670">
        <f>COUNTIF(GZ32:HB153,"GP")+COUNTIF(GZ32:HB153,"G")+COUNTIF(GZ32:HB153,"CEG")+COUNTIF(GZ32:HB153,"GD")+COUNTIF(GZ32:HB153,"GA")</f>
        <v>12</v>
      </c>
      <c r="HA20" s="670"/>
      <c r="HB20" s="670"/>
      <c r="HC20" s="670">
        <f>COUNTIF(HC32:HE153,"GP")+COUNTIF(HC32:HE153,"G")+COUNTIF(HC32:HE153,"CEG")+COUNTIF(HC32:HE153,"GD")+COUNTIF(HC32:HE153,"GA")</f>
        <v>4</v>
      </c>
      <c r="HD20" s="670"/>
      <c r="HE20" s="671"/>
      <c r="HF20" s="672">
        <f>COUNTIF(HF32:HH153,"GP")+COUNTIF(HF32:HH153,"G")+COUNTIF(HF32:HH153,"CEG")+COUNTIF(HF32:HH153,"GD")+COUNTIF(HF32:HH153,"GA")</f>
        <v>4</v>
      </c>
      <c r="HG20" s="670"/>
      <c r="HH20" s="670"/>
      <c r="HI20" s="670">
        <f>COUNTIF(HI32:HK153,"GP")+COUNTIF(HI32:HK153,"G")+COUNTIF(HI32:HK153,"CEG")+COUNTIF(HI32:HK153,"GD")+COUNTIF(HI32:HK153,"GA")</f>
        <v>4</v>
      </c>
      <c r="HJ20" s="670"/>
      <c r="HK20" s="670"/>
      <c r="HL20" s="670">
        <f>COUNTIF(HL32:HN153,"GP")+COUNTIF(HL32:HN153,"G")+COUNTIF(HL32:HN153,"CEG")+COUNTIF(HL32:HN153,"GD")+COUNTIF(HL32:HN153,"GA")</f>
        <v>4</v>
      </c>
      <c r="HM20" s="670"/>
      <c r="HN20" s="670"/>
      <c r="HO20" s="670">
        <f>COUNTIF(HO32:HQ153,"GP")+COUNTIF(HO32:HQ153,"G")+COUNTIF(HO32:HQ153,"CEG")+COUNTIF(HO32:HQ153,"GD")+COUNTIF(HO32:HQ153,"GA")</f>
        <v>4</v>
      </c>
      <c r="HP20" s="670"/>
      <c r="HQ20" s="673"/>
      <c r="HR20" s="674">
        <f>COUNTIF(HR32:HT153,"GP")+COUNTIF(HR32:HT153,"G")+COUNTIF(HR32:HT153,"CEG")+COUNTIF(HR32:HT153,"GD")+COUNTIF(HR32:HT153,"GA")</f>
        <v>4</v>
      </c>
      <c r="HS20" s="670"/>
      <c r="HT20" s="670"/>
      <c r="HU20" s="670">
        <f>COUNTIF(HU32:HW153,"GP")+COUNTIF(HU32:HW153,"G")+COUNTIF(HU32:HW153,"CEG")+COUNTIF(HU32:HW153,"GD")+COUNTIF(HU32:HW153,"GA")</f>
        <v>4</v>
      </c>
      <c r="HV20" s="670"/>
      <c r="HW20" s="670"/>
      <c r="HX20" s="670">
        <f>COUNTIF(HX32:HZ153,"GP")+COUNTIF(HX32:HZ153,"G")+COUNTIF(HX32:HZ153,"CEG")+COUNTIF(HX32:HZ153,"GD")+COUNTIF(HX32:HZ153,"GA")</f>
        <v>2</v>
      </c>
      <c r="HY20" s="670"/>
      <c r="HZ20" s="670"/>
      <c r="IA20" s="670">
        <f>COUNTIF(IA32:IC153,"GP")+COUNTIF(IA32:IC153,"G")+COUNTIF(IA32:IC153,"CEG")+COUNTIF(IA32:IC153,"GD")+COUNTIF(IA32:IC153,"GA")</f>
        <v>0</v>
      </c>
      <c r="IB20" s="670"/>
      <c r="IC20" s="671"/>
      <c r="ID20" s="672">
        <f>COUNTIF(ID32:IF153,"GP")+COUNTIF(ID32:IF153,"G")+COUNTIF(ID32:IF153,"CEG")+COUNTIF(ID32:IF153,"GD")+COUNTIF(ID32:IF153,"GA")</f>
        <v>0</v>
      </c>
      <c r="IE20" s="670"/>
      <c r="IF20" s="670"/>
      <c r="IG20" s="670">
        <f>COUNTIF(IG32:II153,"GP")+COUNTIF(IG32:II153,"G")+COUNTIF(IG32:II153,"CEG")+COUNTIF(IG32:II153,"GD")+COUNTIF(IG32:II153,"GA")</f>
        <v>0</v>
      </c>
      <c r="IH20" s="670"/>
      <c r="II20" s="670"/>
      <c r="IJ20" s="670">
        <f>COUNTIF(IJ32:IL153,"GP")+COUNTIF(IJ32:IL153,"G")+COUNTIF(IJ32:IL153,"CEG")+COUNTIF(IJ32:IL153,"GD")+COUNTIF(IJ32:IL153,"GA")</f>
        <v>0</v>
      </c>
      <c r="IK20" s="670"/>
      <c r="IL20" s="670"/>
      <c r="IM20" s="670">
        <f>COUNTIF(IM32:IO153,"GP")+COUNTIF(IM32:IO153,"G")+COUNTIF(IM32:IO153,"CEG")+COUNTIF(IM32:IO153,"GD")+COUNTIF(IM32:IO153,"GA")</f>
        <v>0</v>
      </c>
      <c r="IN20" s="670"/>
      <c r="IO20" s="673"/>
      <c r="IP20" s="56"/>
      <c r="IQ20" s="56"/>
      <c r="IR20" s="56"/>
      <c r="IS20" s="56"/>
      <c r="IT20" s="56"/>
      <c r="IU20" s="56"/>
      <c r="IV20" s="56"/>
      <c r="IW20" s="56"/>
      <c r="IX20" s="56"/>
      <c r="IY20" s="56"/>
      <c r="IZ20" s="56"/>
      <c r="JA20" s="56"/>
      <c r="JB20" s="56"/>
      <c r="JC20" s="56"/>
      <c r="JD20" s="56"/>
      <c r="JE20" s="56"/>
      <c r="JF20" s="56"/>
      <c r="JG20" s="56"/>
      <c r="JH20" s="56"/>
      <c r="JI20" s="56"/>
      <c r="JJ20" s="56"/>
      <c r="JK20" s="56"/>
      <c r="JL20" s="56"/>
    </row>
    <row r="21" spans="1:272" s="2" customFormat="1" ht="14.25" customHeight="1" thickBot="1" x14ac:dyDescent="0.25">
      <c r="A21" s="58"/>
      <c r="B21" s="58"/>
      <c r="C21" s="623" t="s">
        <v>101</v>
      </c>
      <c r="D21" s="624"/>
      <c r="E21" s="625"/>
      <c r="F21" s="24"/>
      <c r="G21" s="24" t="s">
        <v>88</v>
      </c>
      <c r="H21" s="24" t="s">
        <v>93</v>
      </c>
      <c r="I21" s="14"/>
      <c r="J21" s="611">
        <f>COUNTIF(J32:L153,"GD")</f>
        <v>4</v>
      </c>
      <c r="K21" s="609"/>
      <c r="L21" s="609"/>
      <c r="M21" s="609">
        <f>COUNTIF(M32:O153,"GD")</f>
        <v>4</v>
      </c>
      <c r="N21" s="609"/>
      <c r="O21" s="609"/>
      <c r="P21" s="609">
        <f>COUNTIF(P32:R153,"GD")</f>
        <v>6</v>
      </c>
      <c r="Q21" s="609"/>
      <c r="R21" s="609"/>
      <c r="S21" s="609">
        <f>COUNTIF(S32:U153,"GD")</f>
        <v>6</v>
      </c>
      <c r="T21" s="609"/>
      <c r="U21" s="610"/>
      <c r="V21" s="611">
        <f>COUNTIF(V32:X153,"GD")</f>
        <v>6</v>
      </c>
      <c r="W21" s="609"/>
      <c r="X21" s="609"/>
      <c r="Y21" s="609">
        <f>COUNTIF(Y32:AA153,"GD")</f>
        <v>5</v>
      </c>
      <c r="Z21" s="609"/>
      <c r="AA21" s="609"/>
      <c r="AB21" s="609">
        <f>COUNTIF(AB32:AD153,"GD")</f>
        <v>5</v>
      </c>
      <c r="AC21" s="609"/>
      <c r="AD21" s="609"/>
      <c r="AE21" s="609">
        <f>COUNTIF(AE32:AG153,"GD")</f>
        <v>5</v>
      </c>
      <c r="AF21" s="609"/>
      <c r="AG21" s="612"/>
      <c r="AH21" s="608">
        <f>COUNTIF(AH32:AJ153,"GD")</f>
        <v>1</v>
      </c>
      <c r="AI21" s="609"/>
      <c r="AJ21" s="609"/>
      <c r="AK21" s="609">
        <f>COUNTIF(AK32:AM153,"GD")</f>
        <v>1</v>
      </c>
      <c r="AL21" s="609"/>
      <c r="AM21" s="609"/>
      <c r="AN21" s="609">
        <f>COUNTIF(AN32:AP153,"GD")</f>
        <v>1</v>
      </c>
      <c r="AO21" s="609"/>
      <c r="AP21" s="609"/>
      <c r="AQ21" s="609">
        <f>COUNTIF(AQ32:AS153,"GD")</f>
        <v>1</v>
      </c>
      <c r="AR21" s="609"/>
      <c r="AS21" s="610"/>
      <c r="AT21" s="611">
        <f>COUNTIF(AT32:AV153,"GD")</f>
        <v>1</v>
      </c>
      <c r="AU21" s="609"/>
      <c r="AV21" s="609"/>
      <c r="AW21" s="609">
        <f>COUNTIF(AW32:AY153,"GD")</f>
        <v>1</v>
      </c>
      <c r="AX21" s="609"/>
      <c r="AY21" s="609"/>
      <c r="AZ21" s="609">
        <f>COUNTIF(AZ32:BB153,"GD")</f>
        <v>1</v>
      </c>
      <c r="BA21" s="609"/>
      <c r="BB21" s="609"/>
      <c r="BC21" s="609">
        <f>COUNTIF(BC32:BE153,"GD")</f>
        <v>1</v>
      </c>
      <c r="BD21" s="609"/>
      <c r="BE21" s="612"/>
      <c r="BF21" s="608">
        <f>COUNTIF(BF32:BH153,"GD")</f>
        <v>0</v>
      </c>
      <c r="BG21" s="609"/>
      <c r="BH21" s="609"/>
      <c r="BI21" s="609">
        <f>COUNTIF(BI32:BK153,"GD")</f>
        <v>0</v>
      </c>
      <c r="BJ21" s="609"/>
      <c r="BK21" s="609"/>
      <c r="BL21" s="609">
        <f>COUNTIF(BL32:BN153,"GD")</f>
        <v>0</v>
      </c>
      <c r="BM21" s="609"/>
      <c r="BN21" s="609"/>
      <c r="BO21" s="609">
        <f>COUNTIF(BO32:BQ153,"GD")</f>
        <v>0</v>
      </c>
      <c r="BP21" s="609"/>
      <c r="BQ21" s="610"/>
      <c r="BR21" s="611">
        <f>COUNTIF(BR32:BT153,"GD")</f>
        <v>0</v>
      </c>
      <c r="BS21" s="609"/>
      <c r="BT21" s="609"/>
      <c r="BU21" s="609">
        <f>COUNTIF(BU32:BW153,"GD")</f>
        <v>0</v>
      </c>
      <c r="BV21" s="609"/>
      <c r="BW21" s="609"/>
      <c r="BX21" s="609">
        <f>COUNTIF(BX32:BZ153,"GD")</f>
        <v>0</v>
      </c>
      <c r="BY21" s="609"/>
      <c r="BZ21" s="609"/>
      <c r="CA21" s="609">
        <f>COUNTIF(CA32:CC153,"GD")</f>
        <v>0</v>
      </c>
      <c r="CB21" s="609"/>
      <c r="CC21" s="612"/>
      <c r="CD21" s="608">
        <f>COUNTIF(CD32:CF153,"GD")</f>
        <v>0</v>
      </c>
      <c r="CE21" s="609"/>
      <c r="CF21" s="609"/>
      <c r="CG21" s="609">
        <f>COUNTIF(CG32:CI153,"GD")</f>
        <v>0</v>
      </c>
      <c r="CH21" s="609"/>
      <c r="CI21" s="609"/>
      <c r="CJ21" s="609">
        <f>COUNTIF(CJ32:CL153,"GD")</f>
        <v>0</v>
      </c>
      <c r="CK21" s="609"/>
      <c r="CL21" s="609"/>
      <c r="CM21" s="609">
        <f>COUNTIF(CM32:CO153,"GD")</f>
        <v>0</v>
      </c>
      <c r="CN21" s="609"/>
      <c r="CO21" s="610"/>
      <c r="CP21" s="611">
        <f>COUNTIF(CP32:CR153,"GD")</f>
        <v>0</v>
      </c>
      <c r="CQ21" s="609"/>
      <c r="CR21" s="609"/>
      <c r="CS21" s="609">
        <f>COUNTIF(CS32:CU153,"GD")</f>
        <v>0</v>
      </c>
      <c r="CT21" s="609"/>
      <c r="CU21" s="609"/>
      <c r="CV21" s="609">
        <f>COUNTIF(CV32:CX153,"GD")</f>
        <v>0</v>
      </c>
      <c r="CW21" s="609"/>
      <c r="CX21" s="609"/>
      <c r="CY21" s="609">
        <f>COUNTIF(CY32:DA153,"GD")</f>
        <v>0</v>
      </c>
      <c r="CZ21" s="609"/>
      <c r="DA21" s="612"/>
      <c r="DB21" s="608">
        <f>COUNTIF(DB32:DD153,"GD")</f>
        <v>0</v>
      </c>
      <c r="DC21" s="609"/>
      <c r="DD21" s="609"/>
      <c r="DE21" s="609">
        <f>COUNTIF(DE32:DG153,"GD")</f>
        <v>0</v>
      </c>
      <c r="DF21" s="609"/>
      <c r="DG21" s="609"/>
      <c r="DH21" s="609">
        <f>COUNTIF(DH32:DJ153,"GD")</f>
        <v>0</v>
      </c>
      <c r="DI21" s="609"/>
      <c r="DJ21" s="609"/>
      <c r="DK21" s="609">
        <f>COUNTIF(DK32:DM153,"GD")</f>
        <v>0</v>
      </c>
      <c r="DL21" s="609"/>
      <c r="DM21" s="610"/>
      <c r="DN21" s="611">
        <f>COUNTIF(DN32:DP153,"GD")</f>
        <v>0</v>
      </c>
      <c r="DO21" s="609"/>
      <c r="DP21" s="609"/>
      <c r="DQ21" s="609">
        <f>COUNTIF(DQ32:DS153,"GD")</f>
        <v>0</v>
      </c>
      <c r="DR21" s="609"/>
      <c r="DS21" s="609"/>
      <c r="DT21" s="609">
        <f>COUNTIF(DT32:DV153,"GD")</f>
        <v>0</v>
      </c>
      <c r="DU21" s="609"/>
      <c r="DV21" s="609"/>
      <c r="DW21" s="609">
        <f>COUNTIF(DW32:DY153,"GD")</f>
        <v>0</v>
      </c>
      <c r="DX21" s="609"/>
      <c r="DY21" s="612"/>
      <c r="DZ21" s="608">
        <f>COUNTIF(DZ32:EB153,"GD")</f>
        <v>0</v>
      </c>
      <c r="EA21" s="609"/>
      <c r="EB21" s="609"/>
      <c r="EC21" s="609">
        <f>COUNTIF(EC32:EE153,"GD")</f>
        <v>0</v>
      </c>
      <c r="ED21" s="609"/>
      <c r="EE21" s="609"/>
      <c r="EF21" s="609">
        <f>COUNTIF(EF32:EH153,"GD")</f>
        <v>0</v>
      </c>
      <c r="EG21" s="609"/>
      <c r="EH21" s="609"/>
      <c r="EI21" s="609">
        <f>COUNTIF(EI32:EK153,"GD")</f>
        <v>0</v>
      </c>
      <c r="EJ21" s="609"/>
      <c r="EK21" s="610"/>
      <c r="EL21" s="611">
        <f>COUNTIF(EL32:EN153,"GD")</f>
        <v>0</v>
      </c>
      <c r="EM21" s="609"/>
      <c r="EN21" s="609"/>
      <c r="EO21" s="609">
        <f>COUNTIF(EO32:EQ153,"GD")</f>
        <v>0</v>
      </c>
      <c r="EP21" s="609"/>
      <c r="EQ21" s="609"/>
      <c r="ER21" s="609">
        <f>COUNTIF(ER32:ET153,"GD")</f>
        <v>0</v>
      </c>
      <c r="ES21" s="609"/>
      <c r="ET21" s="609"/>
      <c r="EU21" s="609">
        <f>COUNTIF(EU32:EW153,"GD")</f>
        <v>0</v>
      </c>
      <c r="EV21" s="609"/>
      <c r="EW21" s="612"/>
      <c r="EX21" s="608">
        <f>COUNTIF(EX32:EZ153,"GD")</f>
        <v>0</v>
      </c>
      <c r="EY21" s="609"/>
      <c r="EZ21" s="609"/>
      <c r="FA21" s="609">
        <f>COUNTIF(FA32:FC153,"GD")</f>
        <v>0</v>
      </c>
      <c r="FB21" s="609"/>
      <c r="FC21" s="609"/>
      <c r="FD21" s="609">
        <f>COUNTIF(FD32:FF153,"GD")</f>
        <v>0</v>
      </c>
      <c r="FE21" s="609"/>
      <c r="FF21" s="609"/>
      <c r="FG21" s="609">
        <f>COUNTIF(FG32:FI153,"GD")</f>
        <v>0</v>
      </c>
      <c r="FH21" s="609"/>
      <c r="FI21" s="610"/>
      <c r="FJ21" s="611">
        <f>COUNTIF(FJ32:FL153,"GD")</f>
        <v>0</v>
      </c>
      <c r="FK21" s="609"/>
      <c r="FL21" s="609"/>
      <c r="FM21" s="609">
        <f>COUNTIF(FM32:FO153,"GD")</f>
        <v>0</v>
      </c>
      <c r="FN21" s="609"/>
      <c r="FO21" s="609"/>
      <c r="FP21" s="609">
        <f>COUNTIF(FP32:FR153,"GD")</f>
        <v>0</v>
      </c>
      <c r="FQ21" s="609"/>
      <c r="FR21" s="609"/>
      <c r="FS21" s="609">
        <f>COUNTIF(FS32:FU153,"GD")</f>
        <v>0</v>
      </c>
      <c r="FT21" s="609"/>
      <c r="FU21" s="612"/>
      <c r="FV21" s="608">
        <f>COUNTIF(FV32:FX153,"GD")</f>
        <v>0</v>
      </c>
      <c r="FW21" s="609"/>
      <c r="FX21" s="609"/>
      <c r="FY21" s="609">
        <f>COUNTIF(FY32:GA153,"GD")</f>
        <v>0</v>
      </c>
      <c r="FZ21" s="609"/>
      <c r="GA21" s="609"/>
      <c r="GB21" s="609">
        <f>COUNTIF(GB32:GD153,"GD")</f>
        <v>0</v>
      </c>
      <c r="GC21" s="609"/>
      <c r="GD21" s="609"/>
      <c r="GE21" s="609">
        <f>COUNTIF(GE32:GG153,"GD")</f>
        <v>0</v>
      </c>
      <c r="GF21" s="609"/>
      <c r="GG21" s="610"/>
      <c r="GH21" s="611">
        <f>COUNTIF(GH32:GJ153,"GD")</f>
        <v>0</v>
      </c>
      <c r="GI21" s="609"/>
      <c r="GJ21" s="609"/>
      <c r="GK21" s="609">
        <f>COUNTIF(GK32:GM153,"GD")</f>
        <v>0</v>
      </c>
      <c r="GL21" s="609"/>
      <c r="GM21" s="609"/>
      <c r="GN21" s="609">
        <f>COUNTIF(GN32:GP153,"GD")</f>
        <v>0</v>
      </c>
      <c r="GO21" s="609"/>
      <c r="GP21" s="609"/>
      <c r="GQ21" s="609">
        <f>COUNTIF(GQ32:GS153,"GD")</f>
        <v>0</v>
      </c>
      <c r="GR21" s="609"/>
      <c r="GS21" s="612"/>
      <c r="GT21" s="608">
        <f>COUNTIF(GT32:GV153,"GD")</f>
        <v>0</v>
      </c>
      <c r="GU21" s="609"/>
      <c r="GV21" s="609"/>
      <c r="GW21" s="609">
        <f>COUNTIF(GW32:GY153,"GD")</f>
        <v>0</v>
      </c>
      <c r="GX21" s="609"/>
      <c r="GY21" s="609"/>
      <c r="GZ21" s="609">
        <f>COUNTIF(GZ32:HB153,"GD")</f>
        <v>0</v>
      </c>
      <c r="HA21" s="609"/>
      <c r="HB21" s="609"/>
      <c r="HC21" s="609">
        <f>COUNTIF(HC32:HE153,"GD")</f>
        <v>0</v>
      </c>
      <c r="HD21" s="609"/>
      <c r="HE21" s="610"/>
      <c r="HF21" s="611">
        <f>COUNTIF(HF32:HH153,"GD")</f>
        <v>0</v>
      </c>
      <c r="HG21" s="609"/>
      <c r="HH21" s="609"/>
      <c r="HI21" s="609">
        <f>COUNTIF(HI32:HK153,"GD")</f>
        <v>0</v>
      </c>
      <c r="HJ21" s="609"/>
      <c r="HK21" s="609"/>
      <c r="HL21" s="609">
        <f>COUNTIF(HL32:HN153,"GD")</f>
        <v>0</v>
      </c>
      <c r="HM21" s="609"/>
      <c r="HN21" s="609"/>
      <c r="HO21" s="609">
        <f>COUNTIF(HO32:HQ153,"GD")</f>
        <v>0</v>
      </c>
      <c r="HP21" s="609"/>
      <c r="HQ21" s="612"/>
      <c r="HR21" s="608">
        <f>COUNTIF(HR32:HT153,"GD")</f>
        <v>0</v>
      </c>
      <c r="HS21" s="609"/>
      <c r="HT21" s="609"/>
      <c r="HU21" s="609">
        <f>COUNTIF(HU32:HW153,"GD")</f>
        <v>0</v>
      </c>
      <c r="HV21" s="609"/>
      <c r="HW21" s="609"/>
      <c r="HX21" s="609">
        <f>COUNTIF(HX32:HZ153,"GD")</f>
        <v>0</v>
      </c>
      <c r="HY21" s="609"/>
      <c r="HZ21" s="609"/>
      <c r="IA21" s="609">
        <f>COUNTIF(IA32:IC153,"GD")</f>
        <v>0</v>
      </c>
      <c r="IB21" s="609"/>
      <c r="IC21" s="610"/>
      <c r="ID21" s="611">
        <f>COUNTIF(ID32:IF153,"GD")</f>
        <v>0</v>
      </c>
      <c r="IE21" s="609"/>
      <c r="IF21" s="609"/>
      <c r="IG21" s="609">
        <f>COUNTIF(IG32:II153,"GD")</f>
        <v>0</v>
      </c>
      <c r="IH21" s="609"/>
      <c r="II21" s="609"/>
      <c r="IJ21" s="609">
        <f>COUNTIF(IJ32:IL153,"GD")</f>
        <v>0</v>
      </c>
      <c r="IK21" s="609"/>
      <c r="IL21" s="609"/>
      <c r="IM21" s="609">
        <f>COUNTIF(IM32:IO153,"GD")</f>
        <v>0</v>
      </c>
      <c r="IN21" s="609"/>
      <c r="IO21" s="612"/>
      <c r="IP21" s="56"/>
      <c r="IQ21" s="56"/>
      <c r="IR21" s="56"/>
      <c r="IS21" s="56"/>
      <c r="IT21" s="56"/>
      <c r="IU21" s="56"/>
      <c r="IV21" s="56"/>
      <c r="IW21" s="56"/>
      <c r="IX21" s="56"/>
      <c r="IY21" s="56"/>
      <c r="IZ21" s="56"/>
      <c r="JA21" s="56"/>
      <c r="JB21" s="56"/>
      <c r="JC21" s="56"/>
      <c r="JD21" s="56"/>
      <c r="JE21" s="56"/>
      <c r="JF21" s="56"/>
      <c r="JG21" s="56"/>
      <c r="JH21" s="56"/>
      <c r="JI21" s="56"/>
      <c r="JJ21" s="56"/>
      <c r="JK21" s="56"/>
      <c r="JL21" s="56"/>
    </row>
    <row r="22" spans="1:272" s="2" customFormat="1" ht="14.25" customHeight="1" thickBot="1" x14ac:dyDescent="0.25">
      <c r="A22" s="58"/>
      <c r="B22" s="58"/>
      <c r="C22" s="623" t="s">
        <v>102</v>
      </c>
      <c r="D22" s="624"/>
      <c r="E22" s="625"/>
      <c r="F22" s="24"/>
      <c r="G22" s="24" t="s">
        <v>88</v>
      </c>
      <c r="H22" s="24" t="s">
        <v>93</v>
      </c>
      <c r="I22" s="14"/>
      <c r="J22" s="611">
        <f>COUNTIF(J32:L153,"GA")</f>
        <v>0</v>
      </c>
      <c r="K22" s="609"/>
      <c r="L22" s="609"/>
      <c r="M22" s="608">
        <f>COUNTIF(M32:O153,"GA")</f>
        <v>0</v>
      </c>
      <c r="N22" s="609"/>
      <c r="O22" s="609"/>
      <c r="P22" s="608">
        <f>COUNTIF(P32:R153,"GA")</f>
        <v>0</v>
      </c>
      <c r="Q22" s="609"/>
      <c r="R22" s="609"/>
      <c r="S22" s="608">
        <f>COUNTIF(S32:U153,"GA")</f>
        <v>0</v>
      </c>
      <c r="T22" s="609"/>
      <c r="U22" s="612"/>
      <c r="V22" s="608">
        <f>COUNTIF(V32:X153,"GA")</f>
        <v>0</v>
      </c>
      <c r="W22" s="609"/>
      <c r="X22" s="609"/>
      <c r="Y22" s="608">
        <f>COUNTIF(Y32:AA153,"GA")</f>
        <v>0</v>
      </c>
      <c r="Z22" s="609"/>
      <c r="AA22" s="609"/>
      <c r="AB22" s="608">
        <f>COUNTIF(AB32:AD153,"GA")</f>
        <v>0</v>
      </c>
      <c r="AC22" s="609"/>
      <c r="AD22" s="609"/>
      <c r="AE22" s="608">
        <f>COUNTIF(AE32:AG153,"GA")</f>
        <v>0</v>
      </c>
      <c r="AF22" s="609"/>
      <c r="AG22" s="610"/>
      <c r="AH22" s="611">
        <f>COUNTIF(AH32:AJ153,"GA")</f>
        <v>3</v>
      </c>
      <c r="AI22" s="609"/>
      <c r="AJ22" s="609"/>
      <c r="AK22" s="608">
        <f>COUNTIF(AK32:AM153,"GA")</f>
        <v>4</v>
      </c>
      <c r="AL22" s="609"/>
      <c r="AM22" s="609"/>
      <c r="AN22" s="608">
        <f>COUNTIF(AN32:AP153,"GA")</f>
        <v>4</v>
      </c>
      <c r="AO22" s="609"/>
      <c r="AP22" s="609"/>
      <c r="AQ22" s="608">
        <f>COUNTIF(AQ32:AS153,"GA")</f>
        <v>4</v>
      </c>
      <c r="AR22" s="609"/>
      <c r="AS22" s="612"/>
      <c r="AT22" s="608">
        <f>COUNTIF(AT32:AV153,"GA")</f>
        <v>4</v>
      </c>
      <c r="AU22" s="609"/>
      <c r="AV22" s="609"/>
      <c r="AW22" s="608">
        <f>COUNTIF(AW32:AY153,"GA")</f>
        <v>4</v>
      </c>
      <c r="AX22" s="609"/>
      <c r="AY22" s="609"/>
      <c r="AZ22" s="608">
        <f>COUNTIF(AZ32:BB153,"GA")</f>
        <v>10</v>
      </c>
      <c r="BA22" s="609"/>
      <c r="BB22" s="609"/>
      <c r="BC22" s="608">
        <f>COUNTIF(BC32:BE153,"GA")</f>
        <v>9</v>
      </c>
      <c r="BD22" s="609"/>
      <c r="BE22" s="610"/>
      <c r="BF22" s="611">
        <f>COUNTIF(BF32:BH153,"GA")</f>
        <v>9</v>
      </c>
      <c r="BG22" s="609"/>
      <c r="BH22" s="609"/>
      <c r="BI22" s="608">
        <f>COUNTIF(BI32:BK153,"GA")</f>
        <v>9</v>
      </c>
      <c r="BJ22" s="609"/>
      <c r="BK22" s="609"/>
      <c r="BL22" s="608">
        <f>COUNTIF(BL32:BN153,"GA")</f>
        <v>11</v>
      </c>
      <c r="BM22" s="609"/>
      <c r="BN22" s="609"/>
      <c r="BO22" s="608">
        <f>COUNTIF(BO32:BQ153,"GA")</f>
        <v>11</v>
      </c>
      <c r="BP22" s="609"/>
      <c r="BQ22" s="612"/>
      <c r="BR22" s="608">
        <f>COUNTIF(BR32:BT153,"GA")</f>
        <v>12</v>
      </c>
      <c r="BS22" s="609"/>
      <c r="BT22" s="609"/>
      <c r="BU22" s="608">
        <f>COUNTIF(BU32:BW153,"GA")</f>
        <v>12</v>
      </c>
      <c r="BV22" s="609"/>
      <c r="BW22" s="609"/>
      <c r="BX22" s="608">
        <f>COUNTIF(BX32:BZ153,"GA")</f>
        <v>12</v>
      </c>
      <c r="BY22" s="609"/>
      <c r="BZ22" s="609"/>
      <c r="CA22" s="608">
        <f>COUNTIF(CA32:CC153,"GA")</f>
        <v>13</v>
      </c>
      <c r="CB22" s="609"/>
      <c r="CC22" s="610"/>
      <c r="CD22" s="611">
        <f>COUNTIF(CD32:CF153,"GA")</f>
        <v>13</v>
      </c>
      <c r="CE22" s="609"/>
      <c r="CF22" s="609"/>
      <c r="CG22" s="608">
        <f>COUNTIF(CG32:CI153,"GA")</f>
        <v>13</v>
      </c>
      <c r="CH22" s="609"/>
      <c r="CI22" s="609"/>
      <c r="CJ22" s="608">
        <f>COUNTIF(CJ32:CL153,"GA")</f>
        <v>13</v>
      </c>
      <c r="CK22" s="609"/>
      <c r="CL22" s="609"/>
      <c r="CM22" s="608">
        <f>COUNTIF(CM32:CO153,"GA")</f>
        <v>11</v>
      </c>
      <c r="CN22" s="609"/>
      <c r="CO22" s="612"/>
      <c r="CP22" s="608">
        <f>COUNTIF(CP32:CR153,"GA")</f>
        <v>11</v>
      </c>
      <c r="CQ22" s="609"/>
      <c r="CR22" s="609"/>
      <c r="CS22" s="608">
        <f>COUNTIF(CS32:CU153,"GA")</f>
        <v>10</v>
      </c>
      <c r="CT22" s="609"/>
      <c r="CU22" s="609"/>
      <c r="CV22" s="608">
        <f>COUNTIF(CV32:CX153,"GA")</f>
        <v>8</v>
      </c>
      <c r="CW22" s="609"/>
      <c r="CX22" s="609"/>
      <c r="CY22" s="608">
        <f>COUNTIF(CY32:DA153,"GA")</f>
        <v>6</v>
      </c>
      <c r="CZ22" s="609"/>
      <c r="DA22" s="610"/>
      <c r="DB22" s="611">
        <f>COUNTIF(DB32:DD153,"GA")</f>
        <v>13</v>
      </c>
      <c r="DC22" s="609"/>
      <c r="DD22" s="609"/>
      <c r="DE22" s="608">
        <f>COUNTIF(DE32:DG153,"GA")</f>
        <v>13</v>
      </c>
      <c r="DF22" s="609"/>
      <c r="DG22" s="609"/>
      <c r="DH22" s="608">
        <f>COUNTIF(DH32:DJ153,"GA")</f>
        <v>15</v>
      </c>
      <c r="DI22" s="609"/>
      <c r="DJ22" s="609"/>
      <c r="DK22" s="608">
        <f>COUNTIF(DK32:DM153,"GA")</f>
        <v>15</v>
      </c>
      <c r="DL22" s="609"/>
      <c r="DM22" s="612"/>
      <c r="DN22" s="608">
        <f>COUNTIF(DN32:DP153,"GA")</f>
        <v>16</v>
      </c>
      <c r="DO22" s="609"/>
      <c r="DP22" s="609"/>
      <c r="DQ22" s="608">
        <f>COUNTIF(DQ32:DS153,"GA")</f>
        <v>16</v>
      </c>
      <c r="DR22" s="609"/>
      <c r="DS22" s="609"/>
      <c r="DT22" s="608">
        <f>COUNTIF(DT32:DV153,"GA")</f>
        <v>16</v>
      </c>
      <c r="DU22" s="609"/>
      <c r="DV22" s="609"/>
      <c r="DW22" s="608">
        <f>COUNTIF(DW32:DY153,"GA")</f>
        <v>16</v>
      </c>
      <c r="DX22" s="609"/>
      <c r="DY22" s="610"/>
      <c r="DZ22" s="611">
        <f>COUNTIF(DZ32:EB153,"GA")</f>
        <v>16</v>
      </c>
      <c r="EA22" s="609"/>
      <c r="EB22" s="609"/>
      <c r="EC22" s="608">
        <f>COUNTIF(EC32:EE153,"GA")</f>
        <v>16</v>
      </c>
      <c r="ED22" s="609"/>
      <c r="EE22" s="609"/>
      <c r="EF22" s="608">
        <f>COUNTIF(EF32:EH153,"GA")</f>
        <v>15</v>
      </c>
      <c r="EG22" s="609"/>
      <c r="EH22" s="609"/>
      <c r="EI22" s="608">
        <f>COUNTIF(EI32:EK153,"GA")</f>
        <v>15</v>
      </c>
      <c r="EJ22" s="609"/>
      <c r="EK22" s="612"/>
      <c r="EL22" s="608">
        <f>COUNTIF(EL32:EN153,"GA")</f>
        <v>18</v>
      </c>
      <c r="EM22" s="609"/>
      <c r="EN22" s="609"/>
      <c r="EO22" s="608">
        <f>COUNTIF(EO32:EQ153,"GA")</f>
        <v>13</v>
      </c>
      <c r="EP22" s="609"/>
      <c r="EQ22" s="609"/>
      <c r="ER22" s="608">
        <f>COUNTIF(ER32:ET153,"GA")</f>
        <v>13</v>
      </c>
      <c r="ES22" s="609"/>
      <c r="ET22" s="609"/>
      <c r="EU22" s="608">
        <f>COUNTIF(EU32:EW153,"GA")</f>
        <v>13</v>
      </c>
      <c r="EV22" s="609"/>
      <c r="EW22" s="610"/>
      <c r="EX22" s="611">
        <f>COUNTIF(EX32:EZ153,"GA")</f>
        <v>12</v>
      </c>
      <c r="EY22" s="609"/>
      <c r="EZ22" s="609"/>
      <c r="FA22" s="608">
        <f>COUNTIF(FA32:FC153,"GA")</f>
        <v>11</v>
      </c>
      <c r="FB22" s="609"/>
      <c r="FC22" s="609"/>
      <c r="FD22" s="608">
        <f>COUNTIF(FD32:FF153,"GA")</f>
        <v>9</v>
      </c>
      <c r="FE22" s="609"/>
      <c r="FF22" s="609"/>
      <c r="FG22" s="608">
        <f>COUNTIF(FG32:FI153,"GA")</f>
        <v>8</v>
      </c>
      <c r="FH22" s="609"/>
      <c r="FI22" s="612"/>
      <c r="FJ22" s="608">
        <f>COUNTIF(FJ32:FL153,"GA")</f>
        <v>8</v>
      </c>
      <c r="FK22" s="609"/>
      <c r="FL22" s="609"/>
      <c r="FM22" s="608">
        <f>COUNTIF(FM32:FO153,"GA")</f>
        <v>7</v>
      </c>
      <c r="FN22" s="609"/>
      <c r="FO22" s="609"/>
      <c r="FP22" s="608">
        <f>COUNTIF(FP32:FR153,"GA")</f>
        <v>9</v>
      </c>
      <c r="FQ22" s="609"/>
      <c r="FR22" s="609"/>
      <c r="FS22" s="608">
        <f>COUNTIF(FS32:FU153,"GA")</f>
        <v>6</v>
      </c>
      <c r="FT22" s="609"/>
      <c r="FU22" s="610"/>
      <c r="FV22" s="611">
        <f>COUNTIF(FV32:FX153,"GA")</f>
        <v>6</v>
      </c>
      <c r="FW22" s="609"/>
      <c r="FX22" s="609"/>
      <c r="FY22" s="608">
        <f>COUNTIF(FY32:GA153,"GA")</f>
        <v>8</v>
      </c>
      <c r="FZ22" s="609"/>
      <c r="GA22" s="609"/>
      <c r="GB22" s="608">
        <f>COUNTIF(GB32:GD153,"GA")</f>
        <v>7</v>
      </c>
      <c r="GC22" s="609"/>
      <c r="GD22" s="609"/>
      <c r="GE22" s="608">
        <f>COUNTIF(GE32:GG153,"GA")</f>
        <v>8</v>
      </c>
      <c r="GF22" s="609"/>
      <c r="GG22" s="612"/>
      <c r="GH22" s="608">
        <f>COUNTIF(GH32:GJ153,"GA")</f>
        <v>8</v>
      </c>
      <c r="GI22" s="609"/>
      <c r="GJ22" s="609"/>
      <c r="GK22" s="608">
        <f>COUNTIF(GK32:GM153,"GA")</f>
        <v>8</v>
      </c>
      <c r="GL22" s="609"/>
      <c r="GM22" s="609"/>
      <c r="GN22" s="608">
        <f>COUNTIF(GN32:GP153,"GA")</f>
        <v>10</v>
      </c>
      <c r="GO22" s="609"/>
      <c r="GP22" s="609"/>
      <c r="GQ22" s="608">
        <f>COUNTIF(GQ32:GS153,"GA")</f>
        <v>10</v>
      </c>
      <c r="GR22" s="609"/>
      <c r="GS22" s="610"/>
      <c r="GT22" s="611">
        <f>COUNTIF(GT32:GV153,"GA")</f>
        <v>11</v>
      </c>
      <c r="GU22" s="609"/>
      <c r="GV22" s="609"/>
      <c r="GW22" s="608">
        <f>COUNTIF(GW32:GY153,"GA")</f>
        <v>11</v>
      </c>
      <c r="GX22" s="609"/>
      <c r="GY22" s="609"/>
      <c r="GZ22" s="608">
        <f>COUNTIF(GZ32:HB153,"GA")</f>
        <v>11</v>
      </c>
      <c r="HA22" s="609"/>
      <c r="HB22" s="609"/>
      <c r="HC22" s="608">
        <f>COUNTIF(HC32:HE153,"GA")</f>
        <v>4</v>
      </c>
      <c r="HD22" s="609"/>
      <c r="HE22" s="612"/>
      <c r="HF22" s="608">
        <f>COUNTIF(HF32:HH153,"GA")</f>
        <v>4</v>
      </c>
      <c r="HG22" s="609"/>
      <c r="HH22" s="609"/>
      <c r="HI22" s="608">
        <f>COUNTIF(HI32:HK153,"GA")</f>
        <v>4</v>
      </c>
      <c r="HJ22" s="609"/>
      <c r="HK22" s="609"/>
      <c r="HL22" s="608">
        <f>COUNTIF(HL32:HN153,"GA")</f>
        <v>4</v>
      </c>
      <c r="HM22" s="609"/>
      <c r="HN22" s="609"/>
      <c r="HO22" s="608">
        <f>COUNTIF(HO32:HQ153,"GA")</f>
        <v>4</v>
      </c>
      <c r="HP22" s="609"/>
      <c r="HQ22" s="610"/>
      <c r="HR22" s="611">
        <f>COUNTIF(HR32:HT153,"GA")</f>
        <v>4</v>
      </c>
      <c r="HS22" s="609"/>
      <c r="HT22" s="609"/>
      <c r="HU22" s="608">
        <f>COUNTIF(HU32:HW153,"GA")</f>
        <v>4</v>
      </c>
      <c r="HV22" s="609"/>
      <c r="HW22" s="609"/>
      <c r="HX22" s="608">
        <f>COUNTIF(HX32:HZ153,"GA")</f>
        <v>2</v>
      </c>
      <c r="HY22" s="609"/>
      <c r="HZ22" s="609"/>
      <c r="IA22" s="608">
        <f>COUNTIF(IA32:IC153,"GA")</f>
        <v>0</v>
      </c>
      <c r="IB22" s="609"/>
      <c r="IC22" s="612"/>
      <c r="ID22" s="608">
        <f>COUNTIF(ID32:IF153,"GA")+COUNTIF(ID32:IF153,"CEG")</f>
        <v>0</v>
      </c>
      <c r="IE22" s="609"/>
      <c r="IF22" s="609"/>
      <c r="IG22" s="609">
        <f>COUNTIF(IG32:II153,"GA")+COUNTIF(IG32:II153,"CEG")</f>
        <v>0</v>
      </c>
      <c r="IH22" s="609"/>
      <c r="II22" s="609"/>
      <c r="IJ22" s="609">
        <f>COUNTIF(IJ32:IL153,"GA")+COUNTIF(IJ32:IL153,"CEG")</f>
        <v>0</v>
      </c>
      <c r="IK22" s="609"/>
      <c r="IL22" s="609"/>
      <c r="IM22" s="609">
        <f>COUNTIF(IM32:IO153,"GA")+COUNTIF(IM32:IO153,"CEG")</f>
        <v>0</v>
      </c>
      <c r="IN22" s="609"/>
      <c r="IO22" s="612"/>
      <c r="IP22" s="56"/>
      <c r="IQ22" s="56"/>
      <c r="IR22" s="56"/>
      <c r="IS22" s="56"/>
      <c r="IT22" s="56"/>
      <c r="IU22" s="56"/>
      <c r="IV22" s="56"/>
      <c r="IW22" s="56"/>
      <c r="IX22" s="56"/>
      <c r="IY22" s="56"/>
      <c r="IZ22" s="56"/>
      <c r="JA22" s="56"/>
      <c r="JB22" s="56"/>
      <c r="JC22" s="56"/>
      <c r="JD22" s="56"/>
      <c r="JE22" s="56"/>
      <c r="JF22" s="56"/>
      <c r="JG22" s="56"/>
      <c r="JH22" s="56"/>
      <c r="JI22" s="56"/>
      <c r="JJ22" s="56"/>
      <c r="JK22" s="56"/>
      <c r="JL22" s="56"/>
    </row>
    <row r="23" spans="1:272" s="2" customFormat="1" ht="14.25" customHeight="1" thickBot="1" x14ac:dyDescent="0.25">
      <c r="A23" s="58"/>
      <c r="B23" s="58"/>
      <c r="C23" s="677" t="s">
        <v>78</v>
      </c>
      <c r="D23" s="678"/>
      <c r="E23" s="678"/>
      <c r="F23" s="38"/>
      <c r="G23" s="38" t="s">
        <v>93</v>
      </c>
      <c r="H23" s="38" t="s">
        <v>86</v>
      </c>
      <c r="I23" s="39"/>
      <c r="J23" s="628">
        <f>COUNTIF(J31:L153,"T")+COUNTIF(J31:L153,"TR")+COUNTIF(J31:L153,"CET")+COUNTIF(J31:L153,40)+COUNTIF(J31:L153,30)+COUNTIF(J31:L153,"TD")</f>
        <v>4</v>
      </c>
      <c r="K23" s="626"/>
      <c r="L23" s="626"/>
      <c r="M23" s="626">
        <f>COUNTIF(M31:O153,"T")+COUNTIF(M31:O153,"TR")+COUNTIF(M31:O153,"CET")+COUNTIF(M31:O153,40)+COUNTIF(M31:O153,30)+COUNTIF(M31:O153,"TD")</f>
        <v>4</v>
      </c>
      <c r="N23" s="626"/>
      <c r="O23" s="626"/>
      <c r="P23" s="626">
        <f>COUNTIF(P31:R153,"T")+COUNTIF(P31:R153,"TR")+COUNTIF(P31:R153,"CET")+COUNTIF(P31:R153,40)+COUNTIF(P31:R153,30)+COUNTIF(P31:R153,"TD")</f>
        <v>5</v>
      </c>
      <c r="Q23" s="626"/>
      <c r="R23" s="626"/>
      <c r="S23" s="626">
        <f>COUNTIF(S31:U153,"T")+COUNTIF(S31:U153,"TR")+COUNTIF(S31:U153,"CET")+COUNTIF(S31:U153,40)+COUNTIF(S31:U153,30)+COUNTIF(S31:U153,"TD")</f>
        <v>5</v>
      </c>
      <c r="T23" s="626"/>
      <c r="U23" s="627"/>
      <c r="V23" s="628">
        <f>COUNTIF(V31:X153,"T")+COUNTIF(V31:X153,"TR")+COUNTIF(V31:X153,"CET")+COUNTIF(V31:X153,40)+COUNTIF(V31:X153,30)+COUNTIF(V31:X153,"TD")</f>
        <v>5</v>
      </c>
      <c r="W23" s="626"/>
      <c r="X23" s="626"/>
      <c r="Y23" s="626">
        <f>COUNTIF(Y31:AA153,"T")+COUNTIF(Y31:AA153,"TR")+COUNTIF(Y31:AA153,"CET")+COUNTIF(Y31:AA153,40)+COUNTIF(Y31:AA153,30)+COUNTIF(Y31:AA153,"TD")</f>
        <v>5</v>
      </c>
      <c r="Z23" s="626"/>
      <c r="AA23" s="626"/>
      <c r="AB23" s="626">
        <f>COUNTIF(AB31:AD153,"T")+COUNTIF(AB31:AD153,"TR")+COUNTIF(AB31:AD153,"CET")+COUNTIF(AB31:AD153,40)+COUNTIF(AB31:AD153,30)+COUNTIF(AB31:AD153,"TD")</f>
        <v>5</v>
      </c>
      <c r="AC23" s="626"/>
      <c r="AD23" s="626"/>
      <c r="AE23" s="626">
        <f>COUNTIF(AE31:AG153,"T")+COUNTIF(AE31:AG153,"TR")+COUNTIF(AE31:AG153,"CET")+COUNTIF(AE31:AG153,40)+COUNTIF(AE31:AG153,30)+COUNTIF(AE31:AG153,"TD")</f>
        <v>5</v>
      </c>
      <c r="AF23" s="626"/>
      <c r="AG23" s="675"/>
      <c r="AH23" s="676">
        <f>COUNTIF(AH31:AJ153,"T")+COUNTIF(AH31:AJ153,"TR")+COUNTIF(AH31:AJ153,"CET")+COUNTIF(AH31:AJ153,40)+COUNTIF(AH31:AJ153,30)+COUNTIF(AH31:AJ153,"TD")</f>
        <v>5</v>
      </c>
      <c r="AI23" s="626"/>
      <c r="AJ23" s="626"/>
      <c r="AK23" s="626">
        <f>COUNTIF(AK31:AM153,"T")+COUNTIF(AK31:AM153,"TR")+COUNTIF(AK31:AM153,"CET")+COUNTIF(AK31:AM153,40)+COUNTIF(AK31:AM153,30)+COUNTIF(AK31:AM153,"TD")</f>
        <v>5</v>
      </c>
      <c r="AL23" s="626"/>
      <c r="AM23" s="626"/>
      <c r="AN23" s="626">
        <f>COUNTIF(AN31:AP153,"T")+COUNTIF(AN31:AP153,"TR")+COUNTIF(AN31:AP153,"CET")+COUNTIF(AN31:AP153,40)+COUNTIF(AN31:AP153,30)+COUNTIF(AN31:AP153,"TD")</f>
        <v>5</v>
      </c>
      <c r="AO23" s="626"/>
      <c r="AP23" s="626"/>
      <c r="AQ23" s="626">
        <f>COUNTIF(AQ31:AS153,"T")+COUNTIF(AQ31:AS153,"TR")+COUNTIF(AQ31:AS153,"CET")+COUNTIF(AQ31:AS153,40)+COUNTIF(AQ31:AS153,30)+COUNTIF(AQ31:AS153,"TD")</f>
        <v>5</v>
      </c>
      <c r="AR23" s="626"/>
      <c r="AS23" s="627"/>
      <c r="AT23" s="628">
        <f>COUNTIF(AT31:AV153,"T")+COUNTIF(AT31:AV153,"TR")+COUNTIF(AT31:AV153,"CET")+COUNTIF(AT31:AV153,40)+COUNTIF(AT31:AV153,30)+COUNTIF(AT31:AV153,"TD")</f>
        <v>5</v>
      </c>
      <c r="AU23" s="626"/>
      <c r="AV23" s="626"/>
      <c r="AW23" s="626">
        <f>COUNTIF(AW31:AY153,"T")+COUNTIF(AW31:AY153,"TR")+COUNTIF(AW31:AY153,"CET")+COUNTIF(AW31:AY153,40)+COUNTIF(AW31:AY153,30)+COUNTIF(AW31:AY153,"TD")</f>
        <v>5</v>
      </c>
      <c r="AX23" s="626"/>
      <c r="AY23" s="626"/>
      <c r="AZ23" s="626">
        <f>COUNTIF(AZ31:BB153,"T")+COUNTIF(AZ31:BB153,"TR")+COUNTIF(AZ31:BB153,"CET")+COUNTIF(AZ31:BB153,40)+COUNTIF(AZ31:BB153,30)+COUNTIF(AZ31:BB153,"TD")</f>
        <v>10</v>
      </c>
      <c r="BA23" s="626"/>
      <c r="BB23" s="626"/>
      <c r="BC23" s="626">
        <f>COUNTIF(BC31:BE153,"T")+COUNTIF(BC31:BE153,"TR")+COUNTIF(BC31:BE153,"CET")+COUNTIF(BC31:BE153,40)+COUNTIF(BC31:BE153,30)+COUNTIF(BC31:BE153,"TD")</f>
        <v>8</v>
      </c>
      <c r="BD23" s="626"/>
      <c r="BE23" s="675"/>
      <c r="BF23" s="676">
        <f>COUNTIF(BF31:BH153,"T")+COUNTIF(BF31:BH153,"TR")+COUNTIF(BF31:BH153,"CET")+COUNTIF(BF31:BH153,40)+COUNTIF(BF31:BH153,30)+COUNTIF(BF31:BH153,"TD")</f>
        <v>8</v>
      </c>
      <c r="BG23" s="626"/>
      <c r="BH23" s="626"/>
      <c r="BI23" s="626">
        <f>COUNTIF(BI31:BK153,"T")+COUNTIF(BI31:BK153,"TR")+COUNTIF(BI31:BK153,"CET")+COUNTIF(BI31:BK153,40)+COUNTIF(BI31:BK153,30)+COUNTIF(BI31:BK153,"TD")</f>
        <v>7</v>
      </c>
      <c r="BJ23" s="626"/>
      <c r="BK23" s="626"/>
      <c r="BL23" s="626">
        <f>COUNTIF(BL31:BN153,"T")+COUNTIF(BL31:BN153,"TR")+COUNTIF(BL31:BN153,"CET")+COUNTIF(BL31:BN153,40)+COUNTIF(BL31:BN153,30)+COUNTIF(BL31:BN153,"TD")</f>
        <v>8</v>
      </c>
      <c r="BM23" s="626"/>
      <c r="BN23" s="626"/>
      <c r="BO23" s="626">
        <f>COUNTIF(BO31:BQ153,"T")+COUNTIF(BO31:BQ153,"TR")+COUNTIF(BO31:BQ153,"CET")+COUNTIF(BO31:BQ153,40)+COUNTIF(BO31:BQ153,30)+COUNTIF(BO31:BQ153,"TD")</f>
        <v>9</v>
      </c>
      <c r="BP23" s="626"/>
      <c r="BQ23" s="627"/>
      <c r="BR23" s="628">
        <f>COUNTIF(BR31:BT153,"T")+COUNTIF(BR31:BT153,"TR")+COUNTIF(BR31:BT153,"CET")+COUNTIF(BR31:BT153,40)+COUNTIF(BR31:BT153,30)+COUNTIF(BR31:BT153,"TD")</f>
        <v>8</v>
      </c>
      <c r="BS23" s="626"/>
      <c r="BT23" s="626"/>
      <c r="BU23" s="626">
        <f>COUNTIF(BU31:BW153,"T")+COUNTIF(BU31:BW153,"TR")+COUNTIF(BU31:BW153,"CET")+COUNTIF(BU31:BW153,40)+COUNTIF(BU31:BW153,30)+COUNTIF(BU31:BW153,"TD")</f>
        <v>8</v>
      </c>
      <c r="BV23" s="626"/>
      <c r="BW23" s="626"/>
      <c r="BX23" s="626">
        <f>COUNTIF(BX31:BZ153,"T")+COUNTIF(BX31:BZ153,"TR")+COUNTIF(BX31:BZ153,"CET")+COUNTIF(BX31:BZ153,40)+COUNTIF(BX31:BZ153,30)+COUNTIF(BX31:BZ153,"TD")</f>
        <v>8</v>
      </c>
      <c r="BY23" s="626"/>
      <c r="BZ23" s="626"/>
      <c r="CA23" s="626">
        <f>COUNTIF(CA31:CC153,"T")+COUNTIF(CA31:CC153,"TR")+COUNTIF(CA31:CC153,"CET")+COUNTIF(CA31:CC153,40)+COUNTIF(CA31:CC153,30)+COUNTIF(CA31:CC153,"TD")</f>
        <v>8</v>
      </c>
      <c r="CB23" s="626"/>
      <c r="CC23" s="675"/>
      <c r="CD23" s="676">
        <f>COUNTIF(CD31:CF153,"T")+COUNTIF(CD31:CF153,"TR")+COUNTIF(CD31:CF153,"CET")+COUNTIF(CD31:CF153,40)+COUNTIF(CD31:CF153,30)+COUNTIF(CD31:CF153,"TD")</f>
        <v>8</v>
      </c>
      <c r="CE23" s="626"/>
      <c r="CF23" s="626"/>
      <c r="CG23" s="626">
        <f>COUNTIF(CG31:CI153,"T")+COUNTIF(CG31:CI153,"TR")+COUNTIF(CG31:CI153,"CET")+COUNTIF(CG31:CI153,40)+COUNTIF(CG31:CI153,30)+COUNTIF(CG31:CI153,"TD")</f>
        <v>9</v>
      </c>
      <c r="CH23" s="626"/>
      <c r="CI23" s="626"/>
      <c r="CJ23" s="626">
        <f>COUNTIF(CJ31:CL153,"T")+COUNTIF(CJ31:CL153,"TR")+COUNTIF(CJ31:CL153,"CET")+COUNTIF(CJ31:CL153,40)+COUNTIF(CJ31:CL153,30)+COUNTIF(CJ31:CL153,"TD")</f>
        <v>9</v>
      </c>
      <c r="CK23" s="626"/>
      <c r="CL23" s="626"/>
      <c r="CM23" s="626">
        <f>COUNTIF(CM31:CO153,"T")+COUNTIF(CM31:CO153,"TR")+COUNTIF(CM31:CO153,"CET")+COUNTIF(CM31:CO153,40)+COUNTIF(CM31:CO153,30)+COUNTIF(CM31:CO153,"TD")</f>
        <v>8</v>
      </c>
      <c r="CN23" s="626"/>
      <c r="CO23" s="627"/>
      <c r="CP23" s="628">
        <f>COUNTIF(CP31:CR153,"T")+COUNTIF(CP31:CR153,"TR")+COUNTIF(CP31:CR153,"CET")+COUNTIF(CP31:CR153,40)+COUNTIF(CP31:CR153,30)+COUNTIF(CP31:CR153,"TD")</f>
        <v>8</v>
      </c>
      <c r="CQ23" s="626"/>
      <c r="CR23" s="626"/>
      <c r="CS23" s="626">
        <f>COUNTIF(CS31:CU153,"T")+COUNTIF(CS31:CU153,"TR")+COUNTIF(CS31:CU153,"CET")+COUNTIF(CS31:CU153,40)+COUNTIF(CS31:CU153,30)+COUNTIF(CS31:CU153,"TD")</f>
        <v>8</v>
      </c>
      <c r="CT23" s="626"/>
      <c r="CU23" s="626"/>
      <c r="CV23" s="626">
        <f>COUNTIF(CV31:CX153,"T")+COUNTIF(CV31:CX153,"TR")+COUNTIF(CV31:CX153,"CET")+COUNTIF(CV31:CX153,40)+COUNTIF(CV31:CX153,30)+COUNTIF(CV31:CX153,"TD")</f>
        <v>9</v>
      </c>
      <c r="CW23" s="626"/>
      <c r="CX23" s="626"/>
      <c r="CY23" s="626">
        <f>COUNTIF(CY31:DA153,"T")+COUNTIF(CY31:DA153,"TR")+COUNTIF(CY31:DA153,"CET")+COUNTIF(CY31:DA153,40)+COUNTIF(CY31:DA153,30)+COUNTIF(CY31:DA153,"TD")</f>
        <v>5</v>
      </c>
      <c r="CZ23" s="626"/>
      <c r="DA23" s="675"/>
      <c r="DB23" s="676">
        <f>COUNTIF(DB31:DD153,"T")+COUNTIF(DB31:DD153,"TR")+COUNTIF(DB31:DD153,"CET")+COUNTIF(DB31:DD153,40)+COUNTIF(DB31:DD153,30)+COUNTIF(DB31:DD153,"TD")</f>
        <v>10</v>
      </c>
      <c r="DC23" s="626"/>
      <c r="DD23" s="626"/>
      <c r="DE23" s="626">
        <f>COUNTIF(DE31:DG153,"T")+COUNTIF(DE31:DG153,"TR")+COUNTIF(DE31:DG153,"CET")+COUNTIF(DE31:DG153,40)+COUNTIF(DE31:DG153,30)+COUNTIF(DE31:DG153,"TD")</f>
        <v>9</v>
      </c>
      <c r="DF23" s="626"/>
      <c r="DG23" s="626"/>
      <c r="DH23" s="626">
        <f>COUNTIF(DH31:DJ153,"T")+COUNTIF(DH31:DJ153,"TR")+COUNTIF(DH31:DJ153,"CET")+COUNTIF(DH31:DJ153,40)+COUNTIF(DH31:DJ153,30)+COUNTIF(DH31:DJ153,"TD")</f>
        <v>9</v>
      </c>
      <c r="DI23" s="626"/>
      <c r="DJ23" s="626"/>
      <c r="DK23" s="626">
        <f>COUNTIF(DK31:DM153,"T")+COUNTIF(DK31:DM153,"TR")+COUNTIF(DK31:DM153,"CET")+COUNTIF(DK31:DM153,40)+COUNTIF(DK31:DM153,30)+COUNTIF(DK31:DM153,"TD")</f>
        <v>10</v>
      </c>
      <c r="DL23" s="626"/>
      <c r="DM23" s="627"/>
      <c r="DN23" s="628">
        <f>COUNTIF(DN31:DP153,"T")+COUNTIF(DN31:DP153,"TR")+COUNTIF(DN31:DP153,"CET")+COUNTIF(DN31:DP153,40)+COUNTIF(DN31:DP153,30)+COUNTIF(DN31:DP153,"TD")</f>
        <v>10</v>
      </c>
      <c r="DO23" s="626"/>
      <c r="DP23" s="626"/>
      <c r="DQ23" s="626">
        <f>COUNTIF(DQ31:DS153,"T")+COUNTIF(DQ31:DS153,"TR")+COUNTIF(DQ31:DS153,"CET")+COUNTIF(DQ31:DS153,40)+COUNTIF(DQ31:DS153,30)+COUNTIF(DQ31:DS153,"TD")</f>
        <v>10</v>
      </c>
      <c r="DR23" s="626"/>
      <c r="DS23" s="626"/>
      <c r="DT23" s="626">
        <f>COUNTIF(DT31:DV153,"T")+COUNTIF(DT31:DV153,"TR")+COUNTIF(DT31:DV153,"CET")+COUNTIF(DT31:DV153,40)+COUNTIF(DT31:DV153,30)+COUNTIF(DT31:DV153,"TD")</f>
        <v>10</v>
      </c>
      <c r="DU23" s="626"/>
      <c r="DV23" s="626"/>
      <c r="DW23" s="626">
        <f>COUNTIF(DW31:DY153,"T")+COUNTIF(DW31:DY153,"TR")+COUNTIF(DW31:DY153,"CET")+COUNTIF(DW31:DY153,40)+COUNTIF(DW31:DY153,30)+COUNTIF(DW31:DY153,"TD")</f>
        <v>10</v>
      </c>
      <c r="DX23" s="626"/>
      <c r="DY23" s="675"/>
      <c r="DZ23" s="676">
        <f>COUNTIF(DZ31:EB153,"T")+COUNTIF(DZ31:EB153,"TR")+COUNTIF(DZ31:EB153,"CET")+COUNTIF(DZ31:EB153,40)+COUNTIF(DZ31:EB153,30)+COUNTIF(DZ31:EB153,"TD")</f>
        <v>10</v>
      </c>
      <c r="EA23" s="626"/>
      <c r="EB23" s="626"/>
      <c r="EC23" s="626">
        <f>COUNTIF(EC31:EE153,"T")+COUNTIF(EC31:EE153,"TR")+COUNTIF(EC31:EE153,"CET")+COUNTIF(EC31:EE153,40)+COUNTIF(EC31:EE153,30)+COUNTIF(EC31:EE153,"TD")</f>
        <v>10</v>
      </c>
      <c r="ED23" s="626"/>
      <c r="EE23" s="626"/>
      <c r="EF23" s="626">
        <f>COUNTIF(EF31:EH153,"T")+COUNTIF(EF31:EH153,"TR")+COUNTIF(EF31:EH153,"CET")+COUNTIF(EF31:EH153,40)+COUNTIF(EF31:EH153,30)+COUNTIF(EF31:EH153,"TD")</f>
        <v>11</v>
      </c>
      <c r="EG23" s="626"/>
      <c r="EH23" s="626"/>
      <c r="EI23" s="626">
        <f>COUNTIF(EI31:EK153,"T")+COUNTIF(EI31:EK153,"TR")+COUNTIF(EI31:EK153,"CET")+COUNTIF(EI31:EK153,40)+COUNTIF(EI31:EK153,30)+COUNTIF(EI31:EK153,"TD")</f>
        <v>11</v>
      </c>
      <c r="EJ23" s="626"/>
      <c r="EK23" s="627"/>
      <c r="EL23" s="628">
        <f>COUNTIF(EL31:EN153,"T")+COUNTIF(EL31:EN153,"TR")+COUNTIF(EL31:EN153,"CET")+COUNTIF(EL31:EN153,40)+COUNTIF(EL31:EN153,30)+COUNTIF(EL31:EN153,"TD")</f>
        <v>13</v>
      </c>
      <c r="EM23" s="626"/>
      <c r="EN23" s="626"/>
      <c r="EO23" s="626">
        <f>COUNTIF(EO31:EQ153,"T")+COUNTIF(EO31:EQ153,"TR")+COUNTIF(EO31:EQ153,"CET")+COUNTIF(EO31:EQ153,40)+COUNTIF(EO31:EQ153,30)+COUNTIF(EO31:EQ153,"TD")</f>
        <v>10</v>
      </c>
      <c r="EP23" s="626"/>
      <c r="EQ23" s="626"/>
      <c r="ER23" s="626">
        <f>COUNTIF(ER31:ET153,"T")+COUNTIF(ER31:ET153,"TR")+COUNTIF(ER31:ET153,"CET")+COUNTIF(ER31:ET153,40)+COUNTIF(ER31:ET153,30)+COUNTIF(ER31:ET153,"TD")</f>
        <v>10</v>
      </c>
      <c r="ES23" s="626"/>
      <c r="ET23" s="626"/>
      <c r="EU23" s="626">
        <f>COUNTIF(EU31:EW153,"T")+COUNTIF(EU31:EW153,"TR")+COUNTIF(EU31:EW153,"CET")+COUNTIF(EU31:EW153,40)+COUNTIF(EU31:EW153,30)+COUNTIF(EU31:EW153,"TD")</f>
        <v>10</v>
      </c>
      <c r="EV23" s="626"/>
      <c r="EW23" s="675"/>
      <c r="EX23" s="676">
        <f>COUNTIF(EX31:EZ153,"T")+COUNTIF(EX31:EZ153,"TR")+COUNTIF(EX31:EZ153,"CET")+COUNTIF(EX31:EZ153,40)+COUNTIF(EX31:EZ153,30)+COUNTIF(EX31:EZ153,"TD")</f>
        <v>10</v>
      </c>
      <c r="EY23" s="626"/>
      <c r="EZ23" s="626"/>
      <c r="FA23" s="626">
        <f>COUNTIF(FA31:FC153,"T")+COUNTIF(FA31:FC153,"TR")+COUNTIF(FA31:FC153,"CET")+COUNTIF(FA31:FC153,40)+COUNTIF(FA31:FC153,30)+COUNTIF(FA31:FC153,"TD")</f>
        <v>10</v>
      </c>
      <c r="FB23" s="626"/>
      <c r="FC23" s="626"/>
      <c r="FD23" s="626">
        <f>COUNTIF(FD31:FF153,"T")+COUNTIF(FD31:FF153,"TR")+COUNTIF(FD31:FF153,"CET")+COUNTIF(FD31:FF153,40)+COUNTIF(FD31:FF153,30)+COUNTIF(FD31:FF153,"TD")</f>
        <v>10</v>
      </c>
      <c r="FE23" s="626"/>
      <c r="FF23" s="626"/>
      <c r="FG23" s="626">
        <f>COUNTIF(FG31:FI153,"T")+COUNTIF(FG31:FI153,"TR")+COUNTIF(FG31:FI153,"CET")+COUNTIF(FG31:FI153,40)+COUNTIF(FG31:FI153,30)+COUNTIF(FG31:FI153,"TD")</f>
        <v>10</v>
      </c>
      <c r="FH23" s="626"/>
      <c r="FI23" s="627"/>
      <c r="FJ23" s="628">
        <f>COUNTIF(FJ31:FL153,"T")+COUNTIF(FJ31:FL153,"TR")+COUNTIF(FJ31:FL153,"CET")+COUNTIF(FJ31:FL153,40)+COUNTIF(FJ31:FL153,30)+COUNTIF(FJ31:FL153,"TD")</f>
        <v>10</v>
      </c>
      <c r="FK23" s="626"/>
      <c r="FL23" s="626"/>
      <c r="FM23" s="626">
        <f>COUNTIF(FM31:FO153,"T")+COUNTIF(FM31:FO153,"TR")+COUNTIF(FM31:FO153,"CET")+COUNTIF(FM31:FO153,40)+COUNTIF(FM31:FO153,30)+COUNTIF(FM31:FO153,"TD")</f>
        <v>11</v>
      </c>
      <c r="FN23" s="626"/>
      <c r="FO23" s="626"/>
      <c r="FP23" s="626">
        <f>COUNTIF(FP31:FR153,"T")+COUNTIF(FP31:FR153,"TR")+COUNTIF(FP31:FR153,"CET")+COUNTIF(FP31:FR153,40)+COUNTIF(FP31:FR153,30)+COUNTIF(FP31:FR153,"TD")</f>
        <v>9</v>
      </c>
      <c r="FQ23" s="626"/>
      <c r="FR23" s="626"/>
      <c r="FS23" s="626">
        <f>COUNTIF(FS31:FU153,"T")+COUNTIF(FS31:FU153,"TR")+COUNTIF(FS31:FU153,"CET")+COUNTIF(FS31:FU153,40)+COUNTIF(FS31:FU153,30)+COUNTIF(FS31:FU153,"TD")</f>
        <v>9</v>
      </c>
      <c r="FT23" s="626"/>
      <c r="FU23" s="675"/>
      <c r="FV23" s="676">
        <f>COUNTIF(FV31:FX153,"T")+COUNTIF(FV31:FX153,"TR")+COUNTIF(FV31:FX153,"CET")+COUNTIF(FV31:FX153,40)+COUNTIF(FV31:FX153,30)+COUNTIF(FV31:FX153,"TD")</f>
        <v>8</v>
      </c>
      <c r="FW23" s="626"/>
      <c r="FX23" s="626"/>
      <c r="FY23" s="626">
        <f>COUNTIF(FY31:GA153,"T")+COUNTIF(FY31:GA153,"TR")+COUNTIF(FY31:GA153,"CET")+COUNTIF(FY31:GA153,40)+COUNTIF(FY31:GA153,30)+COUNTIF(FY31:GA153,"TD")</f>
        <v>8</v>
      </c>
      <c r="FZ23" s="626"/>
      <c r="GA23" s="626"/>
      <c r="GB23" s="626">
        <f>COUNTIF(GB31:GD153,"T")+COUNTIF(GB31:GD153,"TR")+COUNTIF(GB31:GD153,"CET")+COUNTIF(GB31:GD153,40)+COUNTIF(GB31:GD153,30)+COUNTIF(GB31:GD153,"TD")</f>
        <v>10</v>
      </c>
      <c r="GC23" s="626"/>
      <c r="GD23" s="626"/>
      <c r="GE23" s="626">
        <f>COUNTIF(GE31:GG153,"T")+COUNTIF(GE31:GG153,"TR")+COUNTIF(GE31:GG153,"CET")+COUNTIF(GE31:GG153,40)+COUNTIF(GE31:GG153,30)+COUNTIF(GE31:GG153,"TD")</f>
        <v>10</v>
      </c>
      <c r="GF23" s="626"/>
      <c r="GG23" s="627"/>
      <c r="GH23" s="628">
        <f>COUNTIF(GH31:GJ153,"T")+COUNTIF(GH31:GJ153,"TR")+COUNTIF(GH31:GJ153,"CET")+COUNTIF(GH31:GJ153,40)+COUNTIF(GH31:GJ153,30)+COUNTIF(GH31:GJ153,"TD")</f>
        <v>10</v>
      </c>
      <c r="GI23" s="626"/>
      <c r="GJ23" s="626"/>
      <c r="GK23" s="626">
        <f>COUNTIF(GK31:GM153,"T")+COUNTIF(GK31:GM153,"TR")+COUNTIF(GK31:GM153,"CET")+COUNTIF(GK31:GM153,40)+COUNTIF(GK31:GM153,30)+COUNTIF(GK31:GM153,"TD")</f>
        <v>10</v>
      </c>
      <c r="GL23" s="626"/>
      <c r="GM23" s="626"/>
      <c r="GN23" s="626">
        <f>COUNTIF(GN31:GP153,"T")+COUNTIF(GN31:GP153,"TR")+COUNTIF(GN31:GP153,"CET")+COUNTIF(GN31:GP153,40)+COUNTIF(GN31:GP153,30)+COUNTIF(GN31:GP153,"TD")</f>
        <v>10</v>
      </c>
      <c r="GO23" s="626"/>
      <c r="GP23" s="626"/>
      <c r="GQ23" s="626">
        <f>COUNTIF(GQ31:GS153,"T")+COUNTIF(GQ31:GS153,"TR")+COUNTIF(GQ31:GS153,"CET")+COUNTIF(GQ31:GS153,40)+COUNTIF(GQ31:GS153,30)+COUNTIF(GQ31:GS153,"TD")</f>
        <v>10</v>
      </c>
      <c r="GR23" s="626"/>
      <c r="GS23" s="675"/>
      <c r="GT23" s="676">
        <f>COUNTIF(GT31:GV153,"T")+COUNTIF(GT31:GV153,"TR")+COUNTIF(GT31:GV153,"CET")+COUNTIF(GT31:GV153,40)+COUNTIF(GT31:GV153,30)+COUNTIF(GT31:GV153,"TD")</f>
        <v>10</v>
      </c>
      <c r="GU23" s="626"/>
      <c r="GV23" s="626"/>
      <c r="GW23" s="626">
        <f>COUNTIF(GW31:GY153,"T")+COUNTIF(GW31:GY153,"TR")+COUNTIF(GW31:GY153,"CET")+COUNTIF(GW31:GY153,40)+COUNTIF(GW31:GY153,30)+COUNTIF(GW31:GY153,"TD")</f>
        <v>10</v>
      </c>
      <c r="GX23" s="626"/>
      <c r="GY23" s="626"/>
      <c r="GZ23" s="626">
        <f>COUNTIF(GZ31:HB153,"T")+COUNTIF(GZ31:HB153,"TR")+COUNTIF(GZ31:HB153,"CET")+COUNTIF(GZ31:HB153,40)+COUNTIF(GZ31:HB153,30)+COUNTIF(GZ31:HB153,"TD")</f>
        <v>10</v>
      </c>
      <c r="HA23" s="626"/>
      <c r="HB23" s="626"/>
      <c r="HC23" s="626">
        <f>COUNTIF(HC31:HE153,"T")+COUNTIF(HC31:HE153,"TR")+COUNTIF(HC31:HE153,"CET")+COUNTIF(HC31:HE153,40)+COUNTIF(HC31:HE153,30)+COUNTIF(HC31:HE153,"TD")</f>
        <v>3</v>
      </c>
      <c r="HD23" s="626"/>
      <c r="HE23" s="627"/>
      <c r="HF23" s="628">
        <f>COUNTIF(HF31:HH153,"T")+COUNTIF(HF31:HH153,"TR")+COUNTIF(HF31:HH153,"CET")+COUNTIF(HF31:HH153,40)+COUNTIF(HF31:HH153,30)+COUNTIF(HF31:HH153,"TD")</f>
        <v>3</v>
      </c>
      <c r="HG23" s="626"/>
      <c r="HH23" s="626"/>
      <c r="HI23" s="626">
        <f>COUNTIF(HI31:HK153,"T")+COUNTIF(HI31:HK153,"TR")+COUNTIF(HI31:HK153,"CET")+COUNTIF(HI31:HK153,40)+COUNTIF(HI31:HK153,30)+COUNTIF(HI31:HK153,"TD")</f>
        <v>3</v>
      </c>
      <c r="HJ23" s="626"/>
      <c r="HK23" s="626"/>
      <c r="HL23" s="626">
        <f>COUNTIF(HL31:HN153,"T")+COUNTIF(HL31:HN153,"TR")+COUNTIF(HL31:HN153,"CET")+COUNTIF(HL31:HN153,40)+COUNTIF(HL31:HN153,30)+COUNTIF(HL31:HN153,"TD")</f>
        <v>3</v>
      </c>
      <c r="HM23" s="626"/>
      <c r="HN23" s="626"/>
      <c r="HO23" s="626">
        <f>COUNTIF(HO31:HQ153,"T")+COUNTIF(HO31:HQ153,"TR")+COUNTIF(HO31:HQ153,"CET")+COUNTIF(HO31:HQ153,40)+COUNTIF(HO31:HQ153,30)+COUNTIF(HO31:HQ153,"TD")</f>
        <v>3</v>
      </c>
      <c r="HP23" s="626"/>
      <c r="HQ23" s="675"/>
      <c r="HR23" s="676">
        <f>COUNTIF(HR31:HT153,"T")+COUNTIF(HR31:HT153,"TR")+COUNTIF(HR31:HT153,"CET")+COUNTIF(HR31:HT153,40)+COUNTIF(HR31:HT153,30)+COUNTIF(HR31:HT153,"TD")</f>
        <v>3</v>
      </c>
      <c r="HS23" s="626"/>
      <c r="HT23" s="626"/>
      <c r="HU23" s="626">
        <f>COUNTIF(HU31:HW153,"T")+COUNTIF(HU31:HW153,"TR")+COUNTIF(HU31:HW153,"CET")+COUNTIF(HU31:HW153,40)+COUNTIF(HU31:HW153,30)+COUNTIF(HU31:HW153,"TD")</f>
        <v>3</v>
      </c>
      <c r="HV23" s="626"/>
      <c r="HW23" s="626"/>
      <c r="HX23" s="626">
        <f>COUNTIF(HX31:HZ153,"T")+COUNTIF(HX31:HZ153,"TR")+COUNTIF(HX31:HZ153,"CET")+COUNTIF(HX31:HZ153,40)+COUNTIF(HX31:HZ153,30)+COUNTIF(HX31:HZ153,"TD")</f>
        <v>2</v>
      </c>
      <c r="HY23" s="626"/>
      <c r="HZ23" s="626"/>
      <c r="IA23" s="626">
        <f>COUNTIF(IA31:IC153,"T")+COUNTIF(IA31:IC153,"TR")+COUNTIF(IA31:IC153,"CET")+COUNTIF(IA31:IC153,40)+COUNTIF(IA31:IC153,30)+COUNTIF(IA31:IC153,"TD")</f>
        <v>0</v>
      </c>
      <c r="IB23" s="626"/>
      <c r="IC23" s="627"/>
      <c r="ID23" s="628">
        <f>COUNTIF(ID31:IF153,"T")+COUNTIF(ID31:IF153,"TR")+COUNTIF(ID31:IF153,"CET")+COUNTIF(ID31:IF153,40)+COUNTIF(ID31:IF153,30)+COUNTIF(ID31:IF153,"TD")</f>
        <v>0</v>
      </c>
      <c r="IE23" s="626"/>
      <c r="IF23" s="626"/>
      <c r="IG23" s="626">
        <f>COUNTIF(IG31:II153,"T")+COUNTIF(IG31:II153,"TR")+COUNTIF(IG31:II153,"CET")+COUNTIF(IG31:II153,40)+COUNTIF(IG31:II153,30)+COUNTIF(IG31:II153,"TD")</f>
        <v>0</v>
      </c>
      <c r="IH23" s="626"/>
      <c r="II23" s="626"/>
      <c r="IJ23" s="626">
        <f>COUNTIF(IJ31:IL153,"T")+COUNTIF(IJ31:IL153,"TR")+COUNTIF(IJ31:IL153,"CET")+COUNTIF(IJ31:IL153,40)+COUNTIF(IJ31:IL153,30)+COUNTIF(IJ31:IL153,"TD")</f>
        <v>0</v>
      </c>
      <c r="IK23" s="626"/>
      <c r="IL23" s="626"/>
      <c r="IM23" s="626">
        <f>COUNTIF(IM31:IO153,"T")+COUNTIF(IM31:IO153,"TR")+COUNTIF(IM31:IO153,"CET")+COUNTIF(IM31:IO153,40)+COUNTIF(IM31:IO153,30)+COUNTIF(IM31:IO153,"TD")</f>
        <v>0</v>
      </c>
      <c r="IN23" s="626"/>
      <c r="IO23" s="675"/>
      <c r="IP23" s="56"/>
      <c r="IQ23" s="56"/>
      <c r="IR23" s="56"/>
      <c r="IS23" s="56"/>
      <c r="IT23" s="56"/>
      <c r="IU23" s="56"/>
      <c r="IV23" s="56"/>
      <c r="IW23" s="56"/>
      <c r="IX23" s="56"/>
      <c r="IY23" s="56"/>
      <c r="IZ23" s="56"/>
      <c r="JA23" s="56"/>
      <c r="JB23" s="56"/>
      <c r="JC23" s="56"/>
      <c r="JD23" s="56"/>
      <c r="JE23" s="56"/>
      <c r="JF23" s="56"/>
      <c r="JG23" s="56"/>
      <c r="JH23" s="56"/>
      <c r="JI23" s="56"/>
      <c r="JJ23" s="56"/>
      <c r="JK23" s="56"/>
      <c r="JL23" s="56"/>
    </row>
    <row r="24" spans="1:272" s="2" customFormat="1" ht="14.25" customHeight="1" thickBot="1" x14ac:dyDescent="0.25">
      <c r="A24" s="58"/>
      <c r="B24" s="58"/>
      <c r="C24" s="620" t="s">
        <v>98</v>
      </c>
      <c r="D24" s="621"/>
      <c r="E24" s="622"/>
      <c r="F24" s="25"/>
      <c r="G24" s="25" t="s">
        <v>93</v>
      </c>
      <c r="H24" s="25" t="s">
        <v>86</v>
      </c>
      <c r="I24" s="9"/>
      <c r="J24" s="605">
        <f>COUNTIF(J32:L153,"TD")</f>
        <v>4</v>
      </c>
      <c r="K24" s="603"/>
      <c r="L24" s="603"/>
      <c r="M24" s="603">
        <f>COUNTIF(M32:O153,"TD")</f>
        <v>4</v>
      </c>
      <c r="N24" s="603"/>
      <c r="O24" s="603"/>
      <c r="P24" s="603">
        <f>COUNTIF(P32:R153,"TD")</f>
        <v>5</v>
      </c>
      <c r="Q24" s="603"/>
      <c r="R24" s="603"/>
      <c r="S24" s="603">
        <f>COUNTIF(S32:U153,"TD")</f>
        <v>5</v>
      </c>
      <c r="T24" s="603"/>
      <c r="U24" s="604"/>
      <c r="V24" s="605">
        <f>COUNTIF(V32:X153,"TD")</f>
        <v>5</v>
      </c>
      <c r="W24" s="603"/>
      <c r="X24" s="603"/>
      <c r="Y24" s="603">
        <f>COUNTIF(Y32:AA153,"TD")</f>
        <v>5</v>
      </c>
      <c r="Z24" s="603"/>
      <c r="AA24" s="603"/>
      <c r="AB24" s="603">
        <f>COUNTIF(AB32:AD153,"TD")</f>
        <v>5</v>
      </c>
      <c r="AC24" s="603"/>
      <c r="AD24" s="603"/>
      <c r="AE24" s="603">
        <f>COUNTIF(AE32:AG153,"TD")</f>
        <v>5</v>
      </c>
      <c r="AF24" s="603"/>
      <c r="AG24" s="606"/>
      <c r="AH24" s="607">
        <f>COUNTIF(AH32:AJ153,"TD")</f>
        <v>4</v>
      </c>
      <c r="AI24" s="603"/>
      <c r="AJ24" s="603"/>
      <c r="AK24" s="603">
        <f>COUNTIF(AK32:AM153,"TD")</f>
        <v>4</v>
      </c>
      <c r="AL24" s="603"/>
      <c r="AM24" s="603"/>
      <c r="AN24" s="603">
        <f>COUNTIF(AN32:AP153,"TD")</f>
        <v>4</v>
      </c>
      <c r="AO24" s="603"/>
      <c r="AP24" s="603"/>
      <c r="AQ24" s="603">
        <f>COUNTIF(AQ32:AS153,"TD")</f>
        <v>4</v>
      </c>
      <c r="AR24" s="603"/>
      <c r="AS24" s="604"/>
      <c r="AT24" s="605">
        <f>COUNTIF(AT32:AV153,"TD")</f>
        <v>4</v>
      </c>
      <c r="AU24" s="603"/>
      <c r="AV24" s="603"/>
      <c r="AW24" s="603">
        <f>COUNTIF(AW32:AY153,"TD")</f>
        <v>4</v>
      </c>
      <c r="AX24" s="603"/>
      <c r="AY24" s="603"/>
      <c r="AZ24" s="603">
        <f>COUNTIF(AZ32:BB153,"TD")</f>
        <v>9</v>
      </c>
      <c r="BA24" s="603"/>
      <c r="BB24" s="603"/>
      <c r="BC24" s="603">
        <f>COUNTIF(BC32:BE153,"TD")</f>
        <v>7</v>
      </c>
      <c r="BD24" s="603"/>
      <c r="BE24" s="606"/>
      <c r="BF24" s="607">
        <f>COUNTIF(BF32:BH153,"TD")</f>
        <v>7</v>
      </c>
      <c r="BG24" s="603"/>
      <c r="BH24" s="603"/>
      <c r="BI24" s="603">
        <f>COUNTIF(BI32:BK153,"TD")</f>
        <v>6</v>
      </c>
      <c r="BJ24" s="603"/>
      <c r="BK24" s="603"/>
      <c r="BL24" s="603">
        <f>COUNTIF(BL32:BN153,"TD")</f>
        <v>7</v>
      </c>
      <c r="BM24" s="603"/>
      <c r="BN24" s="603"/>
      <c r="BO24" s="603">
        <f>COUNTIF(BO32:BQ153,"TD")</f>
        <v>8</v>
      </c>
      <c r="BP24" s="603"/>
      <c r="BQ24" s="604"/>
      <c r="BR24" s="605">
        <f>COUNTIF(BR32:BT153,"TD")</f>
        <v>7</v>
      </c>
      <c r="BS24" s="603"/>
      <c r="BT24" s="603"/>
      <c r="BU24" s="603">
        <f>COUNTIF(BU32:BW153,"TD")</f>
        <v>7</v>
      </c>
      <c r="BV24" s="603"/>
      <c r="BW24" s="603"/>
      <c r="BX24" s="603">
        <f>COUNTIF(BX32:BZ153,"TD")</f>
        <v>7</v>
      </c>
      <c r="BY24" s="603"/>
      <c r="BZ24" s="603"/>
      <c r="CA24" s="603">
        <f>COUNTIF(CA32:CC153,"TD")</f>
        <v>7</v>
      </c>
      <c r="CB24" s="603"/>
      <c r="CC24" s="606"/>
      <c r="CD24" s="607">
        <f>COUNTIF(CD32:CF153,"TD")</f>
        <v>7</v>
      </c>
      <c r="CE24" s="603"/>
      <c r="CF24" s="603"/>
      <c r="CG24" s="603">
        <f>COUNTIF(CG32:CI153,"TD")</f>
        <v>8</v>
      </c>
      <c r="CH24" s="603"/>
      <c r="CI24" s="603"/>
      <c r="CJ24" s="603">
        <f>COUNTIF(CJ32:CL153,"TD")</f>
        <v>8</v>
      </c>
      <c r="CK24" s="603"/>
      <c r="CL24" s="603"/>
      <c r="CM24" s="603">
        <f>COUNTIF(CM32:CO153,"TD")</f>
        <v>7</v>
      </c>
      <c r="CN24" s="603"/>
      <c r="CO24" s="604"/>
      <c r="CP24" s="605">
        <f>COUNTIF(CP32:CR153,"TD")</f>
        <v>7</v>
      </c>
      <c r="CQ24" s="603"/>
      <c r="CR24" s="603"/>
      <c r="CS24" s="603">
        <f>COUNTIF(CS32:CU153,"TD")</f>
        <v>7</v>
      </c>
      <c r="CT24" s="603"/>
      <c r="CU24" s="603"/>
      <c r="CV24" s="603">
        <f>COUNTIF(CV32:CX153,"TD")</f>
        <v>8</v>
      </c>
      <c r="CW24" s="603"/>
      <c r="CX24" s="603"/>
      <c r="CY24" s="603">
        <f>COUNTIF(CY32:DA153,"TD")</f>
        <v>5</v>
      </c>
      <c r="CZ24" s="603"/>
      <c r="DA24" s="606"/>
      <c r="DB24" s="607">
        <f>COUNTIF(DB32:DD153,"TD")</f>
        <v>9</v>
      </c>
      <c r="DC24" s="603"/>
      <c r="DD24" s="603"/>
      <c r="DE24" s="603">
        <f>COUNTIF(DE32:DG153,"TD")</f>
        <v>8</v>
      </c>
      <c r="DF24" s="603"/>
      <c r="DG24" s="603"/>
      <c r="DH24" s="603">
        <f>COUNTIF(DH32:DJ153,"TD")</f>
        <v>8</v>
      </c>
      <c r="DI24" s="603"/>
      <c r="DJ24" s="603"/>
      <c r="DK24" s="603">
        <f>COUNTIF(DK32:DM153,"TD")</f>
        <v>9</v>
      </c>
      <c r="DL24" s="603"/>
      <c r="DM24" s="604"/>
      <c r="DN24" s="605">
        <f>COUNTIF(DN32:DP153,"TD")</f>
        <v>9</v>
      </c>
      <c r="DO24" s="603"/>
      <c r="DP24" s="603"/>
      <c r="DQ24" s="603">
        <f>COUNTIF(DQ32:DS153,"TD")</f>
        <v>9</v>
      </c>
      <c r="DR24" s="603"/>
      <c r="DS24" s="603"/>
      <c r="DT24" s="603">
        <f>COUNTIF(DT32:DV153,"TD")</f>
        <v>9</v>
      </c>
      <c r="DU24" s="603"/>
      <c r="DV24" s="603"/>
      <c r="DW24" s="603">
        <f>COUNTIF(DW32:DY153,"TD")</f>
        <v>9</v>
      </c>
      <c r="DX24" s="603"/>
      <c r="DY24" s="606"/>
      <c r="DZ24" s="607">
        <f>COUNTIF(DZ32:EB153,"TD")</f>
        <v>9</v>
      </c>
      <c r="EA24" s="603"/>
      <c r="EB24" s="603"/>
      <c r="EC24" s="603">
        <f>COUNTIF(EC32:EE153,"TD")</f>
        <v>9</v>
      </c>
      <c r="ED24" s="603"/>
      <c r="EE24" s="603"/>
      <c r="EF24" s="603">
        <f>COUNTIF(EF32:EH153,"TD")</f>
        <v>10</v>
      </c>
      <c r="EG24" s="603"/>
      <c r="EH24" s="603"/>
      <c r="EI24" s="603">
        <f>COUNTIF(EI32:EK153,"TD")</f>
        <v>10</v>
      </c>
      <c r="EJ24" s="603"/>
      <c r="EK24" s="604"/>
      <c r="EL24" s="605">
        <f>COUNTIF(EL32:EN153,"TD")</f>
        <v>12</v>
      </c>
      <c r="EM24" s="603"/>
      <c r="EN24" s="603"/>
      <c r="EO24" s="603">
        <f>COUNTIF(EO32:EQ153,"TD")</f>
        <v>9</v>
      </c>
      <c r="EP24" s="603"/>
      <c r="EQ24" s="603"/>
      <c r="ER24" s="603">
        <f>COUNTIF(ER32:ET153,"TD")</f>
        <v>9</v>
      </c>
      <c r="ES24" s="603"/>
      <c r="ET24" s="603"/>
      <c r="EU24" s="603">
        <f>COUNTIF(EU32:EW153,"TD")</f>
        <v>9</v>
      </c>
      <c r="EV24" s="603"/>
      <c r="EW24" s="606"/>
      <c r="EX24" s="607">
        <f>COUNTIF(EX32:EZ153,"TD")</f>
        <v>9</v>
      </c>
      <c r="EY24" s="603"/>
      <c r="EZ24" s="603"/>
      <c r="FA24" s="603">
        <f>COUNTIF(FA32:FC153,"TD")</f>
        <v>9</v>
      </c>
      <c r="FB24" s="603"/>
      <c r="FC24" s="603"/>
      <c r="FD24" s="603">
        <f>COUNTIF(FD32:FF153,"TD")</f>
        <v>9</v>
      </c>
      <c r="FE24" s="603"/>
      <c r="FF24" s="603"/>
      <c r="FG24" s="603">
        <f>COUNTIF(FG32:FI153,"TD")</f>
        <v>9</v>
      </c>
      <c r="FH24" s="603"/>
      <c r="FI24" s="604"/>
      <c r="FJ24" s="605">
        <f>COUNTIF(FJ32:FL153,"TD")</f>
        <v>9</v>
      </c>
      <c r="FK24" s="603"/>
      <c r="FL24" s="603"/>
      <c r="FM24" s="603">
        <f>COUNTIF(FM32:FO153,"TD")</f>
        <v>10</v>
      </c>
      <c r="FN24" s="603"/>
      <c r="FO24" s="603"/>
      <c r="FP24" s="603">
        <f>COUNTIF(FP32:FR153,"TD")</f>
        <v>8</v>
      </c>
      <c r="FQ24" s="603"/>
      <c r="FR24" s="603"/>
      <c r="FS24" s="603">
        <f>COUNTIF(FS32:FU153,"TD")</f>
        <v>8</v>
      </c>
      <c r="FT24" s="603"/>
      <c r="FU24" s="606"/>
      <c r="FV24" s="607">
        <f>COUNTIF(FV32:FX153,"TD")</f>
        <v>7</v>
      </c>
      <c r="FW24" s="603"/>
      <c r="FX24" s="603"/>
      <c r="FY24" s="603">
        <f>COUNTIF(FY32:GA153,"TD")</f>
        <v>7</v>
      </c>
      <c r="FZ24" s="603"/>
      <c r="GA24" s="603"/>
      <c r="GB24" s="603">
        <f>COUNTIF(GB32:GD153,"TD")</f>
        <v>9</v>
      </c>
      <c r="GC24" s="603"/>
      <c r="GD24" s="603"/>
      <c r="GE24" s="603">
        <f>COUNTIF(GE32:GG153,"TD")</f>
        <v>9</v>
      </c>
      <c r="GF24" s="603"/>
      <c r="GG24" s="604"/>
      <c r="GH24" s="605">
        <f>COUNTIF(GH32:GJ153,"TD")</f>
        <v>9</v>
      </c>
      <c r="GI24" s="603"/>
      <c r="GJ24" s="603"/>
      <c r="GK24" s="603">
        <f>COUNTIF(GK32:GM153,"TD")</f>
        <v>9</v>
      </c>
      <c r="GL24" s="603"/>
      <c r="GM24" s="603"/>
      <c r="GN24" s="603">
        <f>COUNTIF(GN32:GP153,"TD")</f>
        <v>9</v>
      </c>
      <c r="GO24" s="603"/>
      <c r="GP24" s="603"/>
      <c r="GQ24" s="603">
        <f>COUNTIF(GQ32:GS153,"TD")</f>
        <v>9</v>
      </c>
      <c r="GR24" s="603"/>
      <c r="GS24" s="606"/>
      <c r="GT24" s="607">
        <f>COUNTIF(GT32:GV153,"TD")</f>
        <v>9</v>
      </c>
      <c r="GU24" s="603"/>
      <c r="GV24" s="603"/>
      <c r="GW24" s="603">
        <f>COUNTIF(GW32:GY153,"TD")</f>
        <v>9</v>
      </c>
      <c r="GX24" s="603"/>
      <c r="GY24" s="603"/>
      <c r="GZ24" s="603">
        <f>COUNTIF(GZ32:HB153,"TD")</f>
        <v>9</v>
      </c>
      <c r="HA24" s="603"/>
      <c r="HB24" s="603"/>
      <c r="HC24" s="603">
        <f>COUNTIF(HC32:HE153,"TD")</f>
        <v>3</v>
      </c>
      <c r="HD24" s="603"/>
      <c r="HE24" s="604"/>
      <c r="HF24" s="605">
        <f>COUNTIF(HF32:HH153,"TD")</f>
        <v>3</v>
      </c>
      <c r="HG24" s="603"/>
      <c r="HH24" s="603"/>
      <c r="HI24" s="603">
        <f>COUNTIF(HI32:HK153,"TD")</f>
        <v>3</v>
      </c>
      <c r="HJ24" s="603"/>
      <c r="HK24" s="603"/>
      <c r="HL24" s="603">
        <f>COUNTIF(HL32:HN153,"TD")</f>
        <v>3</v>
      </c>
      <c r="HM24" s="603"/>
      <c r="HN24" s="603"/>
      <c r="HO24" s="603">
        <f>COUNTIF(HO32:HQ153,"TD")</f>
        <v>3</v>
      </c>
      <c r="HP24" s="603"/>
      <c r="HQ24" s="606"/>
      <c r="HR24" s="607">
        <f>COUNTIF(HR32:HT153,"TD")</f>
        <v>3</v>
      </c>
      <c r="HS24" s="603"/>
      <c r="HT24" s="603"/>
      <c r="HU24" s="603">
        <f>COUNTIF(HU32:HW153,"TD")</f>
        <v>3</v>
      </c>
      <c r="HV24" s="603"/>
      <c r="HW24" s="603"/>
      <c r="HX24" s="603">
        <f>COUNTIF(HX32:HZ153,"TD")</f>
        <v>2</v>
      </c>
      <c r="HY24" s="603"/>
      <c r="HZ24" s="603"/>
      <c r="IA24" s="603">
        <f>COUNTIF(IA32:IC153,"TD")</f>
        <v>0</v>
      </c>
      <c r="IB24" s="603"/>
      <c r="IC24" s="604"/>
      <c r="ID24" s="605">
        <f>COUNTIF(ID32:IF153,"TD")</f>
        <v>0</v>
      </c>
      <c r="IE24" s="603"/>
      <c r="IF24" s="603"/>
      <c r="IG24" s="603">
        <f>COUNTIF(IG32:II153,"TD")</f>
        <v>0</v>
      </c>
      <c r="IH24" s="603"/>
      <c r="II24" s="603"/>
      <c r="IJ24" s="603">
        <f>COUNTIF(IJ32:IL153,"TD")</f>
        <v>0</v>
      </c>
      <c r="IK24" s="603"/>
      <c r="IL24" s="603"/>
      <c r="IM24" s="603">
        <f>COUNTIF(IM32:IO153,"TD")</f>
        <v>0</v>
      </c>
      <c r="IN24" s="603"/>
      <c r="IO24" s="606"/>
      <c r="IP24" s="56"/>
      <c r="IQ24" s="56"/>
      <c r="IR24" s="56"/>
      <c r="IS24" s="56"/>
      <c r="IT24" s="56"/>
      <c r="IU24" s="56"/>
      <c r="IV24" s="56"/>
      <c r="IW24" s="56"/>
      <c r="IX24" s="56"/>
      <c r="IY24" s="56"/>
      <c r="IZ24" s="56"/>
      <c r="JA24" s="56"/>
      <c r="JB24" s="56"/>
      <c r="JC24" s="56"/>
      <c r="JD24" s="56"/>
      <c r="JE24" s="56"/>
      <c r="JF24" s="56"/>
      <c r="JG24" s="56"/>
      <c r="JH24" s="56"/>
      <c r="JI24" s="56"/>
      <c r="JJ24" s="56"/>
      <c r="JK24" s="56"/>
      <c r="JL24" s="56"/>
    </row>
    <row r="25" spans="1:272" s="2" customFormat="1" ht="14.25" customHeight="1" thickBot="1" x14ac:dyDescent="0.25">
      <c r="A25" s="58"/>
      <c r="B25" s="58"/>
      <c r="C25" s="620" t="s">
        <v>100</v>
      </c>
      <c r="D25" s="621"/>
      <c r="E25" s="622"/>
      <c r="F25" s="25"/>
      <c r="G25" s="25" t="s">
        <v>93</v>
      </c>
      <c r="H25" s="25" t="s">
        <v>86</v>
      </c>
      <c r="I25" s="43"/>
      <c r="J25" s="605">
        <f>COUNTIF(J32:L153,"30")</f>
        <v>0</v>
      </c>
      <c r="K25" s="603"/>
      <c r="L25" s="603"/>
      <c r="M25" s="603">
        <f>COUNTIF(M32:O153,"30")</f>
        <v>0</v>
      </c>
      <c r="N25" s="603"/>
      <c r="O25" s="603"/>
      <c r="P25" s="603">
        <f>COUNTIF(P32:R153,"30")</f>
        <v>0</v>
      </c>
      <c r="Q25" s="603"/>
      <c r="R25" s="603"/>
      <c r="S25" s="603">
        <f>COUNTIF(S32:U153,"30")</f>
        <v>0</v>
      </c>
      <c r="T25" s="603"/>
      <c r="U25" s="606"/>
      <c r="V25" s="607">
        <f>COUNTIF(V32:X153,"30")</f>
        <v>0</v>
      </c>
      <c r="W25" s="603"/>
      <c r="X25" s="603"/>
      <c r="Y25" s="603">
        <f>COUNTIF(Y32:AA153,"30")</f>
        <v>0</v>
      </c>
      <c r="Z25" s="603"/>
      <c r="AA25" s="603"/>
      <c r="AB25" s="603">
        <f>COUNTIF(AB32:AD153,"30")</f>
        <v>0</v>
      </c>
      <c r="AC25" s="603"/>
      <c r="AD25" s="603"/>
      <c r="AE25" s="603">
        <f>COUNTIF(AE32:AG153,"30")</f>
        <v>0</v>
      </c>
      <c r="AF25" s="603"/>
      <c r="AG25" s="604"/>
      <c r="AH25" s="605">
        <f>COUNTIF(AH32:AJ153,"30")</f>
        <v>0</v>
      </c>
      <c r="AI25" s="603"/>
      <c r="AJ25" s="603"/>
      <c r="AK25" s="603">
        <f>COUNTIF(AK32:AM153,"30")</f>
        <v>0</v>
      </c>
      <c r="AL25" s="603"/>
      <c r="AM25" s="603"/>
      <c r="AN25" s="603">
        <f>COUNTIF(AN32:AP153,"30")</f>
        <v>0</v>
      </c>
      <c r="AO25" s="603"/>
      <c r="AP25" s="603"/>
      <c r="AQ25" s="603">
        <f>COUNTIF(AQ32:AS153,"30")</f>
        <v>0</v>
      </c>
      <c r="AR25" s="603"/>
      <c r="AS25" s="606"/>
      <c r="AT25" s="607">
        <f>COUNTIF(AT32:AV153,"30")</f>
        <v>0</v>
      </c>
      <c r="AU25" s="603"/>
      <c r="AV25" s="603"/>
      <c r="AW25" s="603">
        <f>COUNTIF(AW32:AY153,"30")</f>
        <v>0</v>
      </c>
      <c r="AX25" s="603"/>
      <c r="AY25" s="603"/>
      <c r="AZ25" s="603">
        <f>COUNTIF(AZ32:BB153,"30")</f>
        <v>0</v>
      </c>
      <c r="BA25" s="603"/>
      <c r="BB25" s="603"/>
      <c r="BC25" s="603">
        <f>COUNTIF(BC32:BE153,"30")</f>
        <v>0</v>
      </c>
      <c r="BD25" s="603"/>
      <c r="BE25" s="604"/>
      <c r="BF25" s="605">
        <f>COUNTIF(BF32:BH153,"30")</f>
        <v>0</v>
      </c>
      <c r="BG25" s="603"/>
      <c r="BH25" s="603"/>
      <c r="BI25" s="603">
        <f>COUNTIF(BI32:BK153,"30")</f>
        <v>0</v>
      </c>
      <c r="BJ25" s="603"/>
      <c r="BK25" s="603"/>
      <c r="BL25" s="603">
        <f>COUNTIF(BL32:BN153,"30")</f>
        <v>0</v>
      </c>
      <c r="BM25" s="603"/>
      <c r="BN25" s="603"/>
      <c r="BO25" s="603">
        <f>COUNTIF(BO32:BQ153,"30")</f>
        <v>0</v>
      </c>
      <c r="BP25" s="603"/>
      <c r="BQ25" s="606"/>
      <c r="BR25" s="607">
        <f>COUNTIF(BR32:BT153,"30")</f>
        <v>0</v>
      </c>
      <c r="BS25" s="603"/>
      <c r="BT25" s="603"/>
      <c r="BU25" s="603">
        <f>COUNTIF(BU32:BW153,"30")</f>
        <v>0</v>
      </c>
      <c r="BV25" s="603"/>
      <c r="BW25" s="603"/>
      <c r="BX25" s="603">
        <f>COUNTIF(BX32:BZ153,"30")</f>
        <v>0</v>
      </c>
      <c r="BY25" s="603"/>
      <c r="BZ25" s="603"/>
      <c r="CA25" s="603">
        <f>COUNTIF(CA32:CC153,"30")</f>
        <v>0</v>
      </c>
      <c r="CB25" s="603"/>
      <c r="CC25" s="604"/>
      <c r="CD25" s="605">
        <f>COUNTIF(CD32:CF153,"30")</f>
        <v>0</v>
      </c>
      <c r="CE25" s="603"/>
      <c r="CF25" s="603"/>
      <c r="CG25" s="603">
        <f>COUNTIF(CG32:CI153,"30")</f>
        <v>0</v>
      </c>
      <c r="CH25" s="603"/>
      <c r="CI25" s="603"/>
      <c r="CJ25" s="603">
        <f>COUNTIF(CJ32:CL153,"30")</f>
        <v>0</v>
      </c>
      <c r="CK25" s="603"/>
      <c r="CL25" s="603"/>
      <c r="CM25" s="603">
        <f>COUNTIF(CM32:CO153,"30")</f>
        <v>0</v>
      </c>
      <c r="CN25" s="603"/>
      <c r="CO25" s="606"/>
      <c r="CP25" s="607">
        <f>COUNTIF(CP32:CR153,"30")</f>
        <v>0</v>
      </c>
      <c r="CQ25" s="603"/>
      <c r="CR25" s="603"/>
      <c r="CS25" s="603">
        <f>COUNTIF(CS32:CU153,"30")</f>
        <v>0</v>
      </c>
      <c r="CT25" s="603"/>
      <c r="CU25" s="603"/>
      <c r="CV25" s="603">
        <f>COUNTIF(CV32:CX153,"30")</f>
        <v>0</v>
      </c>
      <c r="CW25" s="603"/>
      <c r="CX25" s="603"/>
      <c r="CY25" s="603">
        <f>COUNTIF(CY32:DA153,"30")</f>
        <v>0</v>
      </c>
      <c r="CZ25" s="603"/>
      <c r="DA25" s="604"/>
      <c r="DB25" s="605">
        <f>COUNTIF(DB32:DD153,"30")</f>
        <v>0</v>
      </c>
      <c r="DC25" s="603"/>
      <c r="DD25" s="603"/>
      <c r="DE25" s="603">
        <f>COUNTIF(DE32:DG153,"30")</f>
        <v>0</v>
      </c>
      <c r="DF25" s="603"/>
      <c r="DG25" s="603"/>
      <c r="DH25" s="603">
        <f>COUNTIF(DH32:DJ153,"30")</f>
        <v>0</v>
      </c>
      <c r="DI25" s="603"/>
      <c r="DJ25" s="603"/>
      <c r="DK25" s="603">
        <f>COUNTIF(DK32:DM153,"30")</f>
        <v>0</v>
      </c>
      <c r="DL25" s="603"/>
      <c r="DM25" s="606"/>
      <c r="DN25" s="607">
        <f>COUNTIF(DN32:DP153,"30")</f>
        <v>0</v>
      </c>
      <c r="DO25" s="603"/>
      <c r="DP25" s="603"/>
      <c r="DQ25" s="603">
        <f>COUNTIF(DQ32:DS153,"30")</f>
        <v>0</v>
      </c>
      <c r="DR25" s="603"/>
      <c r="DS25" s="603"/>
      <c r="DT25" s="603">
        <f>COUNTIF(DT32:DV153,"30")</f>
        <v>0</v>
      </c>
      <c r="DU25" s="603"/>
      <c r="DV25" s="603"/>
      <c r="DW25" s="603">
        <f>COUNTIF(DW32:DY153,"30")</f>
        <v>0</v>
      </c>
      <c r="DX25" s="603"/>
      <c r="DY25" s="604"/>
      <c r="DZ25" s="605">
        <f>COUNTIF(DZ32:EB153,"30")</f>
        <v>0</v>
      </c>
      <c r="EA25" s="603"/>
      <c r="EB25" s="603"/>
      <c r="EC25" s="603">
        <f>COUNTIF(EC32:EE153,"30")</f>
        <v>0</v>
      </c>
      <c r="ED25" s="603"/>
      <c r="EE25" s="603"/>
      <c r="EF25" s="603">
        <f>COUNTIF(EF32:EH153,"30")</f>
        <v>0</v>
      </c>
      <c r="EG25" s="603"/>
      <c r="EH25" s="603"/>
      <c r="EI25" s="603">
        <f>COUNTIF(EI32:EK153,"30")</f>
        <v>0</v>
      </c>
      <c r="EJ25" s="603"/>
      <c r="EK25" s="606"/>
      <c r="EL25" s="607">
        <f>COUNTIF(EL32:EN153,"30")</f>
        <v>0</v>
      </c>
      <c r="EM25" s="603"/>
      <c r="EN25" s="603"/>
      <c r="EO25" s="603">
        <f>COUNTIF(EO32:EQ153,"30")</f>
        <v>0</v>
      </c>
      <c r="EP25" s="603"/>
      <c r="EQ25" s="603"/>
      <c r="ER25" s="603">
        <f>COUNTIF(ER32:ET153,"30")</f>
        <v>0</v>
      </c>
      <c r="ES25" s="603"/>
      <c r="ET25" s="603"/>
      <c r="EU25" s="603">
        <f>COUNTIF(EU32:EW153,"30")</f>
        <v>0</v>
      </c>
      <c r="EV25" s="603"/>
      <c r="EW25" s="604"/>
      <c r="EX25" s="605">
        <f>COUNTIF(EX32:EZ153,"30")</f>
        <v>0</v>
      </c>
      <c r="EY25" s="603"/>
      <c r="EZ25" s="603"/>
      <c r="FA25" s="603">
        <f>COUNTIF(FA32:FC153,"30")</f>
        <v>0</v>
      </c>
      <c r="FB25" s="603"/>
      <c r="FC25" s="603"/>
      <c r="FD25" s="603">
        <f>COUNTIF(FD32:FF153,"30")</f>
        <v>0</v>
      </c>
      <c r="FE25" s="603"/>
      <c r="FF25" s="603"/>
      <c r="FG25" s="603">
        <f>COUNTIF(FG32:FI153,"30")</f>
        <v>0</v>
      </c>
      <c r="FH25" s="603"/>
      <c r="FI25" s="606"/>
      <c r="FJ25" s="607">
        <f>COUNTIF(FJ32:FL153,"30")</f>
        <v>0</v>
      </c>
      <c r="FK25" s="603"/>
      <c r="FL25" s="603"/>
      <c r="FM25" s="603">
        <f>COUNTIF(FM32:FO153,"30")</f>
        <v>0</v>
      </c>
      <c r="FN25" s="603"/>
      <c r="FO25" s="603"/>
      <c r="FP25" s="603">
        <f>COUNTIF(FP32:FR153,"30")</f>
        <v>0</v>
      </c>
      <c r="FQ25" s="603"/>
      <c r="FR25" s="603"/>
      <c r="FS25" s="603">
        <f>COUNTIF(FS32:FU153,"30")</f>
        <v>0</v>
      </c>
      <c r="FT25" s="603"/>
      <c r="FU25" s="604"/>
      <c r="FV25" s="605">
        <f>COUNTIF(FV32:FX153,"30")</f>
        <v>0</v>
      </c>
      <c r="FW25" s="603"/>
      <c r="FX25" s="603"/>
      <c r="FY25" s="603">
        <f>COUNTIF(FY32:GA153,"30")</f>
        <v>0</v>
      </c>
      <c r="FZ25" s="603"/>
      <c r="GA25" s="603"/>
      <c r="GB25" s="603">
        <f>COUNTIF(GB32:GD153,"30")</f>
        <v>0</v>
      </c>
      <c r="GC25" s="603"/>
      <c r="GD25" s="603"/>
      <c r="GE25" s="603">
        <f>COUNTIF(GE32:GG153,"30")</f>
        <v>0</v>
      </c>
      <c r="GF25" s="603"/>
      <c r="GG25" s="606"/>
      <c r="GH25" s="607">
        <f>COUNTIF(GH32:GJ153,"30")</f>
        <v>0</v>
      </c>
      <c r="GI25" s="603"/>
      <c r="GJ25" s="603"/>
      <c r="GK25" s="603">
        <f>COUNTIF(GK32:GM153,"30")</f>
        <v>0</v>
      </c>
      <c r="GL25" s="603"/>
      <c r="GM25" s="603"/>
      <c r="GN25" s="603">
        <f>COUNTIF(GN32:GP153,"30")</f>
        <v>0</v>
      </c>
      <c r="GO25" s="603"/>
      <c r="GP25" s="603"/>
      <c r="GQ25" s="603">
        <f>COUNTIF(GQ32:GS153,"30")</f>
        <v>0</v>
      </c>
      <c r="GR25" s="603"/>
      <c r="GS25" s="604"/>
      <c r="GT25" s="605">
        <f>COUNTIF(GT32:GV153,"30")</f>
        <v>0</v>
      </c>
      <c r="GU25" s="603"/>
      <c r="GV25" s="603"/>
      <c r="GW25" s="603">
        <f>COUNTIF(GW32:GY153,"30")</f>
        <v>0</v>
      </c>
      <c r="GX25" s="603"/>
      <c r="GY25" s="603"/>
      <c r="GZ25" s="603">
        <f>COUNTIF(GZ32:HB153,"30")</f>
        <v>0</v>
      </c>
      <c r="HA25" s="603"/>
      <c r="HB25" s="603"/>
      <c r="HC25" s="603">
        <f>COUNTIF(HC32:HE153,"30")</f>
        <v>0</v>
      </c>
      <c r="HD25" s="603"/>
      <c r="HE25" s="606"/>
      <c r="HF25" s="607">
        <f>COUNTIF(HF32:HH153,"30")</f>
        <v>0</v>
      </c>
      <c r="HG25" s="603"/>
      <c r="HH25" s="603"/>
      <c r="HI25" s="603">
        <f>COUNTIF(HI32:HK153,"30")</f>
        <v>0</v>
      </c>
      <c r="HJ25" s="603"/>
      <c r="HK25" s="603"/>
      <c r="HL25" s="603">
        <f>COUNTIF(HL32:HN153,"30")</f>
        <v>0</v>
      </c>
      <c r="HM25" s="603"/>
      <c r="HN25" s="603"/>
      <c r="HO25" s="603">
        <f>COUNTIF(HO32:HQ153,"30")</f>
        <v>0</v>
      </c>
      <c r="HP25" s="603"/>
      <c r="HQ25" s="604"/>
      <c r="HR25" s="605">
        <f>COUNTIF(HR32:HT153,"30")</f>
        <v>0</v>
      </c>
      <c r="HS25" s="603"/>
      <c r="HT25" s="603"/>
      <c r="HU25" s="603">
        <f>COUNTIF(HU32:HW153,"30")</f>
        <v>0</v>
      </c>
      <c r="HV25" s="603"/>
      <c r="HW25" s="603"/>
      <c r="HX25" s="603">
        <f>COUNTIF(HX32:HZ153,"30")</f>
        <v>0</v>
      </c>
      <c r="HY25" s="603"/>
      <c r="HZ25" s="603"/>
      <c r="IA25" s="603">
        <f>COUNTIF(IA32:IC153,"30")</f>
        <v>0</v>
      </c>
      <c r="IB25" s="603"/>
      <c r="IC25" s="606"/>
      <c r="ID25" s="607">
        <f>COUNTIF(ID32:IF153,"30")</f>
        <v>0</v>
      </c>
      <c r="IE25" s="603"/>
      <c r="IF25" s="603"/>
      <c r="IG25" s="603">
        <f>COUNTIF(IG32:II153,"30")</f>
        <v>0</v>
      </c>
      <c r="IH25" s="603"/>
      <c r="II25" s="603"/>
      <c r="IJ25" s="603">
        <f>COUNTIF(IJ32:IL153,"30")</f>
        <v>0</v>
      </c>
      <c r="IK25" s="603"/>
      <c r="IL25" s="603"/>
      <c r="IM25" s="603">
        <f>COUNTIF(IM32:IO153,"30")</f>
        <v>0</v>
      </c>
      <c r="IN25" s="603"/>
      <c r="IO25" s="606"/>
      <c r="IP25" s="56"/>
      <c r="IQ25" s="56"/>
      <c r="IR25" s="56"/>
      <c r="IS25" s="56"/>
      <c r="IT25" s="56"/>
      <c r="IU25" s="56"/>
      <c r="IV25" s="56"/>
      <c r="IW25" s="56"/>
      <c r="IX25" s="56"/>
      <c r="IY25" s="56"/>
      <c r="IZ25" s="56"/>
      <c r="JA25" s="56"/>
      <c r="JB25" s="56"/>
      <c r="JC25" s="56"/>
      <c r="JD25" s="56"/>
      <c r="JE25" s="56"/>
      <c r="JF25" s="56"/>
      <c r="JG25" s="56"/>
      <c r="JH25" s="56"/>
      <c r="JI25" s="56"/>
      <c r="JJ25" s="56"/>
      <c r="JK25" s="56"/>
      <c r="JL25" s="56"/>
    </row>
    <row r="26" spans="1:272" s="2" customFormat="1" ht="14.25" customHeight="1" thickBot="1" x14ac:dyDescent="0.25">
      <c r="A26" s="58"/>
      <c r="B26" s="58"/>
      <c r="C26" s="620" t="s">
        <v>99</v>
      </c>
      <c r="D26" s="621"/>
      <c r="E26" s="622"/>
      <c r="F26" s="25"/>
      <c r="G26" s="25" t="s">
        <v>93</v>
      </c>
      <c r="H26" s="25" t="s">
        <v>86</v>
      </c>
      <c r="I26" s="43"/>
      <c r="J26" s="605">
        <f>COUNTIF(J32:L153,"40")</f>
        <v>0</v>
      </c>
      <c r="K26" s="603"/>
      <c r="L26" s="603"/>
      <c r="M26" s="603">
        <f>COUNTIF(M32:O153,"40")</f>
        <v>0</v>
      </c>
      <c r="N26" s="603"/>
      <c r="O26" s="603"/>
      <c r="P26" s="603">
        <f>COUNTIF(P32:R153,"40")</f>
        <v>0</v>
      </c>
      <c r="Q26" s="603"/>
      <c r="R26" s="603"/>
      <c r="S26" s="603">
        <f>COUNTIF(S32:U153,"40")</f>
        <v>0</v>
      </c>
      <c r="T26" s="603"/>
      <c r="U26" s="606"/>
      <c r="V26" s="607">
        <f>COUNTIF(V32:X153,"40")</f>
        <v>0</v>
      </c>
      <c r="W26" s="603"/>
      <c r="X26" s="603"/>
      <c r="Y26" s="603">
        <f>COUNTIF(Y32:AA153,"40")</f>
        <v>0</v>
      </c>
      <c r="Z26" s="603"/>
      <c r="AA26" s="603"/>
      <c r="AB26" s="603">
        <f>COUNTIF(AB32:AD153,"40")</f>
        <v>0</v>
      </c>
      <c r="AC26" s="603"/>
      <c r="AD26" s="603"/>
      <c r="AE26" s="603">
        <f>COUNTIF(AE32:AG153,"40")</f>
        <v>0</v>
      </c>
      <c r="AF26" s="603"/>
      <c r="AG26" s="604"/>
      <c r="AH26" s="605">
        <f>COUNTIF(AH32:AJ153,"40")</f>
        <v>0</v>
      </c>
      <c r="AI26" s="603"/>
      <c r="AJ26" s="603"/>
      <c r="AK26" s="603">
        <f>COUNTIF(AK32:AM153,"40")</f>
        <v>0</v>
      </c>
      <c r="AL26" s="603"/>
      <c r="AM26" s="603"/>
      <c r="AN26" s="603">
        <f>COUNTIF(AN32:AP153,"40")</f>
        <v>0</v>
      </c>
      <c r="AO26" s="603"/>
      <c r="AP26" s="603"/>
      <c r="AQ26" s="603">
        <f>COUNTIF(AQ32:AS153,"40")</f>
        <v>0</v>
      </c>
      <c r="AR26" s="603"/>
      <c r="AS26" s="606"/>
      <c r="AT26" s="607">
        <f>COUNTIF(AT32:AV153,"40")</f>
        <v>0</v>
      </c>
      <c r="AU26" s="603"/>
      <c r="AV26" s="603"/>
      <c r="AW26" s="603">
        <f>COUNTIF(AW32:AY153,"40")</f>
        <v>0</v>
      </c>
      <c r="AX26" s="603"/>
      <c r="AY26" s="603"/>
      <c r="AZ26" s="603">
        <f>COUNTIF(AZ32:BB153,"40")</f>
        <v>0</v>
      </c>
      <c r="BA26" s="603"/>
      <c r="BB26" s="603"/>
      <c r="BC26" s="603">
        <f>COUNTIF(BC32:BE153,"40")</f>
        <v>0</v>
      </c>
      <c r="BD26" s="603"/>
      <c r="BE26" s="604"/>
      <c r="BF26" s="605">
        <f>COUNTIF(BF32:BH153,"40")</f>
        <v>0</v>
      </c>
      <c r="BG26" s="603"/>
      <c r="BH26" s="603"/>
      <c r="BI26" s="603">
        <f>COUNTIF(BI32:BK153,"40")</f>
        <v>0</v>
      </c>
      <c r="BJ26" s="603"/>
      <c r="BK26" s="603"/>
      <c r="BL26" s="603">
        <f>COUNTIF(BL32:BN153,"40")</f>
        <v>0</v>
      </c>
      <c r="BM26" s="603"/>
      <c r="BN26" s="603"/>
      <c r="BO26" s="603">
        <f>COUNTIF(BO32:BQ153,"40")</f>
        <v>0</v>
      </c>
      <c r="BP26" s="603"/>
      <c r="BQ26" s="606"/>
      <c r="BR26" s="607">
        <f>COUNTIF(BR32:BT153,"40")</f>
        <v>0</v>
      </c>
      <c r="BS26" s="603"/>
      <c r="BT26" s="603"/>
      <c r="BU26" s="603">
        <f>COUNTIF(BU32:BW153,"40")</f>
        <v>0</v>
      </c>
      <c r="BV26" s="603"/>
      <c r="BW26" s="603"/>
      <c r="BX26" s="603">
        <f>COUNTIF(BX32:BZ153,"40")</f>
        <v>0</v>
      </c>
      <c r="BY26" s="603"/>
      <c r="BZ26" s="603"/>
      <c r="CA26" s="603">
        <f>COUNTIF(CA32:CC153,"40")</f>
        <v>0</v>
      </c>
      <c r="CB26" s="603"/>
      <c r="CC26" s="604"/>
      <c r="CD26" s="605">
        <f>COUNTIF(CD32:CF153,"40")</f>
        <v>0</v>
      </c>
      <c r="CE26" s="603"/>
      <c r="CF26" s="603"/>
      <c r="CG26" s="603">
        <f>COUNTIF(CG32:CI153,"40")</f>
        <v>0</v>
      </c>
      <c r="CH26" s="603"/>
      <c r="CI26" s="603"/>
      <c r="CJ26" s="603">
        <f>COUNTIF(CJ32:CL153,"40")</f>
        <v>0</v>
      </c>
      <c r="CK26" s="603"/>
      <c r="CL26" s="603"/>
      <c r="CM26" s="603">
        <f>COUNTIF(CM32:CO153,"40")</f>
        <v>0</v>
      </c>
      <c r="CN26" s="603"/>
      <c r="CO26" s="606"/>
      <c r="CP26" s="607">
        <f>COUNTIF(CP32:CR153,"40")</f>
        <v>0</v>
      </c>
      <c r="CQ26" s="603"/>
      <c r="CR26" s="603"/>
      <c r="CS26" s="603">
        <f>COUNTIF(CS32:CU153,"40")</f>
        <v>0</v>
      </c>
      <c r="CT26" s="603"/>
      <c r="CU26" s="603"/>
      <c r="CV26" s="603">
        <f>COUNTIF(CV32:CX153,"40")</f>
        <v>0</v>
      </c>
      <c r="CW26" s="603"/>
      <c r="CX26" s="603"/>
      <c r="CY26" s="603">
        <f>COUNTIF(CY32:DA153,"40")</f>
        <v>0</v>
      </c>
      <c r="CZ26" s="603"/>
      <c r="DA26" s="604"/>
      <c r="DB26" s="605">
        <f>COUNTIF(DB32:DD153,"40")</f>
        <v>0</v>
      </c>
      <c r="DC26" s="603"/>
      <c r="DD26" s="603"/>
      <c r="DE26" s="603">
        <f>COUNTIF(DE32:DG153,"40")</f>
        <v>0</v>
      </c>
      <c r="DF26" s="603"/>
      <c r="DG26" s="603"/>
      <c r="DH26" s="603">
        <f>COUNTIF(DH32:DJ153,"40")</f>
        <v>0</v>
      </c>
      <c r="DI26" s="603"/>
      <c r="DJ26" s="603"/>
      <c r="DK26" s="603">
        <f>COUNTIF(DK32:DM153,"40")</f>
        <v>0</v>
      </c>
      <c r="DL26" s="603"/>
      <c r="DM26" s="606"/>
      <c r="DN26" s="607">
        <f>COUNTIF(DN32:DP153,"40")</f>
        <v>0</v>
      </c>
      <c r="DO26" s="603"/>
      <c r="DP26" s="603"/>
      <c r="DQ26" s="603">
        <f>COUNTIF(DQ32:DS153,"40")</f>
        <v>0</v>
      </c>
      <c r="DR26" s="603"/>
      <c r="DS26" s="603"/>
      <c r="DT26" s="603">
        <f>COUNTIF(DT32:DV153,"40")</f>
        <v>0</v>
      </c>
      <c r="DU26" s="603"/>
      <c r="DV26" s="603"/>
      <c r="DW26" s="603">
        <f>COUNTIF(DW32:DY153,"40")</f>
        <v>0</v>
      </c>
      <c r="DX26" s="603"/>
      <c r="DY26" s="604"/>
      <c r="DZ26" s="605">
        <f>COUNTIF(DZ32:EB153,"40")</f>
        <v>0</v>
      </c>
      <c r="EA26" s="603"/>
      <c r="EB26" s="603"/>
      <c r="EC26" s="603">
        <f>COUNTIF(EC32:EE153,"40")</f>
        <v>0</v>
      </c>
      <c r="ED26" s="603"/>
      <c r="EE26" s="603"/>
      <c r="EF26" s="603">
        <f>COUNTIF(EF32:EH153,"40")</f>
        <v>0</v>
      </c>
      <c r="EG26" s="603"/>
      <c r="EH26" s="603"/>
      <c r="EI26" s="603">
        <f>COUNTIF(EI32:EK153,"40")</f>
        <v>0</v>
      </c>
      <c r="EJ26" s="603"/>
      <c r="EK26" s="606"/>
      <c r="EL26" s="607">
        <f>COUNTIF(EL32:EN153,"40")</f>
        <v>0</v>
      </c>
      <c r="EM26" s="603"/>
      <c r="EN26" s="603"/>
      <c r="EO26" s="603">
        <f>COUNTIF(EO32:EQ153,"40")</f>
        <v>0</v>
      </c>
      <c r="EP26" s="603"/>
      <c r="EQ26" s="603"/>
      <c r="ER26" s="603">
        <f>COUNTIF(ER32:ET153,"40")</f>
        <v>0</v>
      </c>
      <c r="ES26" s="603"/>
      <c r="ET26" s="603"/>
      <c r="EU26" s="603">
        <f>COUNTIF(EU32:EW153,"40")</f>
        <v>0</v>
      </c>
      <c r="EV26" s="603"/>
      <c r="EW26" s="604"/>
      <c r="EX26" s="605">
        <f>COUNTIF(EX32:EZ153,"40")</f>
        <v>0</v>
      </c>
      <c r="EY26" s="603"/>
      <c r="EZ26" s="603"/>
      <c r="FA26" s="603">
        <f>COUNTIF(FA32:FC153,"40")</f>
        <v>0</v>
      </c>
      <c r="FB26" s="603"/>
      <c r="FC26" s="603"/>
      <c r="FD26" s="603">
        <f>COUNTIF(FD32:FF153,"40")</f>
        <v>0</v>
      </c>
      <c r="FE26" s="603"/>
      <c r="FF26" s="603"/>
      <c r="FG26" s="603">
        <f>COUNTIF(FG32:FI153,"40")</f>
        <v>0</v>
      </c>
      <c r="FH26" s="603"/>
      <c r="FI26" s="606"/>
      <c r="FJ26" s="607">
        <f>COUNTIF(FJ32:FL153,"40")</f>
        <v>0</v>
      </c>
      <c r="FK26" s="603"/>
      <c r="FL26" s="603"/>
      <c r="FM26" s="603">
        <f>COUNTIF(FM32:FO153,"40")</f>
        <v>0</v>
      </c>
      <c r="FN26" s="603"/>
      <c r="FO26" s="603"/>
      <c r="FP26" s="603">
        <f>COUNTIF(FP32:FR153,"40")</f>
        <v>0</v>
      </c>
      <c r="FQ26" s="603"/>
      <c r="FR26" s="603"/>
      <c r="FS26" s="603">
        <f>COUNTIF(FS32:FU153,"40")</f>
        <v>0</v>
      </c>
      <c r="FT26" s="603"/>
      <c r="FU26" s="604"/>
      <c r="FV26" s="605">
        <f>COUNTIF(FV32:FX153,"40")</f>
        <v>0</v>
      </c>
      <c r="FW26" s="603"/>
      <c r="FX26" s="603"/>
      <c r="FY26" s="603">
        <f>COUNTIF(FY32:GA153,"40")</f>
        <v>0</v>
      </c>
      <c r="FZ26" s="603"/>
      <c r="GA26" s="603"/>
      <c r="GB26" s="603">
        <f>COUNTIF(GB32:GD153,"40")</f>
        <v>0</v>
      </c>
      <c r="GC26" s="603"/>
      <c r="GD26" s="603"/>
      <c r="GE26" s="603">
        <f>COUNTIF(GE32:GG153,"40")</f>
        <v>0</v>
      </c>
      <c r="GF26" s="603"/>
      <c r="GG26" s="606"/>
      <c r="GH26" s="607">
        <f>COUNTIF(GH32:GJ153,"40")</f>
        <v>0</v>
      </c>
      <c r="GI26" s="603"/>
      <c r="GJ26" s="603"/>
      <c r="GK26" s="603">
        <f>COUNTIF(GK32:GM153,"40")</f>
        <v>0</v>
      </c>
      <c r="GL26" s="603"/>
      <c r="GM26" s="603"/>
      <c r="GN26" s="603">
        <f>COUNTIF(GN32:GP153,"40")</f>
        <v>0</v>
      </c>
      <c r="GO26" s="603"/>
      <c r="GP26" s="603"/>
      <c r="GQ26" s="603">
        <f>COUNTIF(GQ32:GS153,"40")</f>
        <v>0</v>
      </c>
      <c r="GR26" s="603"/>
      <c r="GS26" s="604"/>
      <c r="GT26" s="605">
        <f>COUNTIF(GT32:GV153,"40")</f>
        <v>0</v>
      </c>
      <c r="GU26" s="603"/>
      <c r="GV26" s="603"/>
      <c r="GW26" s="603">
        <f>COUNTIF(GW32:GY153,"40")</f>
        <v>0</v>
      </c>
      <c r="GX26" s="603"/>
      <c r="GY26" s="603"/>
      <c r="GZ26" s="603">
        <f>COUNTIF(GZ32:HB153,"40")</f>
        <v>0</v>
      </c>
      <c r="HA26" s="603"/>
      <c r="HB26" s="603"/>
      <c r="HC26" s="603">
        <f>COUNTIF(HC32:HE153,"40")</f>
        <v>0</v>
      </c>
      <c r="HD26" s="603"/>
      <c r="HE26" s="606"/>
      <c r="HF26" s="607">
        <f>COUNTIF(HF32:HH153,"40")</f>
        <v>0</v>
      </c>
      <c r="HG26" s="603"/>
      <c r="HH26" s="603"/>
      <c r="HI26" s="603">
        <f>COUNTIF(HI32:HK153,"40")</f>
        <v>0</v>
      </c>
      <c r="HJ26" s="603"/>
      <c r="HK26" s="603"/>
      <c r="HL26" s="603">
        <f>COUNTIF(HL32:HN153,"40")</f>
        <v>0</v>
      </c>
      <c r="HM26" s="603"/>
      <c r="HN26" s="603"/>
      <c r="HO26" s="603">
        <f>COUNTIF(HO32:HQ153,"40")</f>
        <v>0</v>
      </c>
      <c r="HP26" s="603"/>
      <c r="HQ26" s="604"/>
      <c r="HR26" s="605">
        <f>COUNTIF(HR32:HT153,"40")</f>
        <v>0</v>
      </c>
      <c r="HS26" s="603"/>
      <c r="HT26" s="603"/>
      <c r="HU26" s="603">
        <f>COUNTIF(HU32:HW153,"40")</f>
        <v>0</v>
      </c>
      <c r="HV26" s="603"/>
      <c r="HW26" s="603"/>
      <c r="HX26" s="603">
        <f>COUNTIF(HX32:HZ153,"40")</f>
        <v>0</v>
      </c>
      <c r="HY26" s="603"/>
      <c r="HZ26" s="603"/>
      <c r="IA26" s="603">
        <f>COUNTIF(IA32:IC153,"40")</f>
        <v>0</v>
      </c>
      <c r="IB26" s="603"/>
      <c r="IC26" s="606"/>
      <c r="ID26" s="607">
        <f>COUNTIF(ID32:IF153,"40")</f>
        <v>0</v>
      </c>
      <c r="IE26" s="603"/>
      <c r="IF26" s="603"/>
      <c r="IG26" s="603">
        <f>COUNTIF(IG32:II153,"40")</f>
        <v>0</v>
      </c>
      <c r="IH26" s="603"/>
      <c r="II26" s="603"/>
      <c r="IJ26" s="603">
        <f>COUNTIF(IJ32:IL153,"40")</f>
        <v>0</v>
      </c>
      <c r="IK26" s="603"/>
      <c r="IL26" s="603"/>
      <c r="IM26" s="603">
        <f>COUNTIF(IM32:IO153,"40")</f>
        <v>0</v>
      </c>
      <c r="IN26" s="603"/>
      <c r="IO26" s="606"/>
      <c r="IP26" s="56"/>
      <c r="IQ26" s="56"/>
      <c r="IR26" s="56"/>
      <c r="IS26" s="56"/>
      <c r="IT26" s="56"/>
      <c r="IU26" s="56"/>
      <c r="IV26" s="56"/>
      <c r="IW26" s="56"/>
      <c r="IX26" s="56"/>
      <c r="IY26" s="56"/>
      <c r="IZ26" s="56"/>
      <c r="JA26" s="56"/>
      <c r="JB26" s="56"/>
      <c r="JC26" s="56"/>
      <c r="JD26" s="56"/>
      <c r="JE26" s="56"/>
      <c r="JF26" s="56"/>
      <c r="JG26" s="56"/>
      <c r="JH26" s="56"/>
      <c r="JI26" s="56"/>
      <c r="JJ26" s="56"/>
      <c r="JK26" s="56"/>
      <c r="JL26" s="56"/>
    </row>
    <row r="27" spans="1:272" s="2" customFormat="1" ht="14.25" customHeight="1" thickBot="1" x14ac:dyDescent="0.25">
      <c r="A27" s="58"/>
      <c r="B27" s="58"/>
      <c r="C27" s="668" t="s">
        <v>73</v>
      </c>
      <c r="D27" s="669"/>
      <c r="E27" s="669"/>
      <c r="F27" s="26"/>
      <c r="G27" s="26" t="s">
        <v>93</v>
      </c>
      <c r="H27" s="26" t="s">
        <v>93</v>
      </c>
      <c r="I27" s="6"/>
      <c r="J27" s="659">
        <f>COUNTIF(J31:L153,"=C1")</f>
        <v>1</v>
      </c>
      <c r="K27" s="657"/>
      <c r="L27" s="657"/>
      <c r="M27" s="657">
        <f>COUNTIF(M31:O153,"=C1")</f>
        <v>1</v>
      </c>
      <c r="N27" s="657"/>
      <c r="O27" s="657"/>
      <c r="P27" s="657">
        <f>COUNTIF(P31:R153,"=C1")</f>
        <v>1</v>
      </c>
      <c r="Q27" s="657"/>
      <c r="R27" s="657"/>
      <c r="S27" s="657">
        <f>COUNTIF(S31:U153,"=C1")</f>
        <v>1</v>
      </c>
      <c r="T27" s="657"/>
      <c r="U27" s="658"/>
      <c r="V27" s="659">
        <f>COUNTIF(V31:X153,"=C1")</f>
        <v>1</v>
      </c>
      <c r="W27" s="657"/>
      <c r="X27" s="657"/>
      <c r="Y27" s="657">
        <f>COUNTIF(Y31:AA153,"=C1")</f>
        <v>1</v>
      </c>
      <c r="Z27" s="657"/>
      <c r="AA27" s="657"/>
      <c r="AB27" s="657">
        <f>COUNTIF(AB31:AD153,"=C1")</f>
        <v>1</v>
      </c>
      <c r="AC27" s="657"/>
      <c r="AD27" s="657"/>
      <c r="AE27" s="657">
        <f>COUNTIF(AE31:AG153,"=C1")</f>
        <v>1</v>
      </c>
      <c r="AF27" s="657"/>
      <c r="AG27" s="660"/>
      <c r="AH27" s="661">
        <f>COUNTIF(AH31:AJ153,"=C1")</f>
        <v>1</v>
      </c>
      <c r="AI27" s="657"/>
      <c r="AJ27" s="657"/>
      <c r="AK27" s="657">
        <f>COUNTIF(AK31:AM153,"=C1")</f>
        <v>1</v>
      </c>
      <c r="AL27" s="657"/>
      <c r="AM27" s="657"/>
      <c r="AN27" s="657">
        <f>COUNTIF(AN31:AP153,"=C1")</f>
        <v>1</v>
      </c>
      <c r="AO27" s="657"/>
      <c r="AP27" s="657"/>
      <c r="AQ27" s="657">
        <f>COUNTIF(AQ31:AS153,"=C1")</f>
        <v>1</v>
      </c>
      <c r="AR27" s="657"/>
      <c r="AS27" s="658"/>
      <c r="AT27" s="659">
        <f>COUNTIF(AT31:AV153,"=C1")</f>
        <v>1</v>
      </c>
      <c r="AU27" s="657"/>
      <c r="AV27" s="657"/>
      <c r="AW27" s="657">
        <f>COUNTIF(AW31:AY153,"=C1")</f>
        <v>1</v>
      </c>
      <c r="AX27" s="657"/>
      <c r="AY27" s="657"/>
      <c r="AZ27" s="657">
        <f>COUNTIF(AZ31:BB153,"=C1")</f>
        <v>1</v>
      </c>
      <c r="BA27" s="657"/>
      <c r="BB27" s="657"/>
      <c r="BC27" s="657">
        <f>COUNTIF(BC31:BE153,"=C1")</f>
        <v>1</v>
      </c>
      <c r="BD27" s="657"/>
      <c r="BE27" s="660"/>
      <c r="BF27" s="661">
        <f>COUNTIF(BF31:BH153,"=C1")</f>
        <v>1</v>
      </c>
      <c r="BG27" s="657"/>
      <c r="BH27" s="657"/>
      <c r="BI27" s="657">
        <f>COUNTIF(BI31:BK153,"=C1")</f>
        <v>1</v>
      </c>
      <c r="BJ27" s="657"/>
      <c r="BK27" s="657"/>
      <c r="BL27" s="657">
        <f>COUNTIF(BL31:BN153,"=C1")</f>
        <v>1</v>
      </c>
      <c r="BM27" s="657"/>
      <c r="BN27" s="657"/>
      <c r="BO27" s="657">
        <f>COUNTIF(BO31:BQ153,"=C1")</f>
        <v>1</v>
      </c>
      <c r="BP27" s="657"/>
      <c r="BQ27" s="658"/>
      <c r="BR27" s="659">
        <f>COUNTIF(BR31:BT153,"=C1")</f>
        <v>1</v>
      </c>
      <c r="BS27" s="657"/>
      <c r="BT27" s="657"/>
      <c r="BU27" s="657">
        <f>COUNTIF(BU31:BW153,"=C1")</f>
        <v>1</v>
      </c>
      <c r="BV27" s="657"/>
      <c r="BW27" s="657"/>
      <c r="BX27" s="657">
        <f>COUNTIF(BX31:BZ153,"=C1")</f>
        <v>1</v>
      </c>
      <c r="BY27" s="657"/>
      <c r="BZ27" s="657"/>
      <c r="CA27" s="657">
        <f>COUNTIF(CA31:CC153,"=C1")</f>
        <v>1</v>
      </c>
      <c r="CB27" s="657"/>
      <c r="CC27" s="660"/>
      <c r="CD27" s="661">
        <f>COUNTIF(CD31:CF153,"=C1")</f>
        <v>1</v>
      </c>
      <c r="CE27" s="657"/>
      <c r="CF27" s="657"/>
      <c r="CG27" s="657">
        <f>COUNTIF(CG31:CI153,"=C1")</f>
        <v>1</v>
      </c>
      <c r="CH27" s="657"/>
      <c r="CI27" s="657"/>
      <c r="CJ27" s="657">
        <f>COUNTIF(CJ31:CL153,"=C1")</f>
        <v>1</v>
      </c>
      <c r="CK27" s="657"/>
      <c r="CL27" s="657"/>
      <c r="CM27" s="657">
        <f>COUNTIF(CM31:CO153,"=C1")</f>
        <v>1</v>
      </c>
      <c r="CN27" s="657"/>
      <c r="CO27" s="658"/>
      <c r="CP27" s="659">
        <f>COUNTIF(CP31:CR153,"=C1")</f>
        <v>1</v>
      </c>
      <c r="CQ27" s="657"/>
      <c r="CR27" s="657"/>
      <c r="CS27" s="657">
        <f>COUNTIF(CS31:CU153,"=C1")</f>
        <v>1</v>
      </c>
      <c r="CT27" s="657"/>
      <c r="CU27" s="657"/>
      <c r="CV27" s="657">
        <f>COUNTIF(CV31:CX153,"=C1")</f>
        <v>1</v>
      </c>
      <c r="CW27" s="657"/>
      <c r="CX27" s="657"/>
      <c r="CY27" s="657">
        <f>COUNTIF(CY31:DA153,"=C1")</f>
        <v>1</v>
      </c>
      <c r="CZ27" s="657"/>
      <c r="DA27" s="660"/>
      <c r="DB27" s="661">
        <f>COUNTIF(DB31:DD153,"=C1")</f>
        <v>2</v>
      </c>
      <c r="DC27" s="657"/>
      <c r="DD27" s="657"/>
      <c r="DE27" s="657">
        <f>COUNTIF(DE31:DG153,"=C1")</f>
        <v>1</v>
      </c>
      <c r="DF27" s="657"/>
      <c r="DG27" s="657"/>
      <c r="DH27" s="657">
        <f>COUNTIF(DH31:DJ153,"=C1")</f>
        <v>1</v>
      </c>
      <c r="DI27" s="657"/>
      <c r="DJ27" s="657"/>
      <c r="DK27" s="657">
        <f>COUNTIF(DK31:DM153,"=C1")</f>
        <v>1</v>
      </c>
      <c r="DL27" s="657"/>
      <c r="DM27" s="658"/>
      <c r="DN27" s="659">
        <f>COUNTIF(DN31:DP153,"=C1")</f>
        <v>1</v>
      </c>
      <c r="DO27" s="657"/>
      <c r="DP27" s="657"/>
      <c r="DQ27" s="657">
        <f>COUNTIF(DQ31:DS153,"=C1")</f>
        <v>1</v>
      </c>
      <c r="DR27" s="657"/>
      <c r="DS27" s="657"/>
      <c r="DT27" s="657">
        <f>COUNTIF(DT31:DV153,"=C1")</f>
        <v>1</v>
      </c>
      <c r="DU27" s="657"/>
      <c r="DV27" s="657"/>
      <c r="DW27" s="657">
        <f>COUNTIF(DW31:DY153,"=C1")</f>
        <v>1</v>
      </c>
      <c r="DX27" s="657"/>
      <c r="DY27" s="660"/>
      <c r="DZ27" s="661">
        <f>COUNTIF(DZ31:EB153,"=C1")</f>
        <v>1</v>
      </c>
      <c r="EA27" s="657"/>
      <c r="EB27" s="657"/>
      <c r="EC27" s="657">
        <f>COUNTIF(EC31:EE153,"=C1")</f>
        <v>1</v>
      </c>
      <c r="ED27" s="657"/>
      <c r="EE27" s="657"/>
      <c r="EF27" s="657">
        <f>COUNTIF(EF31:EH153,"=C1")</f>
        <v>1</v>
      </c>
      <c r="EG27" s="657"/>
      <c r="EH27" s="657"/>
      <c r="EI27" s="657">
        <f>COUNTIF(EI31:EK153,"=C1")</f>
        <v>1</v>
      </c>
      <c r="EJ27" s="657"/>
      <c r="EK27" s="658"/>
      <c r="EL27" s="659">
        <f>COUNTIF(EL31:EN153,"=C1")</f>
        <v>1</v>
      </c>
      <c r="EM27" s="657"/>
      <c r="EN27" s="657"/>
      <c r="EO27" s="657">
        <f>COUNTIF(EO31:EQ153,"=C1")</f>
        <v>1</v>
      </c>
      <c r="EP27" s="657"/>
      <c r="EQ27" s="657"/>
      <c r="ER27" s="657">
        <f>COUNTIF(ER31:ET153,"=C1")</f>
        <v>1</v>
      </c>
      <c r="ES27" s="657"/>
      <c r="ET27" s="657"/>
      <c r="EU27" s="657">
        <f>COUNTIF(EU31:EW153,"=C1")</f>
        <v>1</v>
      </c>
      <c r="EV27" s="657"/>
      <c r="EW27" s="660"/>
      <c r="EX27" s="661">
        <f>COUNTIF(EX31:EZ153,"=C1")</f>
        <v>1</v>
      </c>
      <c r="EY27" s="657"/>
      <c r="EZ27" s="657"/>
      <c r="FA27" s="657">
        <f>COUNTIF(FA31:FC153,"=C1")</f>
        <v>1</v>
      </c>
      <c r="FB27" s="657"/>
      <c r="FC27" s="657"/>
      <c r="FD27" s="657">
        <f>COUNTIF(FD31:FF153,"=C1")</f>
        <v>1</v>
      </c>
      <c r="FE27" s="657"/>
      <c r="FF27" s="657"/>
      <c r="FG27" s="657">
        <f>COUNTIF(FG31:FI153,"=C1")</f>
        <v>1</v>
      </c>
      <c r="FH27" s="657"/>
      <c r="FI27" s="658"/>
      <c r="FJ27" s="659">
        <f>COUNTIF(FJ31:FL153,"=C1")</f>
        <v>1</v>
      </c>
      <c r="FK27" s="657"/>
      <c r="FL27" s="657"/>
      <c r="FM27" s="657">
        <f>COUNTIF(FM31:FO153,"=C1")</f>
        <v>1</v>
      </c>
      <c r="FN27" s="657"/>
      <c r="FO27" s="657"/>
      <c r="FP27" s="657">
        <f>COUNTIF(FP31:FR153,"=C1")</f>
        <v>1</v>
      </c>
      <c r="FQ27" s="657"/>
      <c r="FR27" s="657"/>
      <c r="FS27" s="657">
        <f>COUNTIF(FS31:FU153,"=C1")</f>
        <v>1</v>
      </c>
      <c r="FT27" s="657"/>
      <c r="FU27" s="660"/>
      <c r="FV27" s="661">
        <f>COUNTIF(FV31:FX153,"=C1")</f>
        <v>1</v>
      </c>
      <c r="FW27" s="657"/>
      <c r="FX27" s="657"/>
      <c r="FY27" s="657">
        <f>COUNTIF(FY31:GA153,"=C1")</f>
        <v>1</v>
      </c>
      <c r="FZ27" s="657"/>
      <c r="GA27" s="657"/>
      <c r="GB27" s="657">
        <f>COUNTIF(GB31:GD153,"=C1")</f>
        <v>1</v>
      </c>
      <c r="GC27" s="657"/>
      <c r="GD27" s="657"/>
      <c r="GE27" s="657">
        <f>COUNTIF(GE31:GG153,"=C1")</f>
        <v>1</v>
      </c>
      <c r="GF27" s="657"/>
      <c r="GG27" s="658"/>
      <c r="GH27" s="659">
        <f>COUNTIF(GH31:GJ153,"=C1")</f>
        <v>1</v>
      </c>
      <c r="GI27" s="657"/>
      <c r="GJ27" s="657"/>
      <c r="GK27" s="657">
        <f>COUNTIF(GK31:GM153,"=C1")</f>
        <v>1</v>
      </c>
      <c r="GL27" s="657"/>
      <c r="GM27" s="657"/>
      <c r="GN27" s="657">
        <f>COUNTIF(GN31:GP153,"=C1")</f>
        <v>1</v>
      </c>
      <c r="GO27" s="657"/>
      <c r="GP27" s="657"/>
      <c r="GQ27" s="657">
        <f>COUNTIF(GQ31:GS153,"=C1")</f>
        <v>1</v>
      </c>
      <c r="GR27" s="657"/>
      <c r="GS27" s="660"/>
      <c r="GT27" s="661">
        <f>COUNTIF(GT31:GV153,"=C1")</f>
        <v>1</v>
      </c>
      <c r="GU27" s="657"/>
      <c r="GV27" s="657"/>
      <c r="GW27" s="657">
        <f>COUNTIF(GW31:GY153,"=C1")</f>
        <v>1</v>
      </c>
      <c r="GX27" s="657"/>
      <c r="GY27" s="657"/>
      <c r="GZ27" s="657">
        <f>COUNTIF(GZ31:HB153,"=C1")</f>
        <v>1</v>
      </c>
      <c r="HA27" s="657"/>
      <c r="HB27" s="657"/>
      <c r="HC27" s="657">
        <f>COUNTIF(HC31:HE153,"=C1")</f>
        <v>1</v>
      </c>
      <c r="HD27" s="657"/>
      <c r="HE27" s="658"/>
      <c r="HF27" s="659">
        <f>COUNTIF(HF31:HH153,"=C1")</f>
        <v>1</v>
      </c>
      <c r="HG27" s="657"/>
      <c r="HH27" s="657"/>
      <c r="HI27" s="657">
        <f>COUNTIF(HI31:HK153,"=C1")</f>
        <v>1</v>
      </c>
      <c r="HJ27" s="657"/>
      <c r="HK27" s="657"/>
      <c r="HL27" s="657">
        <f>COUNTIF(HL31:HN153,"=C1")</f>
        <v>1</v>
      </c>
      <c r="HM27" s="657"/>
      <c r="HN27" s="657"/>
      <c r="HO27" s="657">
        <f>COUNTIF(HO31:HQ153,"=C1")</f>
        <v>1</v>
      </c>
      <c r="HP27" s="657"/>
      <c r="HQ27" s="660"/>
      <c r="HR27" s="661">
        <f>COUNTIF(HR31:HT153,"=C1")</f>
        <v>1</v>
      </c>
      <c r="HS27" s="657"/>
      <c r="HT27" s="657"/>
      <c r="HU27" s="657">
        <f>COUNTIF(HU31:HW153,"=C1")</f>
        <v>1</v>
      </c>
      <c r="HV27" s="657"/>
      <c r="HW27" s="657"/>
      <c r="HX27" s="657">
        <f>COUNTIF(HX31:HZ153,"=C1")</f>
        <v>1</v>
      </c>
      <c r="HY27" s="657"/>
      <c r="HZ27" s="657"/>
      <c r="IA27" s="657">
        <f>COUNTIF(IA31:IC153,"=C1")</f>
        <v>0</v>
      </c>
      <c r="IB27" s="657"/>
      <c r="IC27" s="658"/>
      <c r="ID27" s="659">
        <f>COUNTIF(ID31:IF153,"=C1")</f>
        <v>0</v>
      </c>
      <c r="IE27" s="657"/>
      <c r="IF27" s="657"/>
      <c r="IG27" s="657">
        <f>COUNTIF(IG31:II153,"=C1")</f>
        <v>0</v>
      </c>
      <c r="IH27" s="657"/>
      <c r="II27" s="657"/>
      <c r="IJ27" s="657">
        <f>COUNTIF(IJ31:IL153,"=C1")</f>
        <v>0</v>
      </c>
      <c r="IK27" s="657"/>
      <c r="IL27" s="657"/>
      <c r="IM27" s="657">
        <f>COUNTIF(IM31:IO153,"=C1")</f>
        <v>0</v>
      </c>
      <c r="IN27" s="657"/>
      <c r="IO27" s="660"/>
      <c r="IP27" s="56"/>
      <c r="IQ27" s="56"/>
      <c r="IR27" s="56"/>
      <c r="IS27" s="56"/>
      <c r="IT27" s="56"/>
      <c r="IU27" s="56"/>
      <c r="IV27" s="56"/>
      <c r="IW27" s="56"/>
      <c r="IX27" s="56"/>
      <c r="IY27" s="56"/>
      <c r="IZ27" s="56"/>
      <c r="JA27" s="56"/>
      <c r="JB27" s="56"/>
      <c r="JC27" s="56"/>
      <c r="JD27" s="56"/>
      <c r="JE27" s="56"/>
      <c r="JF27" s="56"/>
      <c r="JG27" s="56"/>
      <c r="JH27" s="56"/>
      <c r="JI27" s="56"/>
      <c r="JJ27" s="56"/>
      <c r="JK27" s="56"/>
      <c r="JL27" s="56"/>
    </row>
    <row r="28" spans="1:272" s="2" customFormat="1" ht="14.25" customHeight="1" thickBot="1" x14ac:dyDescent="0.25">
      <c r="A28" s="58"/>
      <c r="B28" s="58"/>
      <c r="C28" s="666" t="s">
        <v>79</v>
      </c>
      <c r="D28" s="667"/>
      <c r="E28" s="667"/>
      <c r="F28" s="27"/>
      <c r="G28" s="27" t="s">
        <v>93</v>
      </c>
      <c r="H28" s="27" t="s">
        <v>93</v>
      </c>
      <c r="I28" s="8"/>
      <c r="J28" s="655">
        <f>COUNTIF(J31:L153,"=C3")</f>
        <v>1</v>
      </c>
      <c r="K28" s="653"/>
      <c r="L28" s="653"/>
      <c r="M28" s="653">
        <f>COUNTIF(M31:O153,"=C3")</f>
        <v>1</v>
      </c>
      <c r="N28" s="653"/>
      <c r="O28" s="653"/>
      <c r="P28" s="653">
        <f>COUNTIF(P31:R153,"=C3")</f>
        <v>1</v>
      </c>
      <c r="Q28" s="653"/>
      <c r="R28" s="653"/>
      <c r="S28" s="653">
        <f>COUNTIF(S31:U153,"=C3")</f>
        <v>1</v>
      </c>
      <c r="T28" s="653"/>
      <c r="U28" s="654"/>
      <c r="V28" s="655">
        <f>COUNTIF(V31:X153,"=C3")</f>
        <v>1</v>
      </c>
      <c r="W28" s="653"/>
      <c r="X28" s="653"/>
      <c r="Y28" s="653">
        <f>COUNTIF(Y31:AA153,"=C3")</f>
        <v>1</v>
      </c>
      <c r="Z28" s="653"/>
      <c r="AA28" s="653"/>
      <c r="AB28" s="653">
        <f>COUNTIF(AB31:AD153,"=C3")</f>
        <v>1</v>
      </c>
      <c r="AC28" s="653"/>
      <c r="AD28" s="653"/>
      <c r="AE28" s="653">
        <f>COUNTIF(AE31:AG153,"=C3")</f>
        <v>1</v>
      </c>
      <c r="AF28" s="653"/>
      <c r="AG28" s="662"/>
      <c r="AH28" s="663">
        <f>COUNTIF(AH31:AJ153,"=C3")</f>
        <v>1</v>
      </c>
      <c r="AI28" s="653"/>
      <c r="AJ28" s="653"/>
      <c r="AK28" s="653">
        <f>COUNTIF(AK31:AM153,"=C3")</f>
        <v>1</v>
      </c>
      <c r="AL28" s="653"/>
      <c r="AM28" s="653"/>
      <c r="AN28" s="653">
        <f>COUNTIF(AN31:AP153,"=C3")</f>
        <v>1</v>
      </c>
      <c r="AO28" s="653"/>
      <c r="AP28" s="653"/>
      <c r="AQ28" s="653">
        <f>COUNTIF(AQ31:AS153,"=C3")</f>
        <v>1</v>
      </c>
      <c r="AR28" s="653"/>
      <c r="AS28" s="654"/>
      <c r="AT28" s="655">
        <f>COUNTIF(AT31:AV153,"=C3")</f>
        <v>1</v>
      </c>
      <c r="AU28" s="653"/>
      <c r="AV28" s="653"/>
      <c r="AW28" s="653">
        <f>COUNTIF(AW31:AY153,"=C3")</f>
        <v>1</v>
      </c>
      <c r="AX28" s="653"/>
      <c r="AY28" s="653"/>
      <c r="AZ28" s="653">
        <f>COUNTIF(AZ31:BB153,"=C3")</f>
        <v>2</v>
      </c>
      <c r="BA28" s="653"/>
      <c r="BB28" s="653"/>
      <c r="BC28" s="653">
        <f>COUNTIF(BC31:BE153,"=C3")</f>
        <v>1</v>
      </c>
      <c r="BD28" s="653"/>
      <c r="BE28" s="662"/>
      <c r="BF28" s="663">
        <f>COUNTIF(BF31:BH153,"=C3")</f>
        <v>1</v>
      </c>
      <c r="BG28" s="653"/>
      <c r="BH28" s="653"/>
      <c r="BI28" s="653">
        <f>COUNTIF(BI31:BK153,"=C3")</f>
        <v>1</v>
      </c>
      <c r="BJ28" s="653"/>
      <c r="BK28" s="653"/>
      <c r="BL28" s="653">
        <f>COUNTIF(BL31:BN153,"=C3")</f>
        <v>1</v>
      </c>
      <c r="BM28" s="653"/>
      <c r="BN28" s="653"/>
      <c r="BO28" s="653">
        <f>COUNTIF(BO31:BQ153,"=C3")</f>
        <v>1</v>
      </c>
      <c r="BP28" s="653"/>
      <c r="BQ28" s="654"/>
      <c r="BR28" s="655">
        <f>COUNTIF(BR31:BT153,"=C3")</f>
        <v>1</v>
      </c>
      <c r="BS28" s="653"/>
      <c r="BT28" s="653"/>
      <c r="BU28" s="653">
        <f>COUNTIF(BU31:BW153,"=C3")</f>
        <v>1</v>
      </c>
      <c r="BV28" s="653"/>
      <c r="BW28" s="653"/>
      <c r="BX28" s="653">
        <f>COUNTIF(BX31:BZ153,"=C3")</f>
        <v>1</v>
      </c>
      <c r="BY28" s="653"/>
      <c r="BZ28" s="653"/>
      <c r="CA28" s="653">
        <f>COUNTIF(CA31:CC153,"=C3")</f>
        <v>1</v>
      </c>
      <c r="CB28" s="653"/>
      <c r="CC28" s="662"/>
      <c r="CD28" s="663">
        <f>COUNTIF(CD31:CF153,"=C3")</f>
        <v>1</v>
      </c>
      <c r="CE28" s="653"/>
      <c r="CF28" s="653"/>
      <c r="CG28" s="653">
        <f>COUNTIF(CG31:CI153,"=C3")</f>
        <v>1</v>
      </c>
      <c r="CH28" s="653"/>
      <c r="CI28" s="653"/>
      <c r="CJ28" s="653">
        <f>COUNTIF(CJ31:CL153,"=C3")</f>
        <v>1</v>
      </c>
      <c r="CK28" s="653"/>
      <c r="CL28" s="653"/>
      <c r="CM28" s="653">
        <f>COUNTIF(CM31:CO153,"=C3")</f>
        <v>1</v>
      </c>
      <c r="CN28" s="653"/>
      <c r="CO28" s="654"/>
      <c r="CP28" s="655">
        <f>COUNTIF(CP31:CR153,"=C3")</f>
        <v>1</v>
      </c>
      <c r="CQ28" s="653"/>
      <c r="CR28" s="653"/>
      <c r="CS28" s="653">
        <f>COUNTIF(CS31:CU153,"=C3")</f>
        <v>1</v>
      </c>
      <c r="CT28" s="653"/>
      <c r="CU28" s="653"/>
      <c r="CV28" s="653">
        <f>COUNTIF(CV31:CX153,"=C3")</f>
        <v>1</v>
      </c>
      <c r="CW28" s="653"/>
      <c r="CX28" s="653"/>
      <c r="CY28" s="653">
        <f>COUNTIF(CY31:DA153,"=C3")</f>
        <v>1</v>
      </c>
      <c r="CZ28" s="653"/>
      <c r="DA28" s="662"/>
      <c r="DB28" s="663">
        <f>COUNTIF(DB31:DD153,"=C3")</f>
        <v>2</v>
      </c>
      <c r="DC28" s="653"/>
      <c r="DD28" s="653"/>
      <c r="DE28" s="653">
        <f>COUNTIF(DE31:DG153,"=C3")</f>
        <v>1</v>
      </c>
      <c r="DF28" s="653"/>
      <c r="DG28" s="653"/>
      <c r="DH28" s="653">
        <f>COUNTIF(DH31:DJ153,"=C3")</f>
        <v>1</v>
      </c>
      <c r="DI28" s="653"/>
      <c r="DJ28" s="653"/>
      <c r="DK28" s="653">
        <f>COUNTIF(DK31:DM153,"=C3")</f>
        <v>1</v>
      </c>
      <c r="DL28" s="653"/>
      <c r="DM28" s="654"/>
      <c r="DN28" s="655">
        <f>COUNTIF(DN31:DP153,"=C3")</f>
        <v>1</v>
      </c>
      <c r="DO28" s="653"/>
      <c r="DP28" s="653"/>
      <c r="DQ28" s="653">
        <f>COUNTIF(DQ31:DS153,"=C3")</f>
        <v>1</v>
      </c>
      <c r="DR28" s="653"/>
      <c r="DS28" s="653"/>
      <c r="DT28" s="653">
        <f>COUNTIF(DT31:DV153,"=C3")</f>
        <v>1</v>
      </c>
      <c r="DU28" s="653"/>
      <c r="DV28" s="653"/>
      <c r="DW28" s="653">
        <f>COUNTIF(DW31:DY153,"=C3")</f>
        <v>1</v>
      </c>
      <c r="DX28" s="653"/>
      <c r="DY28" s="662"/>
      <c r="DZ28" s="663">
        <f>COUNTIF(DZ31:EB153,"=C3")</f>
        <v>1</v>
      </c>
      <c r="EA28" s="653"/>
      <c r="EB28" s="653"/>
      <c r="EC28" s="653">
        <f>COUNTIF(EC31:EE153,"=C3")</f>
        <v>1</v>
      </c>
      <c r="ED28" s="653"/>
      <c r="EE28" s="653"/>
      <c r="EF28" s="653">
        <f>COUNTIF(EF31:EH153,"=C3")</f>
        <v>1</v>
      </c>
      <c r="EG28" s="653"/>
      <c r="EH28" s="653"/>
      <c r="EI28" s="653">
        <f>COUNTIF(EI31:EK153,"=C3")</f>
        <v>1</v>
      </c>
      <c r="EJ28" s="653"/>
      <c r="EK28" s="654"/>
      <c r="EL28" s="655">
        <f>COUNTIF(EL31:EN153,"=C3")</f>
        <v>1</v>
      </c>
      <c r="EM28" s="653"/>
      <c r="EN28" s="653"/>
      <c r="EO28" s="653">
        <f>COUNTIF(EO31:EQ153,"=C3")</f>
        <v>1</v>
      </c>
      <c r="EP28" s="653"/>
      <c r="EQ28" s="653"/>
      <c r="ER28" s="653">
        <f>COUNTIF(ER31:ET153,"=C3")</f>
        <v>1</v>
      </c>
      <c r="ES28" s="653"/>
      <c r="ET28" s="653"/>
      <c r="EU28" s="653">
        <f>COUNTIF(EU31:EW153,"=C3")</f>
        <v>1</v>
      </c>
      <c r="EV28" s="653"/>
      <c r="EW28" s="662"/>
      <c r="EX28" s="663">
        <f>COUNTIF(EX31:EZ153,"=C3")</f>
        <v>1</v>
      </c>
      <c r="EY28" s="653"/>
      <c r="EZ28" s="653"/>
      <c r="FA28" s="653">
        <f>COUNTIF(FA31:FC153,"=C3")</f>
        <v>1</v>
      </c>
      <c r="FB28" s="653"/>
      <c r="FC28" s="653"/>
      <c r="FD28" s="653">
        <f>COUNTIF(FD31:FF153,"=C3")</f>
        <v>1</v>
      </c>
      <c r="FE28" s="653"/>
      <c r="FF28" s="653"/>
      <c r="FG28" s="653">
        <f>COUNTIF(FG31:FI153,"=C3")</f>
        <v>1</v>
      </c>
      <c r="FH28" s="653"/>
      <c r="FI28" s="654"/>
      <c r="FJ28" s="655">
        <f>COUNTIF(FJ31:FL153,"=C3")</f>
        <v>1</v>
      </c>
      <c r="FK28" s="653"/>
      <c r="FL28" s="653"/>
      <c r="FM28" s="653">
        <f>COUNTIF(FM31:FO153,"=C3")</f>
        <v>1</v>
      </c>
      <c r="FN28" s="653"/>
      <c r="FO28" s="653"/>
      <c r="FP28" s="653">
        <f>COUNTIF(FP31:FR153,"=C3")</f>
        <v>1</v>
      </c>
      <c r="FQ28" s="653"/>
      <c r="FR28" s="653"/>
      <c r="FS28" s="653">
        <f>COUNTIF(FS31:FU153,"=C3")</f>
        <v>1</v>
      </c>
      <c r="FT28" s="653"/>
      <c r="FU28" s="662"/>
      <c r="FV28" s="663">
        <f>COUNTIF(FV31:FX153,"=C3")</f>
        <v>1</v>
      </c>
      <c r="FW28" s="653"/>
      <c r="FX28" s="653"/>
      <c r="FY28" s="653">
        <f>COUNTIF(FY31:GA153,"=C3")</f>
        <v>1</v>
      </c>
      <c r="FZ28" s="653"/>
      <c r="GA28" s="653"/>
      <c r="GB28" s="653">
        <f>COUNTIF(GB31:GD153,"=C3")</f>
        <v>1</v>
      </c>
      <c r="GC28" s="653"/>
      <c r="GD28" s="653"/>
      <c r="GE28" s="653">
        <f>COUNTIF(GE31:GG153,"=C3")</f>
        <v>1</v>
      </c>
      <c r="GF28" s="653"/>
      <c r="GG28" s="654"/>
      <c r="GH28" s="655">
        <f>COUNTIF(GH31:GJ153,"=C3")</f>
        <v>1</v>
      </c>
      <c r="GI28" s="653"/>
      <c r="GJ28" s="653"/>
      <c r="GK28" s="653">
        <f>COUNTIF(GK31:GM153,"=C3")</f>
        <v>1</v>
      </c>
      <c r="GL28" s="653"/>
      <c r="GM28" s="653"/>
      <c r="GN28" s="653">
        <f>COUNTIF(GN31:GP153,"=C3")</f>
        <v>1</v>
      </c>
      <c r="GO28" s="653"/>
      <c r="GP28" s="653"/>
      <c r="GQ28" s="653">
        <f>COUNTIF(GQ31:GS153,"=C3")</f>
        <v>1</v>
      </c>
      <c r="GR28" s="653"/>
      <c r="GS28" s="662"/>
      <c r="GT28" s="663">
        <f>COUNTIF(GT31:GV153,"=C3")</f>
        <v>1</v>
      </c>
      <c r="GU28" s="653"/>
      <c r="GV28" s="653"/>
      <c r="GW28" s="653">
        <f>COUNTIF(GW31:GY153,"=C3")</f>
        <v>1</v>
      </c>
      <c r="GX28" s="653"/>
      <c r="GY28" s="653"/>
      <c r="GZ28" s="653">
        <f>COUNTIF(GZ31:HB153,"=C3")</f>
        <v>1</v>
      </c>
      <c r="HA28" s="653"/>
      <c r="HB28" s="653"/>
      <c r="HC28" s="653">
        <f>COUNTIF(HC31:HE153,"=C3")</f>
        <v>0</v>
      </c>
      <c r="HD28" s="653"/>
      <c r="HE28" s="654"/>
      <c r="HF28" s="655">
        <f>COUNTIF(HF31:HH153,"=C3")</f>
        <v>0</v>
      </c>
      <c r="HG28" s="653"/>
      <c r="HH28" s="653"/>
      <c r="HI28" s="653">
        <f>COUNTIF(HI31:HK153,"=C3")</f>
        <v>0</v>
      </c>
      <c r="HJ28" s="653"/>
      <c r="HK28" s="653"/>
      <c r="HL28" s="653">
        <f>COUNTIF(HL31:HN153,"=C3")</f>
        <v>0</v>
      </c>
      <c r="HM28" s="653"/>
      <c r="HN28" s="653"/>
      <c r="HO28" s="653">
        <f>COUNTIF(HO31:HQ153,"=C3")</f>
        <v>0</v>
      </c>
      <c r="HP28" s="653"/>
      <c r="HQ28" s="662"/>
      <c r="HR28" s="663">
        <f>COUNTIF(HR31:HT153,"=C3")</f>
        <v>0</v>
      </c>
      <c r="HS28" s="653"/>
      <c r="HT28" s="653"/>
      <c r="HU28" s="653">
        <f>COUNTIF(HU31:HW153,"=C3")</f>
        <v>0</v>
      </c>
      <c r="HV28" s="653"/>
      <c r="HW28" s="653"/>
      <c r="HX28" s="653">
        <f>COUNTIF(HX31:HZ153,"=C3")</f>
        <v>0</v>
      </c>
      <c r="HY28" s="653"/>
      <c r="HZ28" s="653"/>
      <c r="IA28" s="653">
        <f>COUNTIF(IA31:IC153,"=C3")</f>
        <v>0</v>
      </c>
      <c r="IB28" s="653"/>
      <c r="IC28" s="654"/>
      <c r="ID28" s="655">
        <f>COUNTIF(ID31:IF153,"=C3")</f>
        <v>0</v>
      </c>
      <c r="IE28" s="653"/>
      <c r="IF28" s="653"/>
      <c r="IG28" s="653">
        <f>COUNTIF(IG31:II153,"=C3")</f>
        <v>0</v>
      </c>
      <c r="IH28" s="653"/>
      <c r="II28" s="653"/>
      <c r="IJ28" s="653">
        <f>COUNTIF(IJ31:IL153,"=C3")</f>
        <v>0</v>
      </c>
      <c r="IK28" s="653"/>
      <c r="IL28" s="653"/>
      <c r="IM28" s="653">
        <f>COUNTIF(IM31:IO153,"=C3")</f>
        <v>0</v>
      </c>
      <c r="IN28" s="653"/>
      <c r="IO28" s="662"/>
      <c r="IP28" s="56"/>
      <c r="IQ28" s="56"/>
      <c r="IR28" s="56"/>
      <c r="IS28" s="56"/>
      <c r="IT28" s="56"/>
      <c r="IU28" s="56"/>
      <c r="IV28" s="56"/>
      <c r="IW28" s="56"/>
      <c r="IX28" s="56"/>
      <c r="IY28" s="56"/>
      <c r="IZ28" s="56"/>
      <c r="JA28" s="56"/>
      <c r="JB28" s="56"/>
      <c r="JC28" s="56"/>
      <c r="JD28" s="56"/>
      <c r="JE28" s="56"/>
      <c r="JF28" s="56"/>
      <c r="JG28" s="56"/>
      <c r="JH28" s="56"/>
      <c r="JI28" s="56"/>
      <c r="JJ28" s="56"/>
      <c r="JK28" s="56"/>
      <c r="JL28" s="56"/>
    </row>
    <row r="29" spans="1:272" s="2" customFormat="1" ht="14.25" customHeight="1" thickBot="1" x14ac:dyDescent="0.25">
      <c r="A29" s="58"/>
      <c r="B29" s="58"/>
      <c r="C29" s="664" t="s">
        <v>76</v>
      </c>
      <c r="D29" s="665"/>
      <c r="E29" s="665"/>
      <c r="F29" s="29" t="s">
        <v>84</v>
      </c>
      <c r="G29" s="40" t="s">
        <v>93</v>
      </c>
      <c r="H29" s="40" t="s">
        <v>93</v>
      </c>
      <c r="I29" s="7"/>
      <c r="J29" s="656">
        <f>COUNTIF(J31:L153,"=roc")</f>
        <v>0</v>
      </c>
      <c r="K29" s="649"/>
      <c r="L29" s="649"/>
      <c r="M29" s="649">
        <f>COUNTIF(M31:O153,"=roc")</f>
        <v>0</v>
      </c>
      <c r="N29" s="649"/>
      <c r="O29" s="649"/>
      <c r="P29" s="649">
        <f>COUNTIF(P31:R153,"=roc")</f>
        <v>0</v>
      </c>
      <c r="Q29" s="649"/>
      <c r="R29" s="649"/>
      <c r="S29" s="649">
        <f>COUNTIF(S31:U153,"=roc")</f>
        <v>0</v>
      </c>
      <c r="T29" s="649"/>
      <c r="U29" s="650"/>
      <c r="V29" s="656">
        <f>COUNTIF(V31:X153,"=roc")</f>
        <v>0</v>
      </c>
      <c r="W29" s="649"/>
      <c r="X29" s="649"/>
      <c r="Y29" s="649">
        <f>COUNTIF(Y31:AA153,"=roc")</f>
        <v>1</v>
      </c>
      <c r="Z29" s="649"/>
      <c r="AA29" s="649"/>
      <c r="AB29" s="649">
        <f>COUNTIF(AB31:AD153,"=roc")</f>
        <v>1</v>
      </c>
      <c r="AC29" s="649"/>
      <c r="AD29" s="649"/>
      <c r="AE29" s="649">
        <f>COUNTIF(AE31:AG153,"=roc")</f>
        <v>1</v>
      </c>
      <c r="AF29" s="649"/>
      <c r="AG29" s="651"/>
      <c r="AH29" s="652">
        <f>COUNTIF(AH31:AJ153,"=roc")</f>
        <v>1</v>
      </c>
      <c r="AI29" s="649"/>
      <c r="AJ29" s="649"/>
      <c r="AK29" s="649">
        <f>COUNTIF(AK31:AM153,"=roc")</f>
        <v>1</v>
      </c>
      <c r="AL29" s="649"/>
      <c r="AM29" s="649"/>
      <c r="AN29" s="649">
        <f>COUNTIF(AN31:AP153,"=roc")</f>
        <v>1</v>
      </c>
      <c r="AO29" s="649"/>
      <c r="AP29" s="649"/>
      <c r="AQ29" s="649">
        <f>COUNTIF(AQ31:AS153,"=roc")</f>
        <v>1</v>
      </c>
      <c r="AR29" s="649"/>
      <c r="AS29" s="650"/>
      <c r="AT29" s="656">
        <f>COUNTIF(AT31:AV153,"=roc")</f>
        <v>1</v>
      </c>
      <c r="AU29" s="649"/>
      <c r="AV29" s="649"/>
      <c r="AW29" s="649">
        <f>COUNTIF(AW31:AY153,"=roc")</f>
        <v>1</v>
      </c>
      <c r="AX29" s="649"/>
      <c r="AY29" s="649"/>
      <c r="AZ29" s="649">
        <f>COUNTIF(AZ31:BB153,"=roc")</f>
        <v>1</v>
      </c>
      <c r="BA29" s="649"/>
      <c r="BB29" s="649"/>
      <c r="BC29" s="649">
        <f>COUNTIF(BC31:BE153,"=roc")</f>
        <v>1</v>
      </c>
      <c r="BD29" s="649"/>
      <c r="BE29" s="651"/>
      <c r="BF29" s="652">
        <f>COUNTIF(BF31:BH153,"=roc")</f>
        <v>1</v>
      </c>
      <c r="BG29" s="649"/>
      <c r="BH29" s="649"/>
      <c r="BI29" s="649">
        <f>COUNTIF(BI31:BK153,"=roc")</f>
        <v>1</v>
      </c>
      <c r="BJ29" s="649"/>
      <c r="BK29" s="649"/>
      <c r="BL29" s="649">
        <f>COUNTIF(BL31:BN153,"=roc")</f>
        <v>1</v>
      </c>
      <c r="BM29" s="649"/>
      <c r="BN29" s="649"/>
      <c r="BO29" s="649">
        <f>COUNTIF(BO31:BQ153,"=roc")</f>
        <v>1</v>
      </c>
      <c r="BP29" s="649"/>
      <c r="BQ29" s="650"/>
      <c r="BR29" s="656">
        <f>COUNTIF(BR31:BT153,"=roc")</f>
        <v>1</v>
      </c>
      <c r="BS29" s="649"/>
      <c r="BT29" s="649"/>
      <c r="BU29" s="649">
        <f>COUNTIF(BU31:BW153,"=roc")</f>
        <v>1</v>
      </c>
      <c r="BV29" s="649"/>
      <c r="BW29" s="649"/>
      <c r="BX29" s="649">
        <f>COUNTIF(BX31:BZ153,"=roc")</f>
        <v>1</v>
      </c>
      <c r="BY29" s="649"/>
      <c r="BZ29" s="649"/>
      <c r="CA29" s="649">
        <f>COUNTIF(CA31:CC153,"=roc")</f>
        <v>1</v>
      </c>
      <c r="CB29" s="649"/>
      <c r="CC29" s="651"/>
      <c r="CD29" s="652">
        <f>COUNTIF(CD31:CF153,"=roc")</f>
        <v>1</v>
      </c>
      <c r="CE29" s="649"/>
      <c r="CF29" s="649"/>
      <c r="CG29" s="649">
        <f>COUNTIF(CG31:CI153,"=roc")</f>
        <v>1</v>
      </c>
      <c r="CH29" s="649"/>
      <c r="CI29" s="649"/>
      <c r="CJ29" s="649">
        <f>COUNTIF(CJ31:CL153,"=roc")</f>
        <v>1</v>
      </c>
      <c r="CK29" s="649"/>
      <c r="CL29" s="649"/>
      <c r="CM29" s="649">
        <f>COUNTIF(CM31:CO153,"=roc")</f>
        <v>1</v>
      </c>
      <c r="CN29" s="649"/>
      <c r="CO29" s="650"/>
      <c r="CP29" s="656">
        <f>COUNTIF(CP31:CR153,"=roc")</f>
        <v>1</v>
      </c>
      <c r="CQ29" s="649"/>
      <c r="CR29" s="649"/>
      <c r="CS29" s="649">
        <f>COUNTIF(CS31:CU153,"=roc")</f>
        <v>1</v>
      </c>
      <c r="CT29" s="649"/>
      <c r="CU29" s="649"/>
      <c r="CV29" s="649">
        <f>COUNTIF(CV31:CX153,"=roc")</f>
        <v>1</v>
      </c>
      <c r="CW29" s="649"/>
      <c r="CX29" s="649"/>
      <c r="CY29" s="649">
        <f>COUNTIF(CY31:DA153,"=roc")</f>
        <v>1</v>
      </c>
      <c r="CZ29" s="649"/>
      <c r="DA29" s="651"/>
      <c r="DB29" s="652">
        <f>COUNTIF(DB31:DD153,"=roc")</f>
        <v>2</v>
      </c>
      <c r="DC29" s="649"/>
      <c r="DD29" s="649"/>
      <c r="DE29" s="649">
        <f>COUNTIF(DE31:DG153,"=roc")</f>
        <v>1</v>
      </c>
      <c r="DF29" s="649"/>
      <c r="DG29" s="649"/>
      <c r="DH29" s="649">
        <f>COUNTIF(DH31:DJ153,"=roc")</f>
        <v>1</v>
      </c>
      <c r="DI29" s="649"/>
      <c r="DJ29" s="649"/>
      <c r="DK29" s="649">
        <f>COUNTIF(DK31:DM153,"=roc")</f>
        <v>1</v>
      </c>
      <c r="DL29" s="649"/>
      <c r="DM29" s="650"/>
      <c r="DN29" s="656">
        <f>COUNTIF(DN31:DP153,"=roc")</f>
        <v>1</v>
      </c>
      <c r="DO29" s="649"/>
      <c r="DP29" s="649"/>
      <c r="DQ29" s="649">
        <f>COUNTIF(DQ31:DS153,"=roc")</f>
        <v>1</v>
      </c>
      <c r="DR29" s="649"/>
      <c r="DS29" s="649"/>
      <c r="DT29" s="649">
        <f>COUNTIF(DT31:DV153,"=roc")</f>
        <v>1</v>
      </c>
      <c r="DU29" s="649"/>
      <c r="DV29" s="649"/>
      <c r="DW29" s="649">
        <f>COUNTIF(DW31:DY153,"=roc")</f>
        <v>1</v>
      </c>
      <c r="DX29" s="649"/>
      <c r="DY29" s="651"/>
      <c r="DZ29" s="652">
        <f>COUNTIF(DZ31:EB153,"=roc")</f>
        <v>1</v>
      </c>
      <c r="EA29" s="649"/>
      <c r="EB29" s="649"/>
      <c r="EC29" s="649">
        <f>COUNTIF(EC31:EE153,"=roc")</f>
        <v>1</v>
      </c>
      <c r="ED29" s="649"/>
      <c r="EE29" s="649"/>
      <c r="EF29" s="649">
        <f>COUNTIF(EF31:EH153,"=roc")</f>
        <v>1</v>
      </c>
      <c r="EG29" s="649"/>
      <c r="EH29" s="649"/>
      <c r="EI29" s="649">
        <f>COUNTIF(EI31:EK153,"=roc")</f>
        <v>1</v>
      </c>
      <c r="EJ29" s="649"/>
      <c r="EK29" s="650"/>
      <c r="EL29" s="656">
        <f>COUNTIF(EL31:EN153,"=roc")</f>
        <v>1</v>
      </c>
      <c r="EM29" s="649"/>
      <c r="EN29" s="649"/>
      <c r="EO29" s="649">
        <f>COUNTIF(EO31:EQ153,"=roc")</f>
        <v>1</v>
      </c>
      <c r="EP29" s="649"/>
      <c r="EQ29" s="649"/>
      <c r="ER29" s="649">
        <f>COUNTIF(ER31:ET153,"=roc")</f>
        <v>1</v>
      </c>
      <c r="ES29" s="649"/>
      <c r="ET29" s="649"/>
      <c r="EU29" s="649">
        <f>COUNTIF(EU31:EW153,"=roc")</f>
        <v>1</v>
      </c>
      <c r="EV29" s="649"/>
      <c r="EW29" s="651"/>
      <c r="EX29" s="652">
        <f>COUNTIF(EX31:EZ153,"=roc")</f>
        <v>1</v>
      </c>
      <c r="EY29" s="649"/>
      <c r="EZ29" s="649"/>
      <c r="FA29" s="649">
        <f>COUNTIF(FA31:FC153,"=roc")</f>
        <v>1</v>
      </c>
      <c r="FB29" s="649"/>
      <c r="FC29" s="649"/>
      <c r="FD29" s="649">
        <f>COUNTIF(FD31:FF153,"=roc")</f>
        <v>1</v>
      </c>
      <c r="FE29" s="649"/>
      <c r="FF29" s="649"/>
      <c r="FG29" s="649">
        <f>COUNTIF(FG31:FI153,"=roc")</f>
        <v>1</v>
      </c>
      <c r="FH29" s="649"/>
      <c r="FI29" s="650"/>
      <c r="FJ29" s="656">
        <f>COUNTIF(FJ31:FL153,"=roc")</f>
        <v>1</v>
      </c>
      <c r="FK29" s="649"/>
      <c r="FL29" s="649"/>
      <c r="FM29" s="649">
        <f>COUNTIF(FM31:FO153,"=roc")</f>
        <v>1</v>
      </c>
      <c r="FN29" s="649"/>
      <c r="FO29" s="649"/>
      <c r="FP29" s="649">
        <f>COUNTIF(FP31:FR153,"=roc")</f>
        <v>1</v>
      </c>
      <c r="FQ29" s="649"/>
      <c r="FR29" s="649"/>
      <c r="FS29" s="649">
        <f>COUNTIF(FS31:FU153,"=roc")</f>
        <v>1</v>
      </c>
      <c r="FT29" s="649"/>
      <c r="FU29" s="651"/>
      <c r="FV29" s="652">
        <f>COUNTIF(FV31:FX153,"=roc")</f>
        <v>1</v>
      </c>
      <c r="FW29" s="649"/>
      <c r="FX29" s="649"/>
      <c r="FY29" s="649">
        <f>COUNTIF(FY31:GA153,"=roc")</f>
        <v>1</v>
      </c>
      <c r="FZ29" s="649"/>
      <c r="GA29" s="649"/>
      <c r="GB29" s="649">
        <f>COUNTIF(GB31:GD153,"=roc")</f>
        <v>1</v>
      </c>
      <c r="GC29" s="649"/>
      <c r="GD29" s="649"/>
      <c r="GE29" s="649">
        <f>COUNTIF(GE31:GG153,"=roc")</f>
        <v>1</v>
      </c>
      <c r="GF29" s="649"/>
      <c r="GG29" s="650"/>
      <c r="GH29" s="656">
        <f>COUNTIF(GH31:GJ153,"=roc")</f>
        <v>1</v>
      </c>
      <c r="GI29" s="649"/>
      <c r="GJ29" s="649"/>
      <c r="GK29" s="649">
        <f>COUNTIF(GK31:GM153,"=roc")</f>
        <v>1</v>
      </c>
      <c r="GL29" s="649"/>
      <c r="GM29" s="649"/>
      <c r="GN29" s="649">
        <f>COUNTIF(GN31:GP153,"=roc")</f>
        <v>1</v>
      </c>
      <c r="GO29" s="649"/>
      <c r="GP29" s="649"/>
      <c r="GQ29" s="649">
        <f>COUNTIF(GQ31:GS153,"=roc")</f>
        <v>1</v>
      </c>
      <c r="GR29" s="649"/>
      <c r="GS29" s="651"/>
      <c r="GT29" s="652">
        <f>COUNTIF(GT31:GV153,"=roc")</f>
        <v>1</v>
      </c>
      <c r="GU29" s="649"/>
      <c r="GV29" s="649"/>
      <c r="GW29" s="649">
        <f>COUNTIF(GW31:GY153,"=roc")</f>
        <v>1</v>
      </c>
      <c r="GX29" s="649"/>
      <c r="GY29" s="649"/>
      <c r="GZ29" s="649">
        <f>COUNTIF(GZ31:HB153,"=roc")</f>
        <v>1</v>
      </c>
      <c r="HA29" s="649"/>
      <c r="HB29" s="649"/>
      <c r="HC29" s="649">
        <f>COUNTIF(HC31:HE153,"=roc")</f>
        <v>1</v>
      </c>
      <c r="HD29" s="649"/>
      <c r="HE29" s="650"/>
      <c r="HF29" s="656">
        <f>COUNTIF(HF31:HH153,"=roc")</f>
        <v>1</v>
      </c>
      <c r="HG29" s="649"/>
      <c r="HH29" s="649"/>
      <c r="HI29" s="649">
        <f>COUNTIF(HI31:HK153,"=roc")</f>
        <v>1</v>
      </c>
      <c r="HJ29" s="649"/>
      <c r="HK29" s="649"/>
      <c r="HL29" s="649">
        <f>COUNTIF(HL31:HN153,"=roc")</f>
        <v>1</v>
      </c>
      <c r="HM29" s="649"/>
      <c r="HN29" s="649"/>
      <c r="HO29" s="649">
        <f>COUNTIF(HO31:HQ153,"=roc")</f>
        <v>1</v>
      </c>
      <c r="HP29" s="649"/>
      <c r="HQ29" s="651"/>
      <c r="HR29" s="652">
        <f>COUNTIF(HR31:HT153,"=roc")</f>
        <v>1</v>
      </c>
      <c r="HS29" s="649"/>
      <c r="HT29" s="649"/>
      <c r="HU29" s="649">
        <f>COUNTIF(HU31:HW153,"=roc")</f>
        <v>1</v>
      </c>
      <c r="HV29" s="649"/>
      <c r="HW29" s="649"/>
      <c r="HX29" s="649">
        <f>COUNTIF(HX31:HZ153,"=roc")</f>
        <v>1</v>
      </c>
      <c r="HY29" s="649"/>
      <c r="HZ29" s="649"/>
      <c r="IA29" s="649">
        <f>COUNTIF(IA31:IC153,"=roc")</f>
        <v>0</v>
      </c>
      <c r="IB29" s="649"/>
      <c r="IC29" s="650"/>
      <c r="ID29" s="656">
        <f>COUNTIF(ID31:IF153,"=roc")</f>
        <v>0</v>
      </c>
      <c r="IE29" s="649"/>
      <c r="IF29" s="649"/>
      <c r="IG29" s="649">
        <f>COUNTIF(IG31:II153,"=roc")</f>
        <v>0</v>
      </c>
      <c r="IH29" s="649"/>
      <c r="II29" s="649"/>
      <c r="IJ29" s="649">
        <f>COUNTIF(IJ31:IL153,"=roc")</f>
        <v>0</v>
      </c>
      <c r="IK29" s="649"/>
      <c r="IL29" s="649"/>
      <c r="IM29" s="649">
        <f>COUNTIF(IM31:IO153,"=roc")</f>
        <v>0</v>
      </c>
      <c r="IN29" s="649"/>
      <c r="IO29" s="651"/>
      <c r="IP29" s="56"/>
      <c r="IQ29" s="56"/>
      <c r="IR29" s="56"/>
      <c r="IS29" s="56"/>
      <c r="IT29" s="56"/>
      <c r="IU29" s="56"/>
      <c r="IV29" s="56"/>
      <c r="IW29" s="56"/>
      <c r="IX29" s="56"/>
      <c r="IY29" s="56"/>
      <c r="IZ29" s="56"/>
      <c r="JA29" s="56"/>
      <c r="JB29" s="56"/>
      <c r="JC29" s="56"/>
      <c r="JD29" s="56"/>
      <c r="JE29" s="56"/>
      <c r="JF29" s="56"/>
      <c r="JG29" s="56"/>
      <c r="JH29" s="56"/>
      <c r="JI29" s="56"/>
      <c r="JJ29" s="56"/>
      <c r="JK29" s="56"/>
      <c r="JL29" s="56"/>
    </row>
    <row r="30" spans="1:272" s="2" customFormat="1" ht="14.25" customHeight="1" thickBot="1" x14ac:dyDescent="0.25">
      <c r="A30" s="58"/>
      <c r="B30" s="58"/>
      <c r="C30" s="590" t="s">
        <v>743</v>
      </c>
      <c r="D30" s="591"/>
      <c r="E30" s="591"/>
      <c r="F30" s="382" t="s">
        <v>844</v>
      </c>
      <c r="G30" s="383" t="s">
        <v>844</v>
      </c>
      <c r="H30" s="383" t="s">
        <v>844</v>
      </c>
      <c r="I30" s="384"/>
      <c r="J30" s="585">
        <f>COUNTIF(J32:L154,"=bdt")</f>
        <v>0</v>
      </c>
      <c r="K30" s="586"/>
      <c r="L30" s="586"/>
      <c r="M30" s="586">
        <f t="shared" ref="M30" si="1">COUNTIF(M32:O154,"=bdt")</f>
        <v>0</v>
      </c>
      <c r="N30" s="586"/>
      <c r="O30" s="586"/>
      <c r="P30" s="586">
        <f t="shared" ref="P30" si="2">COUNTIF(P32:R154,"=bdt")</f>
        <v>0</v>
      </c>
      <c r="Q30" s="586"/>
      <c r="R30" s="586"/>
      <c r="S30" s="586">
        <f t="shared" ref="S30" si="3">COUNTIF(S32:U154,"=bdt")</f>
        <v>0</v>
      </c>
      <c r="T30" s="586"/>
      <c r="U30" s="589"/>
      <c r="V30" s="585">
        <f t="shared" ref="V30" si="4">COUNTIF(V32:X154,"=bdt")</f>
        <v>0</v>
      </c>
      <c r="W30" s="586"/>
      <c r="X30" s="586"/>
      <c r="Y30" s="586">
        <f t="shared" ref="Y30" si="5">COUNTIF(Y32:AA154,"=bdt")</f>
        <v>0</v>
      </c>
      <c r="Z30" s="586"/>
      <c r="AA30" s="586"/>
      <c r="AB30" s="586">
        <f t="shared" ref="AB30" si="6">COUNTIF(AB32:AD154,"=bdt")</f>
        <v>0</v>
      </c>
      <c r="AC30" s="586"/>
      <c r="AD30" s="586"/>
      <c r="AE30" s="586">
        <f t="shared" ref="AE30" si="7">COUNTIF(AE32:AG154,"=bdt")</f>
        <v>0</v>
      </c>
      <c r="AF30" s="586"/>
      <c r="AG30" s="587"/>
      <c r="AH30" s="588">
        <f t="shared" ref="AH30" si="8">COUNTIF(AH32:AJ154,"=bdt")</f>
        <v>0</v>
      </c>
      <c r="AI30" s="586"/>
      <c r="AJ30" s="586"/>
      <c r="AK30" s="586">
        <f t="shared" ref="AK30" si="9">COUNTIF(AK32:AM154,"=bdt")</f>
        <v>0</v>
      </c>
      <c r="AL30" s="586"/>
      <c r="AM30" s="586"/>
      <c r="AN30" s="586">
        <f t="shared" ref="AN30" si="10">COUNTIF(AN32:AP154,"=bdt")</f>
        <v>0</v>
      </c>
      <c r="AO30" s="586"/>
      <c r="AP30" s="586"/>
      <c r="AQ30" s="586">
        <f t="shared" ref="AQ30" si="11">COUNTIF(AQ32:AS154,"=bdt")</f>
        <v>0</v>
      </c>
      <c r="AR30" s="586"/>
      <c r="AS30" s="589"/>
      <c r="AT30" s="585">
        <f t="shared" ref="AT30" si="12">COUNTIF(AT32:AV154,"=bdt")</f>
        <v>0</v>
      </c>
      <c r="AU30" s="586"/>
      <c r="AV30" s="586"/>
      <c r="AW30" s="586">
        <f t="shared" ref="AW30" si="13">COUNTIF(AW32:AY154,"=bdt")</f>
        <v>0</v>
      </c>
      <c r="AX30" s="586"/>
      <c r="AY30" s="586"/>
      <c r="AZ30" s="586">
        <f t="shared" ref="AZ30" si="14">COUNTIF(AZ32:BB154,"=bdt")</f>
        <v>0</v>
      </c>
      <c r="BA30" s="586"/>
      <c r="BB30" s="586"/>
      <c r="BC30" s="586">
        <f t="shared" ref="BC30" si="15">COUNTIF(BC32:BE154,"=bdt")</f>
        <v>0</v>
      </c>
      <c r="BD30" s="586"/>
      <c r="BE30" s="587"/>
      <c r="BF30" s="588">
        <f t="shared" ref="BF30" si="16">COUNTIF(BF32:BH154,"=bdt")</f>
        <v>0</v>
      </c>
      <c r="BG30" s="586"/>
      <c r="BH30" s="586"/>
      <c r="BI30" s="586">
        <f t="shared" ref="BI30" si="17">COUNTIF(BI32:BK154,"=bdt")</f>
        <v>0</v>
      </c>
      <c r="BJ30" s="586"/>
      <c r="BK30" s="586"/>
      <c r="BL30" s="586">
        <f t="shared" ref="BL30" si="18">COUNTIF(BL32:BN154,"=bdt")</f>
        <v>0</v>
      </c>
      <c r="BM30" s="586"/>
      <c r="BN30" s="586"/>
      <c r="BO30" s="586">
        <f t="shared" ref="BO30" si="19">COUNTIF(BO32:BQ154,"=bdt")</f>
        <v>0</v>
      </c>
      <c r="BP30" s="586"/>
      <c r="BQ30" s="589"/>
      <c r="BR30" s="585">
        <f t="shared" ref="BR30" si="20">COUNTIF(BR32:BT154,"=bdt")</f>
        <v>0</v>
      </c>
      <c r="BS30" s="586"/>
      <c r="BT30" s="586"/>
      <c r="BU30" s="586">
        <f t="shared" ref="BU30" si="21">COUNTIF(BU32:BW154,"=bdt")</f>
        <v>0</v>
      </c>
      <c r="BV30" s="586"/>
      <c r="BW30" s="586"/>
      <c r="BX30" s="586">
        <f t="shared" ref="BX30" si="22">COUNTIF(BX32:BZ154,"=bdt")</f>
        <v>0</v>
      </c>
      <c r="BY30" s="586"/>
      <c r="BZ30" s="586"/>
      <c r="CA30" s="586">
        <f t="shared" ref="CA30" si="23">COUNTIF(CA32:CC154,"=bdt")</f>
        <v>0</v>
      </c>
      <c r="CB30" s="586"/>
      <c r="CC30" s="587"/>
      <c r="CD30" s="588">
        <f t="shared" ref="CD30" si="24">COUNTIF(CD32:CF154,"=bdt")</f>
        <v>0</v>
      </c>
      <c r="CE30" s="586"/>
      <c r="CF30" s="586"/>
      <c r="CG30" s="586">
        <f t="shared" ref="CG30" si="25">COUNTIF(CG32:CI154,"=bdt")</f>
        <v>0</v>
      </c>
      <c r="CH30" s="586"/>
      <c r="CI30" s="586"/>
      <c r="CJ30" s="586">
        <f t="shared" ref="CJ30" si="26">COUNTIF(CJ32:CL154,"=bdt")</f>
        <v>0</v>
      </c>
      <c r="CK30" s="586"/>
      <c r="CL30" s="586"/>
      <c r="CM30" s="586">
        <f t="shared" ref="CM30" si="27">COUNTIF(CM32:CO154,"=bdt")</f>
        <v>0</v>
      </c>
      <c r="CN30" s="586"/>
      <c r="CO30" s="589"/>
      <c r="CP30" s="585">
        <f t="shared" ref="CP30" si="28">COUNTIF(CP32:CR154,"=bdt")</f>
        <v>0</v>
      </c>
      <c r="CQ30" s="586"/>
      <c r="CR30" s="586"/>
      <c r="CS30" s="586">
        <f t="shared" ref="CS30" si="29">COUNTIF(CS32:CU154,"=bdt")</f>
        <v>0</v>
      </c>
      <c r="CT30" s="586"/>
      <c r="CU30" s="586"/>
      <c r="CV30" s="586">
        <f t="shared" ref="CV30" si="30">COUNTIF(CV32:CX154,"=bdt")</f>
        <v>0</v>
      </c>
      <c r="CW30" s="586"/>
      <c r="CX30" s="586"/>
      <c r="CY30" s="586">
        <f t="shared" ref="CY30" si="31">COUNTIF(CY32:DA154,"=bdt")</f>
        <v>0</v>
      </c>
      <c r="CZ30" s="586"/>
      <c r="DA30" s="587"/>
      <c r="DB30" s="588">
        <f t="shared" ref="DB30" si="32">COUNTIF(DB32:DD154,"=bdt")</f>
        <v>0</v>
      </c>
      <c r="DC30" s="586"/>
      <c r="DD30" s="586"/>
      <c r="DE30" s="586">
        <f t="shared" ref="DE30" si="33">COUNTIF(DE32:DG154,"=bdt")</f>
        <v>0</v>
      </c>
      <c r="DF30" s="586"/>
      <c r="DG30" s="586"/>
      <c r="DH30" s="586">
        <f t="shared" ref="DH30" si="34">COUNTIF(DH32:DJ154,"=bdt")</f>
        <v>0</v>
      </c>
      <c r="DI30" s="586"/>
      <c r="DJ30" s="586"/>
      <c r="DK30" s="586">
        <f t="shared" ref="DK30" si="35">COUNTIF(DK32:DM154,"=bdt")</f>
        <v>0</v>
      </c>
      <c r="DL30" s="586"/>
      <c r="DM30" s="589"/>
      <c r="DN30" s="585">
        <f t="shared" ref="DN30" si="36">COUNTIF(DN32:DP154,"=bdt")</f>
        <v>0</v>
      </c>
      <c r="DO30" s="586"/>
      <c r="DP30" s="586"/>
      <c r="DQ30" s="586">
        <f t="shared" ref="DQ30" si="37">COUNTIF(DQ32:DS154,"=bdt")</f>
        <v>0</v>
      </c>
      <c r="DR30" s="586"/>
      <c r="DS30" s="586"/>
      <c r="DT30" s="586">
        <f t="shared" ref="DT30" si="38">COUNTIF(DT32:DV154,"=bdt")</f>
        <v>0</v>
      </c>
      <c r="DU30" s="586"/>
      <c r="DV30" s="586"/>
      <c r="DW30" s="586">
        <f t="shared" ref="DW30" si="39">COUNTIF(DW32:DY154,"=bdt")</f>
        <v>0</v>
      </c>
      <c r="DX30" s="586"/>
      <c r="DY30" s="587"/>
      <c r="DZ30" s="588">
        <f t="shared" ref="DZ30" si="40">COUNTIF(DZ32:EB154,"=bdt")</f>
        <v>0</v>
      </c>
      <c r="EA30" s="586"/>
      <c r="EB30" s="586"/>
      <c r="EC30" s="586">
        <f t="shared" ref="EC30" si="41">COUNTIF(EC32:EE154,"=bdt")</f>
        <v>0</v>
      </c>
      <c r="ED30" s="586"/>
      <c r="EE30" s="586"/>
      <c r="EF30" s="586">
        <f t="shared" ref="EF30" si="42">COUNTIF(EF32:EH154,"=bdt")</f>
        <v>0</v>
      </c>
      <c r="EG30" s="586"/>
      <c r="EH30" s="586"/>
      <c r="EI30" s="586">
        <f t="shared" ref="EI30" si="43">COUNTIF(EI32:EK154,"=bdt")</f>
        <v>0</v>
      </c>
      <c r="EJ30" s="586"/>
      <c r="EK30" s="589"/>
      <c r="EL30" s="585">
        <f t="shared" ref="EL30" si="44">COUNTIF(EL32:EN154,"=bdt")</f>
        <v>0</v>
      </c>
      <c r="EM30" s="586"/>
      <c r="EN30" s="586"/>
      <c r="EO30" s="586">
        <f t="shared" ref="EO30" si="45">COUNTIF(EO32:EQ154,"=bdt")</f>
        <v>0</v>
      </c>
      <c r="EP30" s="586"/>
      <c r="EQ30" s="586"/>
      <c r="ER30" s="586">
        <f t="shared" ref="ER30" si="46">COUNTIF(ER32:ET154,"=bdt")</f>
        <v>0</v>
      </c>
      <c r="ES30" s="586"/>
      <c r="ET30" s="586"/>
      <c r="EU30" s="586">
        <f t="shared" ref="EU30" si="47">COUNTIF(EU32:EW154,"=bdt")</f>
        <v>0</v>
      </c>
      <c r="EV30" s="586"/>
      <c r="EW30" s="587"/>
      <c r="EX30" s="588">
        <f t="shared" ref="EX30" si="48">COUNTIF(EX32:EZ154,"=bdt")</f>
        <v>0</v>
      </c>
      <c r="EY30" s="586"/>
      <c r="EZ30" s="586"/>
      <c r="FA30" s="586">
        <f t="shared" ref="FA30" si="49">COUNTIF(FA32:FC154,"=bdt")</f>
        <v>0</v>
      </c>
      <c r="FB30" s="586"/>
      <c r="FC30" s="586"/>
      <c r="FD30" s="586">
        <f t="shared" ref="FD30" si="50">COUNTIF(FD32:FF154,"=bdt")</f>
        <v>0</v>
      </c>
      <c r="FE30" s="586"/>
      <c r="FF30" s="586"/>
      <c r="FG30" s="586">
        <f t="shared" ref="FG30" si="51">COUNTIF(FG32:FI154,"=bdt")</f>
        <v>0</v>
      </c>
      <c r="FH30" s="586"/>
      <c r="FI30" s="589"/>
      <c r="FJ30" s="585">
        <f t="shared" ref="FJ30" si="52">COUNTIF(FJ32:FL154,"=bdt")</f>
        <v>0</v>
      </c>
      <c r="FK30" s="586"/>
      <c r="FL30" s="586"/>
      <c r="FM30" s="586">
        <f t="shared" ref="FM30" si="53">COUNTIF(FM32:FO154,"=bdt")</f>
        <v>0</v>
      </c>
      <c r="FN30" s="586"/>
      <c r="FO30" s="586"/>
      <c r="FP30" s="586">
        <f t="shared" ref="FP30" si="54">COUNTIF(FP32:FR154,"=bdt")</f>
        <v>0</v>
      </c>
      <c r="FQ30" s="586"/>
      <c r="FR30" s="586"/>
      <c r="FS30" s="586">
        <f t="shared" ref="FS30" si="55">COUNTIF(FS32:FU154,"=bdt")</f>
        <v>0</v>
      </c>
      <c r="FT30" s="586"/>
      <c r="FU30" s="587"/>
      <c r="FV30" s="588">
        <f t="shared" ref="FV30" si="56">COUNTIF(FV32:FX154,"=bdt")</f>
        <v>0</v>
      </c>
      <c r="FW30" s="586"/>
      <c r="FX30" s="586"/>
      <c r="FY30" s="586">
        <f t="shared" ref="FY30" si="57">COUNTIF(FY32:GA154,"=bdt")</f>
        <v>0</v>
      </c>
      <c r="FZ30" s="586"/>
      <c r="GA30" s="586"/>
      <c r="GB30" s="586">
        <f t="shared" ref="GB30" si="58">COUNTIF(GB32:GD154,"=bdt")</f>
        <v>0</v>
      </c>
      <c r="GC30" s="586"/>
      <c r="GD30" s="586"/>
      <c r="GE30" s="586">
        <f t="shared" ref="GE30" si="59">COUNTIF(GE32:GG154,"=bdt")</f>
        <v>0</v>
      </c>
      <c r="GF30" s="586"/>
      <c r="GG30" s="589"/>
      <c r="GH30" s="585">
        <f t="shared" ref="GH30" si="60">COUNTIF(GH32:GJ154,"=bdt")</f>
        <v>0</v>
      </c>
      <c r="GI30" s="586"/>
      <c r="GJ30" s="586"/>
      <c r="GK30" s="586">
        <f t="shared" ref="GK30" si="61">COUNTIF(GK32:GM154,"=bdt")</f>
        <v>0</v>
      </c>
      <c r="GL30" s="586"/>
      <c r="GM30" s="586"/>
      <c r="GN30" s="586">
        <f t="shared" ref="GN30" si="62">COUNTIF(GN32:GP154,"=bdt")</f>
        <v>0</v>
      </c>
      <c r="GO30" s="586"/>
      <c r="GP30" s="586"/>
      <c r="GQ30" s="586">
        <f t="shared" ref="GQ30" si="63">COUNTIF(GQ32:GS154,"=bdt")</f>
        <v>0</v>
      </c>
      <c r="GR30" s="586"/>
      <c r="GS30" s="587"/>
      <c r="GT30" s="588">
        <f t="shared" ref="GT30" si="64">COUNTIF(GT32:GV154,"=bdt")</f>
        <v>0</v>
      </c>
      <c r="GU30" s="586"/>
      <c r="GV30" s="586"/>
      <c r="GW30" s="586">
        <f t="shared" ref="GW30" si="65">COUNTIF(GW32:GY154,"=bdt")</f>
        <v>0</v>
      </c>
      <c r="GX30" s="586"/>
      <c r="GY30" s="586"/>
      <c r="GZ30" s="586">
        <f t="shared" ref="GZ30" si="66">COUNTIF(GZ32:HB154,"=bdt")</f>
        <v>0</v>
      </c>
      <c r="HA30" s="586"/>
      <c r="HB30" s="586"/>
      <c r="HC30" s="586">
        <f t="shared" ref="HC30" si="67">COUNTIF(HC32:HE154,"=bdt")</f>
        <v>0</v>
      </c>
      <c r="HD30" s="586"/>
      <c r="HE30" s="589"/>
      <c r="HF30" s="585">
        <f t="shared" ref="HF30" si="68">COUNTIF(HF32:HH154,"=bdt")</f>
        <v>0</v>
      </c>
      <c r="HG30" s="586"/>
      <c r="HH30" s="586"/>
      <c r="HI30" s="586">
        <f t="shared" ref="HI30" si="69">COUNTIF(HI32:HK154,"=bdt")</f>
        <v>0</v>
      </c>
      <c r="HJ30" s="586"/>
      <c r="HK30" s="586"/>
      <c r="HL30" s="586">
        <f t="shared" ref="HL30" si="70">COUNTIF(HL32:HN154,"=bdt")</f>
        <v>0</v>
      </c>
      <c r="HM30" s="586"/>
      <c r="HN30" s="586"/>
      <c r="HO30" s="586">
        <f t="shared" ref="HO30" si="71">COUNTIF(HO32:HQ154,"=bdt")</f>
        <v>0</v>
      </c>
      <c r="HP30" s="586"/>
      <c r="HQ30" s="587"/>
      <c r="HR30" s="588">
        <f t="shared" ref="HR30" si="72">COUNTIF(HR32:HT154,"=bdt")</f>
        <v>0</v>
      </c>
      <c r="HS30" s="586"/>
      <c r="HT30" s="586"/>
      <c r="HU30" s="586">
        <f t="shared" ref="HU30" si="73">COUNTIF(HU32:HW154,"=bdt")</f>
        <v>0</v>
      </c>
      <c r="HV30" s="586"/>
      <c r="HW30" s="586"/>
      <c r="HX30" s="586">
        <f t="shared" ref="HX30" si="74">COUNTIF(HX32:HZ154,"=bdt")</f>
        <v>0</v>
      </c>
      <c r="HY30" s="586"/>
      <c r="HZ30" s="586"/>
      <c r="IA30" s="586">
        <f t="shared" ref="IA30" si="75">COUNTIF(IA32:IC154,"=bdt")</f>
        <v>0</v>
      </c>
      <c r="IB30" s="586"/>
      <c r="IC30" s="589"/>
      <c r="ID30" s="585">
        <f t="shared" ref="ID30" si="76">COUNTIF(ID32:IF154,"=bdt")</f>
        <v>0</v>
      </c>
      <c r="IE30" s="586"/>
      <c r="IF30" s="586"/>
      <c r="IG30" s="586">
        <f t="shared" ref="IG30" si="77">COUNTIF(IG32:II154,"=bdt")</f>
        <v>0</v>
      </c>
      <c r="IH30" s="586"/>
      <c r="II30" s="586"/>
      <c r="IJ30" s="586">
        <f t="shared" ref="IJ30" si="78">COUNTIF(IJ32:IL154,"=bdt")</f>
        <v>0</v>
      </c>
      <c r="IK30" s="586"/>
      <c r="IL30" s="586"/>
      <c r="IM30" s="586">
        <f t="shared" ref="IM30" si="79">COUNTIF(IM32:IO154,"=bdt")</f>
        <v>0</v>
      </c>
      <c r="IN30" s="586"/>
      <c r="IO30" s="587"/>
      <c r="IP30" s="56"/>
      <c r="IQ30" s="56"/>
      <c r="IR30" s="56"/>
      <c r="IS30" s="56"/>
      <c r="IT30" s="56"/>
      <c r="IU30" s="56"/>
      <c r="IV30" s="56"/>
      <c r="IW30" s="56"/>
      <c r="IX30" s="56"/>
      <c r="IY30" s="56"/>
      <c r="IZ30" s="56"/>
      <c r="JA30" s="56"/>
      <c r="JB30" s="56"/>
      <c r="JC30" s="56"/>
      <c r="JD30" s="56"/>
      <c r="JE30" s="56"/>
      <c r="JF30" s="56"/>
      <c r="JG30" s="56"/>
      <c r="JH30" s="56"/>
      <c r="JI30" s="56"/>
      <c r="JJ30" s="56"/>
      <c r="JK30" s="56"/>
      <c r="JL30" s="56"/>
    </row>
    <row r="31" spans="1:272" s="32" customFormat="1" ht="7.5" customHeight="1" thickBot="1" x14ac:dyDescent="0.25">
      <c r="A31" s="57"/>
      <c r="B31" s="51"/>
      <c r="C31" s="74"/>
      <c r="D31" s="74"/>
      <c r="E31" s="74"/>
      <c r="F31" s="75"/>
      <c r="G31" s="75"/>
      <c r="H31" s="75"/>
      <c r="I31" s="75"/>
      <c r="J31" s="648"/>
      <c r="K31" s="648"/>
      <c r="L31" s="648"/>
      <c r="M31" s="648"/>
      <c r="N31" s="648"/>
      <c r="O31" s="648"/>
      <c r="P31" s="648"/>
      <c r="Q31" s="648"/>
      <c r="R31" s="648"/>
      <c r="S31" s="648"/>
      <c r="T31" s="648"/>
      <c r="U31" s="648"/>
      <c r="V31" s="648"/>
      <c r="W31" s="648"/>
      <c r="X31" s="648"/>
      <c r="Y31" s="648"/>
      <c r="Z31" s="648"/>
      <c r="AA31" s="648"/>
      <c r="AB31" s="648"/>
      <c r="AC31" s="648"/>
      <c r="AD31" s="648"/>
      <c r="AE31" s="648"/>
      <c r="AF31" s="648"/>
      <c r="AG31" s="648"/>
      <c r="AH31" s="648"/>
      <c r="AI31" s="648"/>
      <c r="AJ31" s="648"/>
      <c r="AK31" s="648"/>
      <c r="AL31" s="648"/>
      <c r="AM31" s="648"/>
      <c r="AN31" s="648"/>
      <c r="AO31" s="648"/>
      <c r="AP31" s="648"/>
      <c r="AQ31" s="648"/>
      <c r="AR31" s="648"/>
      <c r="AS31" s="648"/>
      <c r="AT31" s="648"/>
      <c r="AU31" s="648"/>
      <c r="AV31" s="648"/>
      <c r="AW31" s="648"/>
      <c r="AX31" s="648"/>
      <c r="AY31" s="648"/>
      <c r="AZ31" s="648"/>
      <c r="BA31" s="648"/>
      <c r="BB31" s="648"/>
      <c r="BC31" s="648"/>
      <c r="BD31" s="648"/>
      <c r="BE31" s="648"/>
      <c r="BF31" s="648"/>
      <c r="BG31" s="648"/>
      <c r="BH31" s="648"/>
      <c r="BI31" s="648"/>
      <c r="BJ31" s="648"/>
      <c r="BK31" s="648"/>
      <c r="BL31" s="648"/>
      <c r="BM31" s="648"/>
      <c r="BN31" s="648"/>
      <c r="BO31" s="648"/>
      <c r="BP31" s="648"/>
      <c r="BQ31" s="648"/>
      <c r="BR31" s="648"/>
      <c r="BS31" s="648"/>
      <c r="BT31" s="648"/>
      <c r="BU31" s="648"/>
      <c r="BV31" s="648"/>
      <c r="BW31" s="648"/>
      <c r="BX31" s="648"/>
      <c r="BY31" s="648"/>
      <c r="BZ31" s="648"/>
      <c r="CA31" s="648"/>
      <c r="CB31" s="648"/>
      <c r="CC31" s="648"/>
      <c r="CD31" s="648"/>
      <c r="CE31" s="648"/>
      <c r="CF31" s="648"/>
      <c r="CG31" s="648"/>
      <c r="CH31" s="648"/>
      <c r="CI31" s="648"/>
      <c r="CJ31" s="648"/>
      <c r="CK31" s="648"/>
      <c r="CL31" s="648"/>
      <c r="CM31" s="648"/>
      <c r="CN31" s="648"/>
      <c r="CO31" s="648"/>
      <c r="CP31" s="648"/>
      <c r="CQ31" s="648"/>
      <c r="CR31" s="648"/>
      <c r="CS31" s="648"/>
      <c r="CT31" s="648"/>
      <c r="CU31" s="648"/>
      <c r="CV31" s="648"/>
      <c r="CW31" s="648"/>
      <c r="CX31" s="648"/>
      <c r="CY31" s="648"/>
      <c r="CZ31" s="648"/>
      <c r="DA31" s="648"/>
      <c r="DB31" s="648"/>
      <c r="DC31" s="648"/>
      <c r="DD31" s="648"/>
      <c r="DE31" s="648"/>
      <c r="DF31" s="648"/>
      <c r="DG31" s="648"/>
      <c r="DH31" s="648"/>
      <c r="DI31" s="648"/>
      <c r="DJ31" s="648"/>
      <c r="DK31" s="648"/>
      <c r="DL31" s="648"/>
      <c r="DM31" s="648"/>
      <c r="DN31" s="648"/>
      <c r="DO31" s="648"/>
      <c r="DP31" s="648"/>
      <c r="DQ31" s="648"/>
      <c r="DR31" s="648"/>
      <c r="DS31" s="648"/>
      <c r="DT31" s="648"/>
      <c r="DU31" s="648"/>
      <c r="DV31" s="648"/>
      <c r="DW31" s="648"/>
      <c r="DX31" s="648"/>
      <c r="DY31" s="648"/>
      <c r="DZ31" s="648"/>
      <c r="EA31" s="648"/>
      <c r="EB31" s="648"/>
      <c r="EC31" s="648"/>
      <c r="ED31" s="648"/>
      <c r="EE31" s="648"/>
      <c r="EF31" s="648"/>
      <c r="EG31" s="648"/>
      <c r="EH31" s="648"/>
      <c r="EI31" s="648"/>
      <c r="EJ31" s="648"/>
      <c r="EK31" s="648"/>
      <c r="EL31" s="648"/>
      <c r="EM31" s="648"/>
      <c r="EN31" s="648"/>
      <c r="EO31" s="648"/>
      <c r="EP31" s="648"/>
      <c r="EQ31" s="648"/>
      <c r="ER31" s="648"/>
      <c r="ES31" s="648"/>
      <c r="ET31" s="648"/>
      <c r="EU31" s="648"/>
      <c r="EV31" s="648"/>
      <c r="EW31" s="648"/>
      <c r="EX31" s="648"/>
      <c r="EY31" s="648"/>
      <c r="EZ31" s="648"/>
      <c r="FA31" s="648"/>
      <c r="FB31" s="648"/>
      <c r="FC31" s="648"/>
      <c r="FD31" s="648"/>
      <c r="FE31" s="648"/>
      <c r="FF31" s="648"/>
      <c r="FG31" s="648"/>
      <c r="FH31" s="648"/>
      <c r="FI31" s="648"/>
      <c r="FJ31" s="648"/>
      <c r="FK31" s="648"/>
      <c r="FL31" s="648"/>
      <c r="FM31" s="648"/>
      <c r="FN31" s="648"/>
      <c r="FO31" s="648"/>
      <c r="FP31" s="648"/>
      <c r="FQ31" s="648"/>
      <c r="FR31" s="648"/>
      <c r="FS31" s="648"/>
      <c r="FT31" s="648"/>
      <c r="FU31" s="648"/>
      <c r="FV31" s="648"/>
      <c r="FW31" s="648"/>
      <c r="FX31" s="648"/>
      <c r="FY31" s="648"/>
      <c r="FZ31" s="648"/>
      <c r="GA31" s="648"/>
      <c r="GB31" s="648"/>
      <c r="GC31" s="648"/>
      <c r="GD31" s="648"/>
      <c r="GE31" s="648"/>
      <c r="GF31" s="648"/>
      <c r="GG31" s="648"/>
      <c r="GH31" s="648"/>
      <c r="GI31" s="648"/>
      <c r="GJ31" s="648"/>
      <c r="GK31" s="648"/>
      <c r="GL31" s="648"/>
      <c r="GM31" s="648"/>
      <c r="GN31" s="648"/>
      <c r="GO31" s="648"/>
      <c r="GP31" s="648"/>
      <c r="GQ31" s="648"/>
      <c r="GR31" s="648"/>
      <c r="GS31" s="648"/>
      <c r="GT31" s="648"/>
      <c r="GU31" s="648"/>
      <c r="GV31" s="648"/>
      <c r="GW31" s="648"/>
      <c r="GX31" s="648"/>
      <c r="GY31" s="648"/>
      <c r="GZ31" s="648"/>
      <c r="HA31" s="648"/>
      <c r="HB31" s="648"/>
      <c r="HC31" s="648"/>
      <c r="HD31" s="648"/>
      <c r="HE31" s="648"/>
      <c r="HF31" s="648"/>
      <c r="HG31" s="648"/>
      <c r="HH31" s="648"/>
      <c r="HI31" s="648"/>
      <c r="HJ31" s="648"/>
      <c r="HK31" s="648"/>
      <c r="HL31" s="648"/>
      <c r="HM31" s="648"/>
      <c r="HN31" s="648"/>
      <c r="HO31" s="648"/>
      <c r="HP31" s="648"/>
      <c r="HQ31" s="648"/>
      <c r="HR31" s="648"/>
      <c r="HS31" s="648"/>
      <c r="HT31" s="648"/>
      <c r="HU31" s="648"/>
      <c r="HV31" s="648"/>
      <c r="HW31" s="648"/>
      <c r="HX31" s="648"/>
      <c r="HY31" s="648"/>
      <c r="HZ31" s="648"/>
      <c r="IA31" s="648"/>
      <c r="IB31" s="648"/>
      <c r="IC31" s="648"/>
      <c r="ID31" s="648"/>
      <c r="IE31" s="648"/>
      <c r="IF31" s="648"/>
      <c r="IG31" s="648"/>
      <c r="IH31" s="648"/>
      <c r="II31" s="648"/>
      <c r="IJ31" s="648"/>
      <c r="IK31" s="648"/>
      <c r="IL31" s="648"/>
      <c r="IM31" s="648"/>
      <c r="IN31" s="648"/>
      <c r="IO31" s="648"/>
      <c r="IP31" s="51"/>
      <c r="IQ31" s="51"/>
      <c r="IR31" s="51"/>
      <c r="IS31" s="51"/>
      <c r="IT31" s="51"/>
      <c r="IU31" s="51"/>
      <c r="IV31" s="51"/>
      <c r="IW31" s="51"/>
      <c r="IX31" s="51"/>
      <c r="IY31" s="51"/>
      <c r="IZ31" s="51"/>
      <c r="JA31" s="51"/>
      <c r="JB31" s="51"/>
      <c r="JC31" s="51"/>
      <c r="JD31" s="51"/>
      <c r="JE31" s="51"/>
      <c r="JF31" s="51"/>
      <c r="JG31" s="51"/>
      <c r="JH31" s="51"/>
      <c r="JI31" s="51"/>
      <c r="JJ31" s="51"/>
      <c r="JK31" s="51"/>
      <c r="JL31" s="51"/>
    </row>
    <row r="32" spans="1:272" ht="15" customHeight="1" thickBot="1" x14ac:dyDescent="0.25">
      <c r="A32" s="59"/>
      <c r="B32" s="720" t="s">
        <v>92</v>
      </c>
      <c r="C32" s="346">
        <v>445</v>
      </c>
      <c r="D32" s="347">
        <v>1330</v>
      </c>
      <c r="E32" s="377"/>
      <c r="F32" s="348" t="str">
        <f>IF(OR(COUNTIF(J32:IF32,"GP")&gt;0,(COUNTIF(J32:IF32,"TR")&gt;0),(COUNTIF(J32:IF32,"C1")&gt;0),(COUNTIF(J32:IF32,"BDT")&gt;0),(COUNTIF(J32:IF32,"C3")&gt;0),(COUNTIF(J32:IF32,"ROC")&gt;0),(COUNTIF(J32:IF32,"CET")&gt;0),(COUNTIF(J32:IF32,"CEG")&gt;0),(COUNTIF(J32:IF32,"GA")&gt;0),(COUNTIF(J32:IF32,"GD")&gt;0),(COUNTIF(J32:IF32,"TD")&gt;0),(COUNTIF(J32:IF32,"40")&gt;0),(COUNTIF(J32:IF32,"30")&gt;0),(COUNTIF(J32:IF32,"G")&gt;0),(COUNTIF(J32:IF32,"T")&gt;0)),"N","O")</f>
        <v>N</v>
      </c>
      <c r="G32" s="348" t="str">
        <f>IF(OR(COUNTIF(J32:IF32,"GP")&gt;0,(COUNTIF(J32:IF32,"BDT")&gt;0),(COUNTIF(J32:IF32,"CEG")&gt;0),(COUNTIF(J32:IF32,"GA")&gt;0),(COUNTIF(J32:IF32,"GD")&gt;0),(COUNTIF(J32:IF32,"G")&gt;0)),"GP","O")</f>
        <v>GP</v>
      </c>
      <c r="H32" s="348" t="str">
        <f>IF(OR(COUNTIF(J32:IF32,"TR")&gt;0,(COUNTIF(J32:IF32,"BDT")&gt;0),(COUNTIF(J32:IF32,"CET")&gt;0),(COUNTIF(J32:IF32,"TD")&gt;0),(COUNTIF(J32:IF32,"40")&gt;0),(COUNTIF(J32:IF32,"30")&gt;0),(COUNTIF(J32:IF32,"T")&gt;0)),"TR","O")</f>
        <v>O</v>
      </c>
      <c r="I32" s="349"/>
      <c r="J32" s="637" t="s">
        <v>103</v>
      </c>
      <c r="K32" s="638"/>
      <c r="L32" s="639"/>
      <c r="M32" s="642" t="s">
        <v>103</v>
      </c>
      <c r="N32" s="638"/>
      <c r="O32" s="639"/>
      <c r="P32" s="642" t="s">
        <v>103</v>
      </c>
      <c r="Q32" s="638"/>
      <c r="R32" s="639"/>
      <c r="S32" s="642" t="s">
        <v>103</v>
      </c>
      <c r="T32" s="638"/>
      <c r="U32" s="643"/>
      <c r="V32" s="637" t="s">
        <v>103</v>
      </c>
      <c r="W32" s="638"/>
      <c r="X32" s="639"/>
      <c r="Y32" s="642" t="s">
        <v>103</v>
      </c>
      <c r="Z32" s="638"/>
      <c r="AA32" s="639"/>
      <c r="AB32" s="642" t="s">
        <v>103</v>
      </c>
      <c r="AC32" s="638"/>
      <c r="AD32" s="639"/>
      <c r="AE32" s="642" t="s">
        <v>103</v>
      </c>
      <c r="AF32" s="638"/>
      <c r="AG32" s="643"/>
      <c r="AH32" s="637" t="s">
        <v>96</v>
      </c>
      <c r="AI32" s="638"/>
      <c r="AJ32" s="639"/>
      <c r="AK32" s="642" t="s">
        <v>96</v>
      </c>
      <c r="AL32" s="638"/>
      <c r="AM32" s="639"/>
      <c r="AN32" s="642" t="s">
        <v>96</v>
      </c>
      <c r="AO32" s="638"/>
      <c r="AP32" s="639"/>
      <c r="AQ32" s="642" t="s">
        <v>96</v>
      </c>
      <c r="AR32" s="638"/>
      <c r="AS32" s="643"/>
      <c r="AT32" s="637" t="s">
        <v>96</v>
      </c>
      <c r="AU32" s="638"/>
      <c r="AV32" s="639"/>
      <c r="AW32" s="642" t="s">
        <v>96</v>
      </c>
      <c r="AX32" s="638"/>
      <c r="AY32" s="639"/>
      <c r="AZ32" s="642" t="s">
        <v>96</v>
      </c>
      <c r="BA32" s="638"/>
      <c r="BB32" s="639"/>
      <c r="BC32" s="642" t="s">
        <v>96</v>
      </c>
      <c r="BD32" s="638"/>
      <c r="BE32" s="643"/>
      <c r="BF32" s="637" t="s">
        <v>96</v>
      </c>
      <c r="BG32" s="638"/>
      <c r="BH32" s="639"/>
      <c r="BI32" s="642" t="s">
        <v>96</v>
      </c>
      <c r="BJ32" s="638"/>
      <c r="BK32" s="639"/>
      <c r="BL32" s="642" t="s">
        <v>96</v>
      </c>
      <c r="BM32" s="638"/>
      <c r="BN32" s="639"/>
      <c r="BO32" s="642" t="s">
        <v>96</v>
      </c>
      <c r="BP32" s="638"/>
      <c r="BQ32" s="638"/>
      <c r="BR32" s="637" t="s">
        <v>96</v>
      </c>
      <c r="BS32" s="638"/>
      <c r="BT32" s="639"/>
      <c r="BU32" s="642" t="s">
        <v>96</v>
      </c>
      <c r="BV32" s="638"/>
      <c r="BW32" s="639"/>
      <c r="BX32" s="642" t="s">
        <v>96</v>
      </c>
      <c r="BY32" s="638"/>
      <c r="BZ32" s="639"/>
      <c r="CA32" s="642" t="s">
        <v>96</v>
      </c>
      <c r="CB32" s="638"/>
      <c r="CC32" s="643"/>
      <c r="CD32" s="638" t="s">
        <v>96</v>
      </c>
      <c r="CE32" s="638"/>
      <c r="CF32" s="639"/>
      <c r="CG32" s="642" t="s">
        <v>96</v>
      </c>
      <c r="CH32" s="638"/>
      <c r="CI32" s="639"/>
      <c r="CJ32" s="642" t="s">
        <v>96</v>
      </c>
      <c r="CK32" s="638"/>
      <c r="CL32" s="639"/>
      <c r="CM32" s="642" t="s">
        <v>96</v>
      </c>
      <c r="CN32" s="638"/>
      <c r="CO32" s="638"/>
      <c r="CP32" s="637" t="s">
        <v>96</v>
      </c>
      <c r="CQ32" s="638"/>
      <c r="CR32" s="639"/>
      <c r="CS32" s="642" t="s">
        <v>96</v>
      </c>
      <c r="CT32" s="638"/>
      <c r="CU32" s="639"/>
      <c r="CV32" s="642" t="s">
        <v>96</v>
      </c>
      <c r="CW32" s="638"/>
      <c r="CX32" s="639"/>
      <c r="CY32" s="642" t="s">
        <v>85</v>
      </c>
      <c r="CZ32" s="638"/>
      <c r="DA32" s="643"/>
      <c r="DB32" s="638"/>
      <c r="DC32" s="638"/>
      <c r="DD32" s="639"/>
      <c r="DE32" s="642"/>
      <c r="DF32" s="638"/>
      <c r="DG32" s="639"/>
      <c r="DH32" s="640"/>
      <c r="DI32" s="640"/>
      <c r="DJ32" s="640"/>
      <c r="DK32" s="640"/>
      <c r="DL32" s="640"/>
      <c r="DM32" s="642"/>
      <c r="DN32" s="644"/>
      <c r="DO32" s="640"/>
      <c r="DP32" s="640"/>
      <c r="DQ32" s="640"/>
      <c r="DR32" s="640"/>
      <c r="DS32" s="640"/>
      <c r="DT32" s="640"/>
      <c r="DU32" s="640"/>
      <c r="DV32" s="640"/>
      <c r="DW32" s="640"/>
      <c r="DX32" s="640"/>
      <c r="DY32" s="641"/>
      <c r="DZ32" s="639"/>
      <c r="EA32" s="640"/>
      <c r="EB32" s="640"/>
      <c r="EC32" s="640"/>
      <c r="ED32" s="640"/>
      <c r="EE32" s="640"/>
      <c r="EF32" s="640"/>
      <c r="EG32" s="640"/>
      <c r="EH32" s="640"/>
      <c r="EI32" s="640"/>
      <c r="EJ32" s="640"/>
      <c r="EK32" s="642"/>
      <c r="EL32" s="644"/>
      <c r="EM32" s="640"/>
      <c r="EN32" s="640"/>
      <c r="EO32" s="640"/>
      <c r="EP32" s="640"/>
      <c r="EQ32" s="640"/>
      <c r="ER32" s="640"/>
      <c r="ES32" s="640"/>
      <c r="ET32" s="640"/>
      <c r="EU32" s="640"/>
      <c r="EV32" s="640"/>
      <c r="EW32" s="641"/>
      <c r="EX32" s="639"/>
      <c r="EY32" s="640"/>
      <c r="EZ32" s="640"/>
      <c r="FA32" s="640"/>
      <c r="FB32" s="640"/>
      <c r="FC32" s="640"/>
      <c r="FD32" s="640"/>
      <c r="FE32" s="640"/>
      <c r="FF32" s="640"/>
      <c r="FG32" s="640"/>
      <c r="FH32" s="640"/>
      <c r="FI32" s="642"/>
      <c r="FJ32" s="644"/>
      <c r="FK32" s="640"/>
      <c r="FL32" s="640"/>
      <c r="FM32" s="640"/>
      <c r="FN32" s="640"/>
      <c r="FO32" s="640"/>
      <c r="FP32" s="640"/>
      <c r="FQ32" s="640"/>
      <c r="FR32" s="640"/>
      <c r="FS32" s="640"/>
      <c r="FT32" s="640"/>
      <c r="FU32" s="641"/>
      <c r="FV32" s="639"/>
      <c r="FW32" s="640"/>
      <c r="FX32" s="640"/>
      <c r="FY32" s="640"/>
      <c r="FZ32" s="640"/>
      <c r="GA32" s="640"/>
      <c r="GB32" s="640"/>
      <c r="GC32" s="640"/>
      <c r="GD32" s="640"/>
      <c r="GE32" s="640"/>
      <c r="GF32" s="640"/>
      <c r="GG32" s="642"/>
      <c r="GH32" s="644"/>
      <c r="GI32" s="640"/>
      <c r="GJ32" s="640"/>
      <c r="GK32" s="640"/>
      <c r="GL32" s="640"/>
      <c r="GM32" s="640"/>
      <c r="GN32" s="640"/>
      <c r="GO32" s="640"/>
      <c r="GP32" s="640"/>
      <c r="GQ32" s="640"/>
      <c r="GR32" s="640"/>
      <c r="GS32" s="641"/>
      <c r="GT32" s="639"/>
      <c r="GU32" s="640"/>
      <c r="GV32" s="640"/>
      <c r="GW32" s="640"/>
      <c r="GX32" s="640"/>
      <c r="GY32" s="640"/>
      <c r="GZ32" s="640"/>
      <c r="HA32" s="640"/>
      <c r="HB32" s="640"/>
      <c r="HC32" s="640"/>
      <c r="HD32" s="640"/>
      <c r="HE32" s="642"/>
      <c r="HF32" s="644"/>
      <c r="HG32" s="640"/>
      <c r="HH32" s="640"/>
      <c r="HI32" s="640"/>
      <c r="HJ32" s="640"/>
      <c r="HK32" s="640"/>
      <c r="HL32" s="640"/>
      <c r="HM32" s="640"/>
      <c r="HN32" s="640"/>
      <c r="HO32" s="640"/>
      <c r="HP32" s="640"/>
      <c r="HQ32" s="641"/>
      <c r="HR32" s="639"/>
      <c r="HS32" s="640"/>
      <c r="HT32" s="640"/>
      <c r="HU32" s="640"/>
      <c r="HV32" s="640"/>
      <c r="HW32" s="640"/>
      <c r="HX32" s="640"/>
      <c r="HY32" s="640"/>
      <c r="HZ32" s="640"/>
      <c r="IA32" s="640"/>
      <c r="IB32" s="640"/>
      <c r="IC32" s="641"/>
      <c r="ID32" s="640"/>
      <c r="IE32" s="640"/>
      <c r="IF32" s="640"/>
      <c r="IG32" s="640"/>
      <c r="IH32" s="640"/>
      <c r="II32" s="640"/>
      <c r="IJ32" s="640"/>
      <c r="IK32" s="640"/>
      <c r="IL32" s="640"/>
      <c r="IM32" s="640"/>
      <c r="IN32" s="640"/>
      <c r="IO32" s="641"/>
      <c r="IP32" s="48"/>
      <c r="IQ32" s="48"/>
      <c r="IR32" s="48"/>
      <c r="IS32" s="48"/>
      <c r="IT32" s="48"/>
      <c r="IU32" s="48"/>
      <c r="IV32" s="48"/>
      <c r="IW32" s="48"/>
      <c r="IX32" s="48"/>
      <c r="IY32" s="48"/>
      <c r="IZ32" s="48"/>
      <c r="JA32" s="48"/>
      <c r="JB32" s="48"/>
      <c r="JC32" s="48"/>
      <c r="JD32" s="48"/>
      <c r="JE32" s="48"/>
      <c r="JF32" s="48"/>
      <c r="JG32" s="48"/>
      <c r="JH32" s="48"/>
      <c r="JI32" s="48"/>
      <c r="JJ32" s="48"/>
      <c r="JK32" s="48"/>
      <c r="JL32" s="48"/>
    </row>
    <row r="33" spans="1:272" s="3" customFormat="1" ht="15" customHeight="1" thickBot="1" x14ac:dyDescent="0.25">
      <c r="A33" s="59"/>
      <c r="B33" s="721"/>
      <c r="C33" s="350"/>
      <c r="D33" s="351"/>
      <c r="E33" s="378"/>
      <c r="F33" s="348" t="str">
        <f t="shared" ref="F33:F95" si="80">IF(OR(COUNTIF(J33:IF33,"GP")&gt;0,(COUNTIF(J33:IF33,"TR")&gt;0),(COUNTIF(J33:IF33,"C1")&gt;0),(COUNTIF(J33:IF33,"BDT")&gt;0),(COUNTIF(J33:IF33,"C3")&gt;0),(COUNTIF(J33:IF33,"ROC")&gt;0),(COUNTIF(J33:IF33,"CET")&gt;0),(COUNTIF(J33:IF33,"CEG")&gt;0),(COUNTIF(J33:IF33,"GA")&gt;0),(COUNTIF(J33:IF33,"GD")&gt;0),(COUNTIF(J33:IF33,"TD")&gt;0),(COUNTIF(J33:IF33,"40")&gt;0),(COUNTIF(J33:IF33,"30")&gt;0),(COUNTIF(J33:IF33,"G")&gt;0),(COUNTIF(J33:IF33,"T")&gt;0)),"N","O")</f>
        <v>N</v>
      </c>
      <c r="G33" s="348" t="str">
        <f t="shared" ref="G33:G95" si="81">IF(OR(COUNTIF(J33:IF33,"GP")&gt;0,(COUNTIF(J33:IF33,"BDT")&gt;0),(COUNTIF(J33:IF33,"CEG")&gt;0),(COUNTIF(J33:IF33,"GA")&gt;0),(COUNTIF(J33:IF33,"GD")&gt;0),(COUNTIF(J33:IF33,"G")&gt;0)),"GP","O")</f>
        <v>GP</v>
      </c>
      <c r="H33" s="348" t="str">
        <f t="shared" ref="H33:H95" si="82">IF(OR(COUNTIF(J33:IF33,"TR")&gt;0,(COUNTIF(J33:IF33,"BDT")&gt;0),(COUNTIF(J33:IF33,"CET")&gt;0),(COUNTIF(J33:IF33,"TD")&gt;0),(COUNTIF(J33:IF33,"40")&gt;0),(COUNTIF(J33:IF33,"30")&gt;0),(COUNTIF(J33:IF33,"T")&gt;0)),"TR","O")</f>
        <v>O</v>
      </c>
      <c r="I33" s="353"/>
      <c r="J33" s="597" t="s">
        <v>103</v>
      </c>
      <c r="K33" s="598"/>
      <c r="L33" s="596"/>
      <c r="M33" s="593" t="s">
        <v>103</v>
      </c>
      <c r="N33" s="598"/>
      <c r="O33" s="596"/>
      <c r="P33" s="593" t="s">
        <v>103</v>
      </c>
      <c r="Q33" s="598"/>
      <c r="R33" s="596"/>
      <c r="S33" s="593" t="s">
        <v>103</v>
      </c>
      <c r="T33" s="598"/>
      <c r="U33" s="631"/>
      <c r="V33" s="597" t="s">
        <v>103</v>
      </c>
      <c r="W33" s="598"/>
      <c r="X33" s="596"/>
      <c r="Y33" s="593" t="s">
        <v>103</v>
      </c>
      <c r="Z33" s="598"/>
      <c r="AA33" s="596"/>
      <c r="AB33" s="593" t="s">
        <v>103</v>
      </c>
      <c r="AC33" s="598"/>
      <c r="AD33" s="596"/>
      <c r="AE33" s="593" t="s">
        <v>103</v>
      </c>
      <c r="AF33" s="598"/>
      <c r="AG33" s="631"/>
      <c r="AH33" s="597" t="s">
        <v>105</v>
      </c>
      <c r="AI33" s="598"/>
      <c r="AJ33" s="596"/>
      <c r="AK33" s="593" t="s">
        <v>105</v>
      </c>
      <c r="AL33" s="598"/>
      <c r="AM33" s="596"/>
      <c r="AN33" s="593" t="s">
        <v>105</v>
      </c>
      <c r="AO33" s="598"/>
      <c r="AP33" s="596"/>
      <c r="AQ33" s="593" t="s">
        <v>105</v>
      </c>
      <c r="AR33" s="598"/>
      <c r="AS33" s="631"/>
      <c r="AT33" s="597" t="s">
        <v>105</v>
      </c>
      <c r="AU33" s="598"/>
      <c r="AV33" s="596"/>
      <c r="AW33" s="593" t="s">
        <v>105</v>
      </c>
      <c r="AX33" s="598"/>
      <c r="AY33" s="596"/>
      <c r="AZ33" s="593" t="s">
        <v>105</v>
      </c>
      <c r="BA33" s="598"/>
      <c r="BB33" s="596"/>
      <c r="BC33" s="593" t="s">
        <v>105</v>
      </c>
      <c r="BD33" s="598"/>
      <c r="BE33" s="631"/>
      <c r="BF33" s="597" t="s">
        <v>105</v>
      </c>
      <c r="BG33" s="598"/>
      <c r="BH33" s="596"/>
      <c r="BI33" s="593" t="s">
        <v>105</v>
      </c>
      <c r="BJ33" s="598"/>
      <c r="BK33" s="596"/>
      <c r="BL33" s="593" t="s">
        <v>105</v>
      </c>
      <c r="BM33" s="598"/>
      <c r="BN33" s="596"/>
      <c r="BO33" s="593" t="s">
        <v>105</v>
      </c>
      <c r="BP33" s="598"/>
      <c r="BQ33" s="598"/>
      <c r="BR33" s="597" t="s">
        <v>87</v>
      </c>
      <c r="BS33" s="598"/>
      <c r="BT33" s="596"/>
      <c r="BU33" s="593" t="s">
        <v>87</v>
      </c>
      <c r="BV33" s="598"/>
      <c r="BW33" s="596"/>
      <c r="BX33" s="593" t="s">
        <v>87</v>
      </c>
      <c r="BY33" s="598"/>
      <c r="BZ33" s="596"/>
      <c r="CA33" s="593" t="s">
        <v>85</v>
      </c>
      <c r="CB33" s="598"/>
      <c r="CC33" s="631"/>
      <c r="CD33" s="598" t="s">
        <v>738</v>
      </c>
      <c r="CE33" s="598"/>
      <c r="CF33" s="596"/>
      <c r="CG33" s="593" t="s">
        <v>738</v>
      </c>
      <c r="CH33" s="598"/>
      <c r="CI33" s="596"/>
      <c r="CJ33" s="593" t="s">
        <v>738</v>
      </c>
      <c r="CK33" s="598"/>
      <c r="CL33" s="596"/>
      <c r="CM33" s="593" t="s">
        <v>738</v>
      </c>
      <c r="CN33" s="598"/>
      <c r="CO33" s="598"/>
      <c r="CP33" s="597" t="s">
        <v>738</v>
      </c>
      <c r="CQ33" s="598"/>
      <c r="CR33" s="596"/>
      <c r="CS33" s="593" t="s">
        <v>738</v>
      </c>
      <c r="CT33" s="598"/>
      <c r="CU33" s="596"/>
      <c r="CV33" s="593" t="s">
        <v>738</v>
      </c>
      <c r="CW33" s="598"/>
      <c r="CX33" s="596"/>
      <c r="CY33" s="593" t="s">
        <v>738</v>
      </c>
      <c r="CZ33" s="598"/>
      <c r="DA33" s="631"/>
      <c r="DB33" s="598" t="s">
        <v>738</v>
      </c>
      <c r="DC33" s="598"/>
      <c r="DD33" s="596"/>
      <c r="DE33" s="593" t="s">
        <v>85</v>
      </c>
      <c r="DF33" s="598"/>
      <c r="DG33" s="596"/>
      <c r="DH33" s="592"/>
      <c r="DI33" s="592"/>
      <c r="DJ33" s="592"/>
      <c r="DK33" s="592"/>
      <c r="DL33" s="592"/>
      <c r="DM33" s="593"/>
      <c r="DN33" s="594"/>
      <c r="DO33" s="592"/>
      <c r="DP33" s="592"/>
      <c r="DQ33" s="592"/>
      <c r="DR33" s="592"/>
      <c r="DS33" s="592"/>
      <c r="DT33" s="592"/>
      <c r="DU33" s="592"/>
      <c r="DV33" s="592"/>
      <c r="DW33" s="592"/>
      <c r="DX33" s="592"/>
      <c r="DY33" s="595"/>
      <c r="DZ33" s="596"/>
      <c r="EA33" s="592"/>
      <c r="EB33" s="592"/>
      <c r="EC33" s="592"/>
      <c r="ED33" s="592"/>
      <c r="EE33" s="592"/>
      <c r="EF33" s="592"/>
      <c r="EG33" s="592"/>
      <c r="EH33" s="592"/>
      <c r="EI33" s="592"/>
      <c r="EJ33" s="592"/>
      <c r="EK33" s="593"/>
      <c r="EL33" s="594"/>
      <c r="EM33" s="592"/>
      <c r="EN33" s="592"/>
      <c r="EO33" s="592"/>
      <c r="EP33" s="592"/>
      <c r="EQ33" s="592"/>
      <c r="ER33" s="592"/>
      <c r="ES33" s="592"/>
      <c r="ET33" s="592"/>
      <c r="EU33" s="592"/>
      <c r="EV33" s="592"/>
      <c r="EW33" s="595"/>
      <c r="EX33" s="596"/>
      <c r="EY33" s="592"/>
      <c r="EZ33" s="592"/>
      <c r="FA33" s="592"/>
      <c r="FB33" s="592"/>
      <c r="FC33" s="592"/>
      <c r="FD33" s="592"/>
      <c r="FE33" s="592"/>
      <c r="FF33" s="592"/>
      <c r="FG33" s="592"/>
      <c r="FH33" s="592"/>
      <c r="FI33" s="593"/>
      <c r="FJ33" s="594"/>
      <c r="FK33" s="592"/>
      <c r="FL33" s="592"/>
      <c r="FM33" s="592"/>
      <c r="FN33" s="592"/>
      <c r="FO33" s="592"/>
      <c r="FP33" s="592"/>
      <c r="FQ33" s="592"/>
      <c r="FR33" s="592"/>
      <c r="FS33" s="592"/>
      <c r="FT33" s="592"/>
      <c r="FU33" s="595"/>
      <c r="FV33" s="596"/>
      <c r="FW33" s="592"/>
      <c r="FX33" s="592"/>
      <c r="FY33" s="592"/>
      <c r="FZ33" s="592"/>
      <c r="GA33" s="592"/>
      <c r="GB33" s="592"/>
      <c r="GC33" s="592"/>
      <c r="GD33" s="592"/>
      <c r="GE33" s="592"/>
      <c r="GF33" s="592"/>
      <c r="GG33" s="593"/>
      <c r="GH33" s="594"/>
      <c r="GI33" s="592"/>
      <c r="GJ33" s="592"/>
      <c r="GK33" s="592"/>
      <c r="GL33" s="592"/>
      <c r="GM33" s="592"/>
      <c r="GN33" s="592"/>
      <c r="GO33" s="592"/>
      <c r="GP33" s="592"/>
      <c r="GQ33" s="592"/>
      <c r="GR33" s="592"/>
      <c r="GS33" s="595"/>
      <c r="GT33" s="596"/>
      <c r="GU33" s="592"/>
      <c r="GV33" s="592"/>
      <c r="GW33" s="592"/>
      <c r="GX33" s="592"/>
      <c r="GY33" s="592"/>
      <c r="GZ33" s="592"/>
      <c r="HA33" s="592"/>
      <c r="HB33" s="592"/>
      <c r="HC33" s="592"/>
      <c r="HD33" s="592"/>
      <c r="HE33" s="593"/>
      <c r="HF33" s="594"/>
      <c r="HG33" s="592"/>
      <c r="HH33" s="592"/>
      <c r="HI33" s="592"/>
      <c r="HJ33" s="592"/>
      <c r="HK33" s="592"/>
      <c r="HL33" s="592"/>
      <c r="HM33" s="592"/>
      <c r="HN33" s="592"/>
      <c r="HO33" s="592"/>
      <c r="HP33" s="592"/>
      <c r="HQ33" s="595"/>
      <c r="HR33" s="596"/>
      <c r="HS33" s="592"/>
      <c r="HT33" s="592"/>
      <c r="HU33" s="592"/>
      <c r="HV33" s="592"/>
      <c r="HW33" s="592"/>
      <c r="HX33" s="592"/>
      <c r="HY33" s="592"/>
      <c r="HZ33" s="592"/>
      <c r="IA33" s="592"/>
      <c r="IB33" s="592"/>
      <c r="IC33" s="595"/>
      <c r="ID33" s="592"/>
      <c r="IE33" s="592"/>
      <c r="IF33" s="592"/>
      <c r="IG33" s="592"/>
      <c r="IH33" s="592"/>
      <c r="II33" s="592"/>
      <c r="IJ33" s="592"/>
      <c r="IK33" s="592"/>
      <c r="IL33" s="592"/>
      <c r="IM33" s="592"/>
      <c r="IN33" s="592"/>
      <c r="IO33" s="595"/>
      <c r="IP33" s="48"/>
      <c r="IQ33" s="48"/>
      <c r="IR33" s="48"/>
      <c r="IS33" s="48"/>
      <c r="IT33" s="48"/>
      <c r="IU33" s="48"/>
      <c r="IV33" s="48"/>
      <c r="IW33" s="48"/>
      <c r="IX33" s="48"/>
      <c r="IY33" s="48"/>
      <c r="IZ33" s="48"/>
      <c r="JA33" s="48"/>
      <c r="JB33" s="48"/>
      <c r="JC33" s="48"/>
      <c r="JD33" s="48"/>
      <c r="JE33" s="48"/>
      <c r="JF33" s="48"/>
      <c r="JG33" s="48"/>
      <c r="JH33" s="48"/>
      <c r="JI33" s="48"/>
      <c r="JJ33" s="48"/>
      <c r="JK33" s="48"/>
      <c r="JL33" s="48"/>
    </row>
    <row r="34" spans="1:272" ht="15" customHeight="1" thickBot="1" x14ac:dyDescent="0.25">
      <c r="A34" s="59"/>
      <c r="B34" s="721"/>
      <c r="C34" s="350"/>
      <c r="D34" s="351"/>
      <c r="E34" s="378"/>
      <c r="F34" s="348" t="str">
        <f t="shared" si="80"/>
        <v>N</v>
      </c>
      <c r="G34" s="348" t="str">
        <f t="shared" si="81"/>
        <v>GP</v>
      </c>
      <c r="H34" s="348" t="str">
        <f t="shared" si="82"/>
        <v>TR</v>
      </c>
      <c r="I34" s="353"/>
      <c r="J34" s="597"/>
      <c r="K34" s="598"/>
      <c r="L34" s="596"/>
      <c r="M34" s="593" t="s">
        <v>85</v>
      </c>
      <c r="N34" s="598"/>
      <c r="O34" s="596"/>
      <c r="P34" s="593" t="s">
        <v>103</v>
      </c>
      <c r="Q34" s="598"/>
      <c r="R34" s="596"/>
      <c r="S34" s="593" t="s">
        <v>103</v>
      </c>
      <c r="T34" s="598"/>
      <c r="U34" s="631"/>
      <c r="V34" s="597" t="s">
        <v>103</v>
      </c>
      <c r="W34" s="598"/>
      <c r="X34" s="596"/>
      <c r="Y34" s="593" t="s">
        <v>103</v>
      </c>
      <c r="Z34" s="598"/>
      <c r="AA34" s="596"/>
      <c r="AB34" s="593" t="s">
        <v>103</v>
      </c>
      <c r="AC34" s="598"/>
      <c r="AD34" s="596"/>
      <c r="AE34" s="593" t="s">
        <v>103</v>
      </c>
      <c r="AF34" s="598"/>
      <c r="AG34" s="631"/>
      <c r="AH34" s="597" t="s">
        <v>105</v>
      </c>
      <c r="AI34" s="598"/>
      <c r="AJ34" s="596"/>
      <c r="AK34" s="593" t="s">
        <v>105</v>
      </c>
      <c r="AL34" s="598"/>
      <c r="AM34" s="596"/>
      <c r="AN34" s="593" t="s">
        <v>105</v>
      </c>
      <c r="AO34" s="598"/>
      <c r="AP34" s="596"/>
      <c r="AQ34" s="593" t="s">
        <v>105</v>
      </c>
      <c r="AR34" s="598"/>
      <c r="AS34" s="631"/>
      <c r="AT34" s="597" t="s">
        <v>105</v>
      </c>
      <c r="AU34" s="598"/>
      <c r="AV34" s="596"/>
      <c r="AW34" s="593" t="s">
        <v>105</v>
      </c>
      <c r="AX34" s="598"/>
      <c r="AY34" s="596"/>
      <c r="AZ34" s="593" t="s">
        <v>105</v>
      </c>
      <c r="BA34" s="598"/>
      <c r="BB34" s="596"/>
      <c r="BC34" s="593" t="s">
        <v>105</v>
      </c>
      <c r="BD34" s="598"/>
      <c r="BE34" s="631"/>
      <c r="BF34" s="597" t="s">
        <v>105</v>
      </c>
      <c r="BG34" s="598"/>
      <c r="BH34" s="596"/>
      <c r="BI34" s="593" t="s">
        <v>105</v>
      </c>
      <c r="BJ34" s="598"/>
      <c r="BK34" s="596"/>
      <c r="BL34" s="593" t="s">
        <v>105</v>
      </c>
      <c r="BM34" s="598"/>
      <c r="BN34" s="596"/>
      <c r="BO34" s="593" t="s">
        <v>87</v>
      </c>
      <c r="BP34" s="598"/>
      <c r="BQ34" s="598"/>
      <c r="BR34" s="597" t="s">
        <v>87</v>
      </c>
      <c r="BS34" s="598"/>
      <c r="BT34" s="596"/>
      <c r="BU34" s="593" t="s">
        <v>87</v>
      </c>
      <c r="BV34" s="598"/>
      <c r="BW34" s="596"/>
      <c r="BX34" s="593" t="s">
        <v>104</v>
      </c>
      <c r="BY34" s="598"/>
      <c r="BZ34" s="596"/>
      <c r="CA34" s="593" t="s">
        <v>104</v>
      </c>
      <c r="CB34" s="598"/>
      <c r="CC34" s="631"/>
      <c r="CD34" s="598" t="s">
        <v>104</v>
      </c>
      <c r="CE34" s="598"/>
      <c r="CF34" s="596"/>
      <c r="CG34" s="593" t="s">
        <v>104</v>
      </c>
      <c r="CH34" s="598"/>
      <c r="CI34" s="596"/>
      <c r="CJ34" s="593" t="s">
        <v>104</v>
      </c>
      <c r="CK34" s="598"/>
      <c r="CL34" s="596"/>
      <c r="CM34" s="593" t="s">
        <v>104</v>
      </c>
      <c r="CN34" s="598"/>
      <c r="CO34" s="598"/>
      <c r="CP34" s="597" t="s">
        <v>104</v>
      </c>
      <c r="CQ34" s="598"/>
      <c r="CR34" s="596"/>
      <c r="CS34" s="593" t="s">
        <v>104</v>
      </c>
      <c r="CT34" s="598"/>
      <c r="CU34" s="596"/>
      <c r="CV34" s="593" t="s">
        <v>104</v>
      </c>
      <c r="CW34" s="598"/>
      <c r="CX34" s="596"/>
      <c r="CY34" s="593" t="s">
        <v>104</v>
      </c>
      <c r="CZ34" s="598"/>
      <c r="DA34" s="596"/>
      <c r="DB34" s="593" t="s">
        <v>104</v>
      </c>
      <c r="DC34" s="598"/>
      <c r="DD34" s="596"/>
      <c r="DE34" s="593" t="s">
        <v>85</v>
      </c>
      <c r="DF34" s="598"/>
      <c r="DG34" s="596"/>
      <c r="DH34" s="592"/>
      <c r="DI34" s="592"/>
      <c r="DJ34" s="592"/>
      <c r="DK34" s="592"/>
      <c r="DL34" s="592"/>
      <c r="DM34" s="593"/>
      <c r="DN34" s="594"/>
      <c r="DO34" s="592"/>
      <c r="DP34" s="592"/>
      <c r="DQ34" s="592"/>
      <c r="DR34" s="592"/>
      <c r="DS34" s="592"/>
      <c r="DT34" s="592"/>
      <c r="DU34" s="592"/>
      <c r="DV34" s="592"/>
      <c r="DW34" s="592"/>
      <c r="DX34" s="592"/>
      <c r="DY34" s="595"/>
      <c r="DZ34" s="596"/>
      <c r="EA34" s="592"/>
      <c r="EB34" s="592"/>
      <c r="EC34" s="592"/>
      <c r="ED34" s="592"/>
      <c r="EE34" s="592"/>
      <c r="EF34" s="592"/>
      <c r="EG34" s="592"/>
      <c r="EH34" s="592"/>
      <c r="EI34" s="592"/>
      <c r="EJ34" s="592"/>
      <c r="EK34" s="593"/>
      <c r="EL34" s="594"/>
      <c r="EM34" s="592"/>
      <c r="EN34" s="592"/>
      <c r="EO34" s="592"/>
      <c r="EP34" s="592"/>
      <c r="EQ34" s="592"/>
      <c r="ER34" s="592"/>
      <c r="ES34" s="592"/>
      <c r="ET34" s="592"/>
      <c r="EU34" s="592"/>
      <c r="EV34" s="592"/>
      <c r="EW34" s="595"/>
      <c r="EX34" s="596"/>
      <c r="EY34" s="592"/>
      <c r="EZ34" s="592"/>
      <c r="FA34" s="592"/>
      <c r="FB34" s="592"/>
      <c r="FC34" s="592"/>
      <c r="FD34" s="592"/>
      <c r="FE34" s="592"/>
      <c r="FF34" s="592"/>
      <c r="FG34" s="592"/>
      <c r="FH34" s="592"/>
      <c r="FI34" s="593"/>
      <c r="FJ34" s="594"/>
      <c r="FK34" s="592"/>
      <c r="FL34" s="592"/>
      <c r="FM34" s="592"/>
      <c r="FN34" s="592"/>
      <c r="FO34" s="592"/>
      <c r="FP34" s="592"/>
      <c r="FQ34" s="592"/>
      <c r="FR34" s="592"/>
      <c r="FS34" s="592"/>
      <c r="FT34" s="592"/>
      <c r="FU34" s="595"/>
      <c r="FV34" s="596"/>
      <c r="FW34" s="592"/>
      <c r="FX34" s="592"/>
      <c r="FY34" s="592"/>
      <c r="FZ34" s="592"/>
      <c r="GA34" s="592"/>
      <c r="GB34" s="592"/>
      <c r="GC34" s="592"/>
      <c r="GD34" s="592"/>
      <c r="GE34" s="592"/>
      <c r="GF34" s="592"/>
      <c r="GG34" s="593"/>
      <c r="GH34" s="594"/>
      <c r="GI34" s="592"/>
      <c r="GJ34" s="592"/>
      <c r="GK34" s="592"/>
      <c r="GL34" s="592"/>
      <c r="GM34" s="592"/>
      <c r="GN34" s="592"/>
      <c r="GO34" s="592"/>
      <c r="GP34" s="592"/>
      <c r="GQ34" s="592"/>
      <c r="GR34" s="592"/>
      <c r="GS34" s="595"/>
      <c r="GT34" s="596"/>
      <c r="GU34" s="592"/>
      <c r="GV34" s="592"/>
      <c r="GW34" s="592"/>
      <c r="GX34" s="592"/>
      <c r="GY34" s="592"/>
      <c r="GZ34" s="592"/>
      <c r="HA34" s="592"/>
      <c r="HB34" s="592"/>
      <c r="HC34" s="592"/>
      <c r="HD34" s="592"/>
      <c r="HE34" s="593"/>
      <c r="HF34" s="594"/>
      <c r="HG34" s="592"/>
      <c r="HH34" s="592"/>
      <c r="HI34" s="592"/>
      <c r="HJ34" s="592"/>
      <c r="HK34" s="592"/>
      <c r="HL34" s="592"/>
      <c r="HM34" s="592"/>
      <c r="HN34" s="592"/>
      <c r="HO34" s="592"/>
      <c r="HP34" s="592"/>
      <c r="HQ34" s="595"/>
      <c r="HR34" s="596"/>
      <c r="HS34" s="592"/>
      <c r="HT34" s="592"/>
      <c r="HU34" s="592"/>
      <c r="HV34" s="592"/>
      <c r="HW34" s="592"/>
      <c r="HX34" s="592"/>
      <c r="HY34" s="592"/>
      <c r="HZ34" s="592"/>
      <c r="IA34" s="592"/>
      <c r="IB34" s="592"/>
      <c r="IC34" s="595"/>
      <c r="ID34" s="592"/>
      <c r="IE34" s="592"/>
      <c r="IF34" s="592"/>
      <c r="IG34" s="592"/>
      <c r="IH34" s="592"/>
      <c r="II34" s="592"/>
      <c r="IJ34" s="592"/>
      <c r="IK34" s="592"/>
      <c r="IL34" s="592"/>
      <c r="IM34" s="592"/>
      <c r="IN34" s="592"/>
      <c r="IO34" s="595"/>
      <c r="IP34" s="48"/>
      <c r="IQ34" s="48"/>
      <c r="IR34" s="48"/>
      <c r="IS34" s="48"/>
      <c r="IT34" s="48"/>
      <c r="IU34" s="48"/>
      <c r="IV34" s="48"/>
      <c r="IW34" s="48"/>
      <c r="IX34" s="48"/>
      <c r="IY34" s="48"/>
      <c r="IZ34" s="48"/>
      <c r="JA34" s="48"/>
      <c r="JB34" s="48"/>
      <c r="JC34" s="48"/>
      <c r="JD34" s="48"/>
      <c r="JE34" s="48"/>
      <c r="JF34" s="48"/>
      <c r="JG34" s="48"/>
      <c r="JH34" s="48"/>
      <c r="JI34" s="48"/>
      <c r="JJ34" s="48"/>
      <c r="JK34" s="48"/>
      <c r="JL34" s="48"/>
    </row>
    <row r="35" spans="1:272" s="3" customFormat="1" ht="15" customHeight="1" thickBot="1" x14ac:dyDescent="0.25">
      <c r="A35" s="59"/>
      <c r="B35" s="721"/>
      <c r="C35" s="350"/>
      <c r="D35" s="351"/>
      <c r="E35" s="378"/>
      <c r="F35" s="348" t="str">
        <f t="shared" si="80"/>
        <v>N</v>
      </c>
      <c r="G35" s="348" t="str">
        <f t="shared" si="81"/>
        <v>GP</v>
      </c>
      <c r="H35" s="348" t="str">
        <f t="shared" si="82"/>
        <v>TR</v>
      </c>
      <c r="I35" s="353"/>
      <c r="J35" s="597" t="s">
        <v>103</v>
      </c>
      <c r="K35" s="598"/>
      <c r="L35" s="596"/>
      <c r="M35" s="593" t="s">
        <v>103</v>
      </c>
      <c r="N35" s="598"/>
      <c r="O35" s="596"/>
      <c r="P35" s="593" t="s">
        <v>103</v>
      </c>
      <c r="Q35" s="598"/>
      <c r="R35" s="596"/>
      <c r="S35" s="593" t="s">
        <v>103</v>
      </c>
      <c r="T35" s="598"/>
      <c r="U35" s="631"/>
      <c r="V35" s="597" t="s">
        <v>103</v>
      </c>
      <c r="W35" s="598"/>
      <c r="X35" s="596"/>
      <c r="Y35" s="593" t="s">
        <v>103</v>
      </c>
      <c r="Z35" s="598"/>
      <c r="AA35" s="596"/>
      <c r="AB35" s="593" t="s">
        <v>103</v>
      </c>
      <c r="AC35" s="598"/>
      <c r="AD35" s="596"/>
      <c r="AE35" s="593" t="s">
        <v>103</v>
      </c>
      <c r="AF35" s="598"/>
      <c r="AG35" s="631"/>
      <c r="AH35" s="597" t="s">
        <v>105</v>
      </c>
      <c r="AI35" s="598"/>
      <c r="AJ35" s="596"/>
      <c r="AK35" s="593" t="s">
        <v>105</v>
      </c>
      <c r="AL35" s="598"/>
      <c r="AM35" s="596"/>
      <c r="AN35" s="593" t="s">
        <v>105</v>
      </c>
      <c r="AO35" s="598"/>
      <c r="AP35" s="596"/>
      <c r="AQ35" s="593" t="s">
        <v>105</v>
      </c>
      <c r="AR35" s="598"/>
      <c r="AS35" s="631"/>
      <c r="AT35" s="597" t="s">
        <v>105</v>
      </c>
      <c r="AU35" s="598"/>
      <c r="AV35" s="596"/>
      <c r="AW35" s="593" t="s">
        <v>105</v>
      </c>
      <c r="AX35" s="598"/>
      <c r="AY35" s="596"/>
      <c r="AZ35" s="593" t="s">
        <v>105</v>
      </c>
      <c r="BA35" s="598"/>
      <c r="BB35" s="596"/>
      <c r="BC35" s="593" t="s">
        <v>87</v>
      </c>
      <c r="BD35" s="598"/>
      <c r="BE35" s="631"/>
      <c r="BF35" s="597" t="s">
        <v>87</v>
      </c>
      <c r="BG35" s="598"/>
      <c r="BH35" s="596"/>
      <c r="BI35" s="593" t="s">
        <v>87</v>
      </c>
      <c r="BJ35" s="598"/>
      <c r="BK35" s="596"/>
      <c r="BL35" s="593" t="s">
        <v>104</v>
      </c>
      <c r="BM35" s="598"/>
      <c r="BN35" s="596"/>
      <c r="BO35" s="593" t="s">
        <v>104</v>
      </c>
      <c r="BP35" s="598"/>
      <c r="BQ35" s="598"/>
      <c r="BR35" s="597" t="s">
        <v>104</v>
      </c>
      <c r="BS35" s="598"/>
      <c r="BT35" s="596"/>
      <c r="BU35" s="593" t="s">
        <v>104</v>
      </c>
      <c r="BV35" s="598"/>
      <c r="BW35" s="596"/>
      <c r="BX35" s="593" t="s">
        <v>104</v>
      </c>
      <c r="BY35" s="598"/>
      <c r="BZ35" s="596"/>
      <c r="CA35" s="593" t="s">
        <v>104</v>
      </c>
      <c r="CB35" s="598"/>
      <c r="CC35" s="631"/>
      <c r="CD35" s="598" t="s">
        <v>104</v>
      </c>
      <c r="CE35" s="598"/>
      <c r="CF35" s="596"/>
      <c r="CG35" s="593" t="s">
        <v>104</v>
      </c>
      <c r="CH35" s="598"/>
      <c r="CI35" s="596"/>
      <c r="CJ35" s="593" t="s">
        <v>104</v>
      </c>
      <c r="CK35" s="598"/>
      <c r="CL35" s="596"/>
      <c r="CM35" s="593" t="s">
        <v>104</v>
      </c>
      <c r="CN35" s="598"/>
      <c r="CO35" s="598"/>
      <c r="CP35" s="597" t="s">
        <v>104</v>
      </c>
      <c r="CQ35" s="598"/>
      <c r="CR35" s="596"/>
      <c r="CS35" s="593" t="s">
        <v>104</v>
      </c>
      <c r="CT35" s="598"/>
      <c r="CU35" s="596"/>
      <c r="CV35" s="593" t="s">
        <v>104</v>
      </c>
      <c r="CW35" s="598"/>
      <c r="CX35" s="596"/>
      <c r="CY35" s="593" t="s">
        <v>85</v>
      </c>
      <c r="CZ35" s="598"/>
      <c r="DA35" s="631"/>
      <c r="DB35" s="598"/>
      <c r="DC35" s="598"/>
      <c r="DD35" s="596"/>
      <c r="DE35" s="593"/>
      <c r="DF35" s="598"/>
      <c r="DG35" s="596"/>
      <c r="DH35" s="592"/>
      <c r="DI35" s="592"/>
      <c r="DJ35" s="592"/>
      <c r="DK35" s="592"/>
      <c r="DL35" s="592"/>
      <c r="DM35" s="593"/>
      <c r="DN35" s="594"/>
      <c r="DO35" s="592"/>
      <c r="DP35" s="592"/>
      <c r="DQ35" s="592"/>
      <c r="DR35" s="592"/>
      <c r="DS35" s="592"/>
      <c r="DT35" s="592"/>
      <c r="DU35" s="592"/>
      <c r="DV35" s="592"/>
      <c r="DW35" s="592"/>
      <c r="DX35" s="592"/>
      <c r="DY35" s="595"/>
      <c r="DZ35" s="596"/>
      <c r="EA35" s="592"/>
      <c r="EB35" s="592"/>
      <c r="EC35" s="592"/>
      <c r="ED35" s="592"/>
      <c r="EE35" s="592"/>
      <c r="EF35" s="592"/>
      <c r="EG35" s="592"/>
      <c r="EH35" s="592"/>
      <c r="EI35" s="592"/>
      <c r="EJ35" s="592"/>
      <c r="EK35" s="593"/>
      <c r="EL35" s="594"/>
      <c r="EM35" s="592"/>
      <c r="EN35" s="592"/>
      <c r="EO35" s="592"/>
      <c r="EP35" s="592"/>
      <c r="EQ35" s="592"/>
      <c r="ER35" s="592"/>
      <c r="ES35" s="592"/>
      <c r="ET35" s="592"/>
      <c r="EU35" s="592"/>
      <c r="EV35" s="592"/>
      <c r="EW35" s="595"/>
      <c r="EX35" s="596"/>
      <c r="EY35" s="592"/>
      <c r="EZ35" s="592"/>
      <c r="FA35" s="592"/>
      <c r="FB35" s="592"/>
      <c r="FC35" s="592"/>
      <c r="FD35" s="592"/>
      <c r="FE35" s="592"/>
      <c r="FF35" s="592"/>
      <c r="FG35" s="592"/>
      <c r="FH35" s="592"/>
      <c r="FI35" s="593"/>
      <c r="FJ35" s="594"/>
      <c r="FK35" s="592"/>
      <c r="FL35" s="592"/>
      <c r="FM35" s="592"/>
      <c r="FN35" s="592"/>
      <c r="FO35" s="592"/>
      <c r="FP35" s="592"/>
      <c r="FQ35" s="592"/>
      <c r="FR35" s="592"/>
      <c r="FS35" s="592"/>
      <c r="FT35" s="592"/>
      <c r="FU35" s="595"/>
      <c r="FV35" s="596"/>
      <c r="FW35" s="592"/>
      <c r="FX35" s="592"/>
      <c r="FY35" s="592"/>
      <c r="FZ35" s="592"/>
      <c r="GA35" s="592"/>
      <c r="GB35" s="592"/>
      <c r="GC35" s="592"/>
      <c r="GD35" s="592"/>
      <c r="GE35" s="592"/>
      <c r="GF35" s="592"/>
      <c r="GG35" s="593"/>
      <c r="GH35" s="594"/>
      <c r="GI35" s="592"/>
      <c r="GJ35" s="592"/>
      <c r="GK35" s="592"/>
      <c r="GL35" s="592"/>
      <c r="GM35" s="592"/>
      <c r="GN35" s="592"/>
      <c r="GO35" s="592"/>
      <c r="GP35" s="592"/>
      <c r="GQ35" s="592"/>
      <c r="GR35" s="592"/>
      <c r="GS35" s="595"/>
      <c r="GT35" s="596"/>
      <c r="GU35" s="592"/>
      <c r="GV35" s="592"/>
      <c r="GW35" s="592"/>
      <c r="GX35" s="592"/>
      <c r="GY35" s="592"/>
      <c r="GZ35" s="592"/>
      <c r="HA35" s="592"/>
      <c r="HB35" s="592"/>
      <c r="HC35" s="592"/>
      <c r="HD35" s="592"/>
      <c r="HE35" s="593"/>
      <c r="HF35" s="594"/>
      <c r="HG35" s="592"/>
      <c r="HH35" s="592"/>
      <c r="HI35" s="592"/>
      <c r="HJ35" s="592"/>
      <c r="HK35" s="592"/>
      <c r="HL35" s="592"/>
      <c r="HM35" s="592"/>
      <c r="HN35" s="592"/>
      <c r="HO35" s="592"/>
      <c r="HP35" s="592"/>
      <c r="HQ35" s="595"/>
      <c r="HR35" s="596"/>
      <c r="HS35" s="592"/>
      <c r="HT35" s="592"/>
      <c r="HU35" s="592"/>
      <c r="HV35" s="592"/>
      <c r="HW35" s="592"/>
      <c r="HX35" s="592"/>
      <c r="HY35" s="592"/>
      <c r="HZ35" s="592"/>
      <c r="IA35" s="592"/>
      <c r="IB35" s="592"/>
      <c r="IC35" s="595"/>
      <c r="ID35" s="592"/>
      <c r="IE35" s="592"/>
      <c r="IF35" s="592"/>
      <c r="IG35" s="592"/>
      <c r="IH35" s="592"/>
      <c r="II35" s="592"/>
      <c r="IJ35" s="592"/>
      <c r="IK35" s="592"/>
      <c r="IL35" s="592"/>
      <c r="IM35" s="592"/>
      <c r="IN35" s="592"/>
      <c r="IO35" s="595"/>
      <c r="IP35" s="48"/>
      <c r="IQ35" s="48"/>
      <c r="IR35" s="48"/>
      <c r="IS35" s="48"/>
      <c r="IT35" s="48"/>
      <c r="IU35" s="48"/>
      <c r="IV35" s="48"/>
      <c r="IW35" s="48"/>
      <c r="IX35" s="48"/>
      <c r="IY35" s="48"/>
      <c r="IZ35" s="48"/>
      <c r="JA35" s="48"/>
      <c r="JB35" s="48"/>
      <c r="JC35" s="48"/>
      <c r="JD35" s="48"/>
      <c r="JE35" s="48"/>
      <c r="JF35" s="48"/>
      <c r="JG35" s="48"/>
      <c r="JH35" s="48"/>
      <c r="JI35" s="48"/>
      <c r="JJ35" s="48"/>
      <c r="JK35" s="48"/>
      <c r="JL35" s="48"/>
    </row>
    <row r="36" spans="1:272" ht="15" customHeight="1" thickBot="1" x14ac:dyDescent="0.25">
      <c r="A36" s="59"/>
      <c r="B36" s="721"/>
      <c r="C36" s="350"/>
      <c r="D36" s="351"/>
      <c r="E36" s="378"/>
      <c r="F36" s="348" t="str">
        <f t="shared" si="80"/>
        <v>N</v>
      </c>
      <c r="G36" s="348" t="str">
        <f t="shared" si="81"/>
        <v>O</v>
      </c>
      <c r="H36" s="348" t="str">
        <f t="shared" si="82"/>
        <v>TR</v>
      </c>
      <c r="I36" s="353"/>
      <c r="J36" s="597" t="s">
        <v>104</v>
      </c>
      <c r="K36" s="598"/>
      <c r="L36" s="596"/>
      <c r="M36" s="593" t="s">
        <v>104</v>
      </c>
      <c r="N36" s="598"/>
      <c r="O36" s="596"/>
      <c r="P36" s="593" t="s">
        <v>104</v>
      </c>
      <c r="Q36" s="598"/>
      <c r="R36" s="596"/>
      <c r="S36" s="593" t="s">
        <v>104</v>
      </c>
      <c r="T36" s="598"/>
      <c r="U36" s="631"/>
      <c r="V36" s="597" t="s">
        <v>104</v>
      </c>
      <c r="W36" s="598"/>
      <c r="X36" s="596"/>
      <c r="Y36" s="593" t="s">
        <v>104</v>
      </c>
      <c r="Z36" s="598"/>
      <c r="AA36" s="596"/>
      <c r="AB36" s="593" t="s">
        <v>104</v>
      </c>
      <c r="AC36" s="598"/>
      <c r="AD36" s="596"/>
      <c r="AE36" s="593" t="s">
        <v>104</v>
      </c>
      <c r="AF36" s="598"/>
      <c r="AG36" s="631"/>
      <c r="AH36" s="597" t="s">
        <v>97</v>
      </c>
      <c r="AI36" s="598"/>
      <c r="AJ36" s="596"/>
      <c r="AK36" s="593" t="s">
        <v>97</v>
      </c>
      <c r="AL36" s="598"/>
      <c r="AM36" s="596"/>
      <c r="AN36" s="593" t="s">
        <v>97</v>
      </c>
      <c r="AO36" s="598"/>
      <c r="AP36" s="596"/>
      <c r="AQ36" s="593" t="s">
        <v>97</v>
      </c>
      <c r="AR36" s="598"/>
      <c r="AS36" s="631"/>
      <c r="AT36" s="597" t="s">
        <v>97</v>
      </c>
      <c r="AU36" s="598"/>
      <c r="AV36" s="596"/>
      <c r="AW36" s="593" t="s">
        <v>97</v>
      </c>
      <c r="AX36" s="598"/>
      <c r="AY36" s="596"/>
      <c r="AZ36" s="593" t="s">
        <v>97</v>
      </c>
      <c r="BA36" s="598"/>
      <c r="BB36" s="596"/>
      <c r="BC36" s="593" t="s">
        <v>97</v>
      </c>
      <c r="BD36" s="598"/>
      <c r="BE36" s="631"/>
      <c r="BF36" s="597" t="s">
        <v>97</v>
      </c>
      <c r="BG36" s="598"/>
      <c r="BH36" s="596"/>
      <c r="BI36" s="593" t="s">
        <v>97</v>
      </c>
      <c r="BJ36" s="598"/>
      <c r="BK36" s="596"/>
      <c r="BL36" s="593" t="s">
        <v>97</v>
      </c>
      <c r="BM36" s="598"/>
      <c r="BN36" s="596"/>
      <c r="BO36" s="593" t="s">
        <v>97</v>
      </c>
      <c r="BP36" s="598"/>
      <c r="BQ36" s="598"/>
      <c r="BR36" s="597" t="s">
        <v>97</v>
      </c>
      <c r="BS36" s="598"/>
      <c r="BT36" s="596"/>
      <c r="BU36" s="593" t="s">
        <v>97</v>
      </c>
      <c r="BV36" s="598"/>
      <c r="BW36" s="596"/>
      <c r="BX36" s="593" t="s">
        <v>97</v>
      </c>
      <c r="BY36" s="598"/>
      <c r="BZ36" s="596"/>
      <c r="CA36" s="593" t="s">
        <v>97</v>
      </c>
      <c r="CB36" s="598"/>
      <c r="CC36" s="631"/>
      <c r="CD36" s="598" t="s">
        <v>97</v>
      </c>
      <c r="CE36" s="598"/>
      <c r="CF36" s="596"/>
      <c r="CG36" s="593" t="s">
        <v>97</v>
      </c>
      <c r="CH36" s="598"/>
      <c r="CI36" s="596"/>
      <c r="CJ36" s="593" t="s">
        <v>97</v>
      </c>
      <c r="CK36" s="598"/>
      <c r="CL36" s="596"/>
      <c r="CM36" s="593" t="s">
        <v>97</v>
      </c>
      <c r="CN36" s="598"/>
      <c r="CO36" s="598"/>
      <c r="CP36" s="597" t="s">
        <v>97</v>
      </c>
      <c r="CQ36" s="598"/>
      <c r="CR36" s="596"/>
      <c r="CS36" s="593" t="s">
        <v>97</v>
      </c>
      <c r="CT36" s="598"/>
      <c r="CU36" s="596"/>
      <c r="CV36" s="593" t="s">
        <v>97</v>
      </c>
      <c r="CW36" s="598"/>
      <c r="CX36" s="596"/>
      <c r="CY36" s="593" t="s">
        <v>85</v>
      </c>
      <c r="CZ36" s="598"/>
      <c r="DA36" s="631"/>
      <c r="DB36" s="598"/>
      <c r="DC36" s="598"/>
      <c r="DD36" s="596"/>
      <c r="DE36" s="593"/>
      <c r="DF36" s="598"/>
      <c r="DG36" s="596"/>
      <c r="DH36" s="592"/>
      <c r="DI36" s="592"/>
      <c r="DJ36" s="592"/>
      <c r="DK36" s="592"/>
      <c r="DL36" s="592"/>
      <c r="DM36" s="593"/>
      <c r="DN36" s="594"/>
      <c r="DO36" s="592"/>
      <c r="DP36" s="592"/>
      <c r="DQ36" s="592"/>
      <c r="DR36" s="592"/>
      <c r="DS36" s="592"/>
      <c r="DT36" s="592"/>
      <c r="DU36" s="592"/>
      <c r="DV36" s="592"/>
      <c r="DW36" s="592"/>
      <c r="DX36" s="592"/>
      <c r="DY36" s="595"/>
      <c r="DZ36" s="596"/>
      <c r="EA36" s="592"/>
      <c r="EB36" s="592"/>
      <c r="EC36" s="592"/>
      <c r="ED36" s="592"/>
      <c r="EE36" s="592"/>
      <c r="EF36" s="592"/>
      <c r="EG36" s="592"/>
      <c r="EH36" s="592"/>
      <c r="EI36" s="592"/>
      <c r="EJ36" s="592"/>
      <c r="EK36" s="593"/>
      <c r="EL36" s="594"/>
      <c r="EM36" s="592"/>
      <c r="EN36" s="592"/>
      <c r="EO36" s="592"/>
      <c r="EP36" s="592"/>
      <c r="EQ36" s="592"/>
      <c r="ER36" s="592"/>
      <c r="ES36" s="592"/>
      <c r="ET36" s="592"/>
      <c r="EU36" s="592"/>
      <c r="EV36" s="592"/>
      <c r="EW36" s="595"/>
      <c r="EX36" s="596"/>
      <c r="EY36" s="592"/>
      <c r="EZ36" s="592"/>
      <c r="FA36" s="592"/>
      <c r="FB36" s="592"/>
      <c r="FC36" s="592"/>
      <c r="FD36" s="592"/>
      <c r="FE36" s="592"/>
      <c r="FF36" s="592"/>
      <c r="FG36" s="592"/>
      <c r="FH36" s="592"/>
      <c r="FI36" s="593"/>
      <c r="FJ36" s="594"/>
      <c r="FK36" s="592"/>
      <c r="FL36" s="592"/>
      <c r="FM36" s="592"/>
      <c r="FN36" s="592"/>
      <c r="FO36" s="592"/>
      <c r="FP36" s="592"/>
      <c r="FQ36" s="592"/>
      <c r="FR36" s="592"/>
      <c r="FS36" s="592"/>
      <c r="FT36" s="592"/>
      <c r="FU36" s="595"/>
      <c r="FV36" s="596"/>
      <c r="FW36" s="592"/>
      <c r="FX36" s="592"/>
      <c r="FY36" s="592"/>
      <c r="FZ36" s="592"/>
      <c r="GA36" s="592"/>
      <c r="GB36" s="592"/>
      <c r="GC36" s="592"/>
      <c r="GD36" s="592"/>
      <c r="GE36" s="592"/>
      <c r="GF36" s="592"/>
      <c r="GG36" s="593"/>
      <c r="GH36" s="594"/>
      <c r="GI36" s="592"/>
      <c r="GJ36" s="592"/>
      <c r="GK36" s="592"/>
      <c r="GL36" s="592"/>
      <c r="GM36" s="592"/>
      <c r="GN36" s="592"/>
      <c r="GO36" s="592"/>
      <c r="GP36" s="592"/>
      <c r="GQ36" s="592"/>
      <c r="GR36" s="592"/>
      <c r="GS36" s="595"/>
      <c r="GT36" s="596"/>
      <c r="GU36" s="592"/>
      <c r="GV36" s="592"/>
      <c r="GW36" s="592"/>
      <c r="GX36" s="592"/>
      <c r="GY36" s="592"/>
      <c r="GZ36" s="592"/>
      <c r="HA36" s="592"/>
      <c r="HB36" s="592"/>
      <c r="HC36" s="592"/>
      <c r="HD36" s="592"/>
      <c r="HE36" s="593"/>
      <c r="HF36" s="594"/>
      <c r="HG36" s="592"/>
      <c r="HH36" s="592"/>
      <c r="HI36" s="592"/>
      <c r="HJ36" s="592"/>
      <c r="HK36" s="592"/>
      <c r="HL36" s="592"/>
      <c r="HM36" s="592"/>
      <c r="HN36" s="592"/>
      <c r="HO36" s="592"/>
      <c r="HP36" s="592"/>
      <c r="HQ36" s="595"/>
      <c r="HR36" s="596"/>
      <c r="HS36" s="592"/>
      <c r="HT36" s="592"/>
      <c r="HU36" s="592"/>
      <c r="HV36" s="592"/>
      <c r="HW36" s="592"/>
      <c r="HX36" s="592"/>
      <c r="HY36" s="592"/>
      <c r="HZ36" s="592"/>
      <c r="IA36" s="592"/>
      <c r="IB36" s="592"/>
      <c r="IC36" s="595"/>
      <c r="ID36" s="592"/>
      <c r="IE36" s="592"/>
      <c r="IF36" s="592"/>
      <c r="IG36" s="592"/>
      <c r="IH36" s="592"/>
      <c r="II36" s="592"/>
      <c r="IJ36" s="592"/>
      <c r="IK36" s="592"/>
      <c r="IL36" s="592"/>
      <c r="IM36" s="592"/>
      <c r="IN36" s="592"/>
      <c r="IO36" s="595"/>
      <c r="IP36" s="48"/>
      <c r="IQ36" s="48"/>
      <c r="IR36" s="48"/>
      <c r="IS36" s="48"/>
      <c r="IT36" s="48"/>
      <c r="IU36" s="48"/>
      <c r="IV36" s="48"/>
      <c r="IW36" s="48"/>
      <c r="IX36" s="48"/>
      <c r="IY36" s="48"/>
      <c r="IZ36" s="48"/>
      <c r="JA36" s="48"/>
      <c r="JB36" s="48"/>
      <c r="JC36" s="48"/>
      <c r="JD36" s="48"/>
      <c r="JE36" s="48"/>
      <c r="JF36" s="48"/>
      <c r="JG36" s="48"/>
      <c r="JH36" s="48"/>
      <c r="JI36" s="48"/>
      <c r="JJ36" s="48"/>
      <c r="JK36" s="48"/>
      <c r="JL36" s="48"/>
    </row>
    <row r="37" spans="1:272" s="3" customFormat="1" ht="15" customHeight="1" thickBot="1" x14ac:dyDescent="0.25">
      <c r="A37" s="59"/>
      <c r="B37" s="721"/>
      <c r="C37" s="350"/>
      <c r="D37" s="351"/>
      <c r="E37" s="378"/>
      <c r="F37" s="348" t="str">
        <f t="shared" si="80"/>
        <v>N</v>
      </c>
      <c r="G37" s="348" t="str">
        <f t="shared" si="81"/>
        <v>O</v>
      </c>
      <c r="H37" s="348" t="str">
        <f t="shared" si="82"/>
        <v>TR</v>
      </c>
      <c r="I37" s="353"/>
      <c r="J37" s="597" t="s">
        <v>104</v>
      </c>
      <c r="K37" s="598"/>
      <c r="L37" s="596"/>
      <c r="M37" s="593" t="s">
        <v>104</v>
      </c>
      <c r="N37" s="598"/>
      <c r="O37" s="596"/>
      <c r="P37" s="593" t="s">
        <v>104</v>
      </c>
      <c r="Q37" s="598"/>
      <c r="R37" s="596"/>
      <c r="S37" s="593" t="s">
        <v>104</v>
      </c>
      <c r="T37" s="598"/>
      <c r="U37" s="631"/>
      <c r="V37" s="597" t="s">
        <v>104</v>
      </c>
      <c r="W37" s="598"/>
      <c r="X37" s="596"/>
      <c r="Y37" s="593" t="s">
        <v>104</v>
      </c>
      <c r="Z37" s="598"/>
      <c r="AA37" s="596"/>
      <c r="AB37" s="593" t="s">
        <v>104</v>
      </c>
      <c r="AC37" s="598"/>
      <c r="AD37" s="596"/>
      <c r="AE37" s="593" t="s">
        <v>104</v>
      </c>
      <c r="AF37" s="598"/>
      <c r="AG37" s="631"/>
      <c r="AH37" s="597" t="s">
        <v>104</v>
      </c>
      <c r="AI37" s="598"/>
      <c r="AJ37" s="596"/>
      <c r="AK37" s="593" t="s">
        <v>104</v>
      </c>
      <c r="AL37" s="598"/>
      <c r="AM37" s="596"/>
      <c r="AN37" s="593" t="s">
        <v>104</v>
      </c>
      <c r="AO37" s="598"/>
      <c r="AP37" s="596"/>
      <c r="AQ37" s="593" t="s">
        <v>104</v>
      </c>
      <c r="AR37" s="598"/>
      <c r="AS37" s="631"/>
      <c r="AT37" s="597" t="s">
        <v>104</v>
      </c>
      <c r="AU37" s="598"/>
      <c r="AV37" s="596"/>
      <c r="AW37" s="593" t="s">
        <v>104</v>
      </c>
      <c r="AX37" s="598"/>
      <c r="AY37" s="596"/>
      <c r="AZ37" s="593" t="s">
        <v>104</v>
      </c>
      <c r="BA37" s="598"/>
      <c r="BB37" s="596"/>
      <c r="BC37" s="593" t="s">
        <v>104</v>
      </c>
      <c r="BD37" s="598"/>
      <c r="BE37" s="631"/>
      <c r="BF37" s="597" t="s">
        <v>739</v>
      </c>
      <c r="BG37" s="598"/>
      <c r="BH37" s="596"/>
      <c r="BI37" s="593" t="s">
        <v>739</v>
      </c>
      <c r="BJ37" s="598"/>
      <c r="BK37" s="596"/>
      <c r="BL37" s="593" t="s">
        <v>739</v>
      </c>
      <c r="BM37" s="598"/>
      <c r="BN37" s="596"/>
      <c r="BO37" s="593" t="s">
        <v>739</v>
      </c>
      <c r="BP37" s="598"/>
      <c r="BQ37" s="598"/>
      <c r="BR37" s="597" t="s">
        <v>739</v>
      </c>
      <c r="BS37" s="598"/>
      <c r="BT37" s="596"/>
      <c r="BU37" s="593" t="s">
        <v>739</v>
      </c>
      <c r="BV37" s="598"/>
      <c r="BW37" s="596"/>
      <c r="BX37" s="593" t="s">
        <v>739</v>
      </c>
      <c r="BY37" s="598"/>
      <c r="BZ37" s="596"/>
      <c r="CA37" s="593" t="s">
        <v>739</v>
      </c>
      <c r="CB37" s="598"/>
      <c r="CC37" s="631"/>
      <c r="CD37" s="598" t="s">
        <v>739</v>
      </c>
      <c r="CE37" s="598"/>
      <c r="CF37" s="596"/>
      <c r="CG37" s="593" t="s">
        <v>739</v>
      </c>
      <c r="CH37" s="598"/>
      <c r="CI37" s="596"/>
      <c r="CJ37" s="593" t="s">
        <v>739</v>
      </c>
      <c r="CK37" s="598"/>
      <c r="CL37" s="596"/>
      <c r="CM37" s="593" t="s">
        <v>739</v>
      </c>
      <c r="CN37" s="598"/>
      <c r="CO37" s="598"/>
      <c r="CP37" s="597" t="s">
        <v>739</v>
      </c>
      <c r="CQ37" s="598"/>
      <c r="CR37" s="596"/>
      <c r="CS37" s="593" t="s">
        <v>739</v>
      </c>
      <c r="CT37" s="598"/>
      <c r="CU37" s="596"/>
      <c r="CV37" s="593" t="s">
        <v>739</v>
      </c>
      <c r="CW37" s="598"/>
      <c r="CX37" s="596"/>
      <c r="CY37" s="593" t="s">
        <v>739</v>
      </c>
      <c r="CZ37" s="598"/>
      <c r="DA37" s="631"/>
      <c r="DB37" s="598" t="s">
        <v>739</v>
      </c>
      <c r="DC37" s="598"/>
      <c r="DD37" s="596"/>
      <c r="DE37" s="593" t="s">
        <v>85</v>
      </c>
      <c r="DF37" s="598"/>
      <c r="DG37" s="596"/>
      <c r="DH37" s="592"/>
      <c r="DI37" s="592"/>
      <c r="DJ37" s="592"/>
      <c r="DK37" s="592"/>
      <c r="DL37" s="592"/>
      <c r="DM37" s="593"/>
      <c r="DN37" s="594"/>
      <c r="DO37" s="592"/>
      <c r="DP37" s="592"/>
      <c r="DQ37" s="592"/>
      <c r="DR37" s="592"/>
      <c r="DS37" s="592"/>
      <c r="DT37" s="592"/>
      <c r="DU37" s="592"/>
      <c r="DV37" s="592"/>
      <c r="DW37" s="592"/>
      <c r="DX37" s="592"/>
      <c r="DY37" s="595"/>
      <c r="DZ37" s="596"/>
      <c r="EA37" s="592"/>
      <c r="EB37" s="592"/>
      <c r="EC37" s="592"/>
      <c r="ED37" s="592"/>
      <c r="EE37" s="592"/>
      <c r="EF37" s="592"/>
      <c r="EG37" s="592"/>
      <c r="EH37" s="592"/>
      <c r="EI37" s="592"/>
      <c r="EJ37" s="592"/>
      <c r="EK37" s="593"/>
      <c r="EL37" s="594"/>
      <c r="EM37" s="592"/>
      <c r="EN37" s="592"/>
      <c r="EO37" s="592"/>
      <c r="EP37" s="592"/>
      <c r="EQ37" s="592"/>
      <c r="ER37" s="592"/>
      <c r="ES37" s="592"/>
      <c r="ET37" s="592"/>
      <c r="EU37" s="592"/>
      <c r="EV37" s="592"/>
      <c r="EW37" s="595"/>
      <c r="EX37" s="596"/>
      <c r="EY37" s="592"/>
      <c r="EZ37" s="592"/>
      <c r="FA37" s="592"/>
      <c r="FB37" s="592"/>
      <c r="FC37" s="592"/>
      <c r="FD37" s="592"/>
      <c r="FE37" s="592"/>
      <c r="FF37" s="592"/>
      <c r="FG37" s="592"/>
      <c r="FH37" s="592"/>
      <c r="FI37" s="593"/>
      <c r="FJ37" s="594"/>
      <c r="FK37" s="592"/>
      <c r="FL37" s="592"/>
      <c r="FM37" s="592"/>
      <c r="FN37" s="592"/>
      <c r="FO37" s="592"/>
      <c r="FP37" s="592"/>
      <c r="FQ37" s="592"/>
      <c r="FR37" s="592"/>
      <c r="FS37" s="592"/>
      <c r="FT37" s="592"/>
      <c r="FU37" s="595"/>
      <c r="FV37" s="596"/>
      <c r="FW37" s="592"/>
      <c r="FX37" s="592"/>
      <c r="FY37" s="592"/>
      <c r="FZ37" s="592"/>
      <c r="GA37" s="592"/>
      <c r="GB37" s="592"/>
      <c r="GC37" s="592"/>
      <c r="GD37" s="592"/>
      <c r="GE37" s="592"/>
      <c r="GF37" s="592"/>
      <c r="GG37" s="593"/>
      <c r="GH37" s="594"/>
      <c r="GI37" s="592"/>
      <c r="GJ37" s="592"/>
      <c r="GK37" s="592"/>
      <c r="GL37" s="592"/>
      <c r="GM37" s="592"/>
      <c r="GN37" s="592"/>
      <c r="GO37" s="592"/>
      <c r="GP37" s="592"/>
      <c r="GQ37" s="592"/>
      <c r="GR37" s="592"/>
      <c r="GS37" s="595"/>
      <c r="GT37" s="596"/>
      <c r="GU37" s="592"/>
      <c r="GV37" s="592"/>
      <c r="GW37" s="592"/>
      <c r="GX37" s="592"/>
      <c r="GY37" s="592"/>
      <c r="GZ37" s="592"/>
      <c r="HA37" s="592"/>
      <c r="HB37" s="592"/>
      <c r="HC37" s="592"/>
      <c r="HD37" s="592"/>
      <c r="HE37" s="593"/>
      <c r="HF37" s="594"/>
      <c r="HG37" s="592"/>
      <c r="HH37" s="592"/>
      <c r="HI37" s="592"/>
      <c r="HJ37" s="592"/>
      <c r="HK37" s="592"/>
      <c r="HL37" s="592"/>
      <c r="HM37" s="592"/>
      <c r="HN37" s="592"/>
      <c r="HO37" s="592"/>
      <c r="HP37" s="592"/>
      <c r="HQ37" s="595"/>
      <c r="HR37" s="596"/>
      <c r="HS37" s="592"/>
      <c r="HT37" s="592"/>
      <c r="HU37" s="592"/>
      <c r="HV37" s="592"/>
      <c r="HW37" s="592"/>
      <c r="HX37" s="592"/>
      <c r="HY37" s="592"/>
      <c r="HZ37" s="592"/>
      <c r="IA37" s="592"/>
      <c r="IB37" s="592"/>
      <c r="IC37" s="595"/>
      <c r="ID37" s="592"/>
      <c r="IE37" s="592"/>
      <c r="IF37" s="592"/>
      <c r="IG37" s="592"/>
      <c r="IH37" s="592"/>
      <c r="II37" s="592"/>
      <c r="IJ37" s="592"/>
      <c r="IK37" s="592"/>
      <c r="IL37" s="592"/>
      <c r="IM37" s="592"/>
      <c r="IN37" s="592"/>
      <c r="IO37" s="595"/>
      <c r="IP37" s="48"/>
      <c r="IQ37" s="48"/>
      <c r="IR37" s="48"/>
      <c r="IS37" s="48"/>
      <c r="IT37" s="48"/>
      <c r="IU37" s="48"/>
      <c r="IV37" s="48"/>
      <c r="IW37" s="48"/>
      <c r="IX37" s="48"/>
      <c r="IY37" s="48"/>
      <c r="IZ37" s="48"/>
      <c r="JA37" s="48"/>
      <c r="JB37" s="48"/>
      <c r="JC37" s="48"/>
      <c r="JD37" s="48"/>
      <c r="JE37" s="48"/>
      <c r="JF37" s="48"/>
      <c r="JG37" s="48"/>
      <c r="JH37" s="48"/>
      <c r="JI37" s="48"/>
      <c r="JJ37" s="48"/>
      <c r="JK37" s="48"/>
      <c r="JL37" s="48"/>
    </row>
    <row r="38" spans="1:272" ht="15" customHeight="1" thickBot="1" x14ac:dyDescent="0.25">
      <c r="A38" s="59"/>
      <c r="B38" s="721"/>
      <c r="C38" s="350"/>
      <c r="D38" s="351"/>
      <c r="E38" s="378"/>
      <c r="F38" s="348" t="str">
        <f t="shared" si="80"/>
        <v>N</v>
      </c>
      <c r="G38" s="348" t="str">
        <f t="shared" si="81"/>
        <v>GP</v>
      </c>
      <c r="H38" s="348" t="str">
        <f t="shared" si="82"/>
        <v>TR</v>
      </c>
      <c r="I38" s="353"/>
      <c r="J38" s="597" t="s">
        <v>740</v>
      </c>
      <c r="K38" s="598"/>
      <c r="L38" s="596"/>
      <c r="M38" s="593" t="s">
        <v>740</v>
      </c>
      <c r="N38" s="598"/>
      <c r="O38" s="596"/>
      <c r="P38" s="593" t="s">
        <v>740</v>
      </c>
      <c r="Q38" s="598"/>
      <c r="R38" s="596"/>
      <c r="S38" s="593" t="s">
        <v>740</v>
      </c>
      <c r="T38" s="598"/>
      <c r="U38" s="631"/>
      <c r="V38" s="597" t="s">
        <v>740</v>
      </c>
      <c r="W38" s="598"/>
      <c r="X38" s="596"/>
      <c r="Y38" s="593" t="s">
        <v>740</v>
      </c>
      <c r="Z38" s="598"/>
      <c r="AA38" s="596"/>
      <c r="AB38" s="593" t="s">
        <v>740</v>
      </c>
      <c r="AC38" s="598"/>
      <c r="AD38" s="596"/>
      <c r="AE38" s="593" t="s">
        <v>104</v>
      </c>
      <c r="AF38" s="598"/>
      <c r="AG38" s="631"/>
      <c r="AH38" s="597" t="s">
        <v>104</v>
      </c>
      <c r="AI38" s="598"/>
      <c r="AJ38" s="596"/>
      <c r="AK38" s="593" t="s">
        <v>104</v>
      </c>
      <c r="AL38" s="598"/>
      <c r="AM38" s="596"/>
      <c r="AN38" s="593" t="s">
        <v>104</v>
      </c>
      <c r="AO38" s="598"/>
      <c r="AP38" s="596"/>
      <c r="AQ38" s="593" t="s">
        <v>104</v>
      </c>
      <c r="AR38" s="598"/>
      <c r="AS38" s="631"/>
      <c r="AT38" s="597" t="s">
        <v>104</v>
      </c>
      <c r="AU38" s="598"/>
      <c r="AV38" s="596"/>
      <c r="AW38" s="593" t="s">
        <v>104</v>
      </c>
      <c r="AX38" s="598"/>
      <c r="AY38" s="596"/>
      <c r="AZ38" s="593" t="s">
        <v>104</v>
      </c>
      <c r="BA38" s="598"/>
      <c r="BB38" s="596"/>
      <c r="BC38" s="593" t="s">
        <v>87</v>
      </c>
      <c r="BD38" s="598"/>
      <c r="BE38" s="631"/>
      <c r="BF38" s="597" t="s">
        <v>87</v>
      </c>
      <c r="BG38" s="598"/>
      <c r="BH38" s="596"/>
      <c r="BI38" s="593" t="s">
        <v>87</v>
      </c>
      <c r="BJ38" s="598"/>
      <c r="BK38" s="596"/>
      <c r="BL38" s="593" t="s">
        <v>105</v>
      </c>
      <c r="BM38" s="598"/>
      <c r="BN38" s="596"/>
      <c r="BO38" s="593" t="s">
        <v>105</v>
      </c>
      <c r="BP38" s="598"/>
      <c r="BQ38" s="598"/>
      <c r="BR38" s="597" t="s">
        <v>105</v>
      </c>
      <c r="BS38" s="598"/>
      <c r="BT38" s="596"/>
      <c r="BU38" s="593" t="s">
        <v>105</v>
      </c>
      <c r="BV38" s="598"/>
      <c r="BW38" s="596"/>
      <c r="BX38" s="593" t="s">
        <v>105</v>
      </c>
      <c r="BY38" s="598"/>
      <c r="BZ38" s="596"/>
      <c r="CA38" s="593" t="s">
        <v>105</v>
      </c>
      <c r="CB38" s="598"/>
      <c r="CC38" s="631"/>
      <c r="CD38" s="598" t="s">
        <v>105</v>
      </c>
      <c r="CE38" s="598"/>
      <c r="CF38" s="596"/>
      <c r="CG38" s="593" t="s">
        <v>105</v>
      </c>
      <c r="CH38" s="598"/>
      <c r="CI38" s="596"/>
      <c r="CJ38" s="593" t="s">
        <v>105</v>
      </c>
      <c r="CK38" s="598"/>
      <c r="CL38" s="596"/>
      <c r="CM38" s="593" t="s">
        <v>105</v>
      </c>
      <c r="CN38" s="598"/>
      <c r="CO38" s="598"/>
      <c r="CP38" s="597" t="s">
        <v>105</v>
      </c>
      <c r="CQ38" s="598"/>
      <c r="CR38" s="596"/>
      <c r="CS38" s="593" t="s">
        <v>105</v>
      </c>
      <c r="CT38" s="598"/>
      <c r="CU38" s="596"/>
      <c r="CV38" s="593" t="s">
        <v>85</v>
      </c>
      <c r="CW38" s="598"/>
      <c r="CX38" s="596"/>
      <c r="CY38" s="593"/>
      <c r="CZ38" s="598"/>
      <c r="DA38" s="631"/>
      <c r="DB38" s="598"/>
      <c r="DC38" s="598"/>
      <c r="DD38" s="596"/>
      <c r="DE38" s="593"/>
      <c r="DF38" s="598"/>
      <c r="DG38" s="596"/>
      <c r="DH38" s="592"/>
      <c r="DI38" s="592"/>
      <c r="DJ38" s="592"/>
      <c r="DK38" s="592"/>
      <c r="DL38" s="592"/>
      <c r="DM38" s="593"/>
      <c r="DN38" s="594"/>
      <c r="DO38" s="592"/>
      <c r="DP38" s="592"/>
      <c r="DQ38" s="592"/>
      <c r="DR38" s="592"/>
      <c r="DS38" s="592"/>
      <c r="DT38" s="592"/>
      <c r="DU38" s="592"/>
      <c r="DV38" s="592"/>
      <c r="DW38" s="592"/>
      <c r="DX38" s="592"/>
      <c r="DY38" s="595"/>
      <c r="DZ38" s="596"/>
      <c r="EA38" s="592"/>
      <c r="EB38" s="592"/>
      <c r="EC38" s="592"/>
      <c r="ED38" s="592"/>
      <c r="EE38" s="592"/>
      <c r="EF38" s="592"/>
      <c r="EG38" s="592"/>
      <c r="EH38" s="592"/>
      <c r="EI38" s="592"/>
      <c r="EJ38" s="592"/>
      <c r="EK38" s="593"/>
      <c r="EL38" s="594"/>
      <c r="EM38" s="592"/>
      <c r="EN38" s="592"/>
      <c r="EO38" s="592"/>
      <c r="EP38" s="592"/>
      <c r="EQ38" s="592"/>
      <c r="ER38" s="592"/>
      <c r="ES38" s="592"/>
      <c r="ET38" s="592"/>
      <c r="EU38" s="592"/>
      <c r="EV38" s="592"/>
      <c r="EW38" s="595"/>
      <c r="EX38" s="596"/>
      <c r="EY38" s="592"/>
      <c r="EZ38" s="592"/>
      <c r="FA38" s="592"/>
      <c r="FB38" s="592"/>
      <c r="FC38" s="592"/>
      <c r="FD38" s="592"/>
      <c r="FE38" s="592"/>
      <c r="FF38" s="592"/>
      <c r="FG38" s="592"/>
      <c r="FH38" s="592"/>
      <c r="FI38" s="593"/>
      <c r="FJ38" s="594"/>
      <c r="FK38" s="592"/>
      <c r="FL38" s="592"/>
      <c r="FM38" s="592"/>
      <c r="FN38" s="592"/>
      <c r="FO38" s="592"/>
      <c r="FP38" s="592"/>
      <c r="FQ38" s="592"/>
      <c r="FR38" s="592"/>
      <c r="FS38" s="592"/>
      <c r="FT38" s="592"/>
      <c r="FU38" s="595"/>
      <c r="FV38" s="596"/>
      <c r="FW38" s="592"/>
      <c r="FX38" s="592"/>
      <c r="FY38" s="592"/>
      <c r="FZ38" s="592"/>
      <c r="GA38" s="592"/>
      <c r="GB38" s="592"/>
      <c r="GC38" s="592"/>
      <c r="GD38" s="592"/>
      <c r="GE38" s="592"/>
      <c r="GF38" s="592"/>
      <c r="GG38" s="593"/>
      <c r="GH38" s="594"/>
      <c r="GI38" s="592"/>
      <c r="GJ38" s="592"/>
      <c r="GK38" s="592"/>
      <c r="GL38" s="592"/>
      <c r="GM38" s="592"/>
      <c r="GN38" s="592"/>
      <c r="GO38" s="592"/>
      <c r="GP38" s="592"/>
      <c r="GQ38" s="592"/>
      <c r="GR38" s="592"/>
      <c r="GS38" s="595"/>
      <c r="GT38" s="596"/>
      <c r="GU38" s="592"/>
      <c r="GV38" s="592"/>
      <c r="GW38" s="592"/>
      <c r="GX38" s="592"/>
      <c r="GY38" s="592"/>
      <c r="GZ38" s="592"/>
      <c r="HA38" s="592"/>
      <c r="HB38" s="592"/>
      <c r="HC38" s="592"/>
      <c r="HD38" s="592"/>
      <c r="HE38" s="593"/>
      <c r="HF38" s="594"/>
      <c r="HG38" s="592"/>
      <c r="HH38" s="592"/>
      <c r="HI38" s="592"/>
      <c r="HJ38" s="592"/>
      <c r="HK38" s="592"/>
      <c r="HL38" s="592"/>
      <c r="HM38" s="592"/>
      <c r="HN38" s="592"/>
      <c r="HO38" s="592"/>
      <c r="HP38" s="592"/>
      <c r="HQ38" s="595"/>
      <c r="HR38" s="596"/>
      <c r="HS38" s="592"/>
      <c r="HT38" s="592"/>
      <c r="HU38" s="592"/>
      <c r="HV38" s="592"/>
      <c r="HW38" s="592"/>
      <c r="HX38" s="592"/>
      <c r="HY38" s="592"/>
      <c r="HZ38" s="592"/>
      <c r="IA38" s="592"/>
      <c r="IB38" s="592"/>
      <c r="IC38" s="595"/>
      <c r="ID38" s="592"/>
      <c r="IE38" s="592"/>
      <c r="IF38" s="592"/>
      <c r="IG38" s="592"/>
      <c r="IH38" s="592"/>
      <c r="II38" s="592"/>
      <c r="IJ38" s="592"/>
      <c r="IK38" s="592"/>
      <c r="IL38" s="592"/>
      <c r="IM38" s="592"/>
      <c r="IN38" s="592"/>
      <c r="IO38" s="595"/>
      <c r="IP38" s="48"/>
      <c r="IQ38" s="48"/>
      <c r="IR38" s="48"/>
      <c r="IS38" s="48"/>
      <c r="IT38" s="48"/>
      <c r="IU38" s="48"/>
      <c r="IV38" s="48"/>
      <c r="IW38" s="48"/>
      <c r="IX38" s="48"/>
      <c r="IY38" s="48"/>
      <c r="IZ38" s="48"/>
      <c r="JA38" s="48"/>
      <c r="JB38" s="48"/>
      <c r="JC38" s="48"/>
      <c r="JD38" s="48"/>
      <c r="JE38" s="48"/>
      <c r="JF38" s="48"/>
      <c r="JG38" s="48"/>
      <c r="JH38" s="48"/>
      <c r="JI38" s="48"/>
      <c r="JJ38" s="48"/>
      <c r="JK38" s="48"/>
      <c r="JL38" s="48"/>
    </row>
    <row r="39" spans="1:272" s="3" customFormat="1" ht="15" customHeight="1" thickBot="1" x14ac:dyDescent="0.25">
      <c r="A39" s="59"/>
      <c r="B39" s="721"/>
      <c r="C39" s="350"/>
      <c r="D39" s="351"/>
      <c r="E39" s="378"/>
      <c r="F39" s="348" t="str">
        <f t="shared" si="80"/>
        <v>N</v>
      </c>
      <c r="G39" s="348" t="str">
        <f t="shared" si="81"/>
        <v>GP</v>
      </c>
      <c r="H39" s="348" t="str">
        <f t="shared" si="82"/>
        <v>TR</v>
      </c>
      <c r="I39" s="353"/>
      <c r="J39" s="597"/>
      <c r="K39" s="598"/>
      <c r="L39" s="596"/>
      <c r="M39" s="597" t="s">
        <v>85</v>
      </c>
      <c r="N39" s="598"/>
      <c r="O39" s="596"/>
      <c r="P39" s="593" t="s">
        <v>104</v>
      </c>
      <c r="Q39" s="598"/>
      <c r="R39" s="596"/>
      <c r="S39" s="593" t="s">
        <v>104</v>
      </c>
      <c r="T39" s="598"/>
      <c r="U39" s="631"/>
      <c r="V39" s="597" t="s">
        <v>104</v>
      </c>
      <c r="W39" s="598"/>
      <c r="X39" s="596"/>
      <c r="Y39" s="593" t="s">
        <v>104</v>
      </c>
      <c r="Z39" s="598"/>
      <c r="AA39" s="596"/>
      <c r="AB39" s="593" t="s">
        <v>104</v>
      </c>
      <c r="AC39" s="598"/>
      <c r="AD39" s="596"/>
      <c r="AE39" s="593" t="s">
        <v>740</v>
      </c>
      <c r="AF39" s="598"/>
      <c r="AG39" s="631"/>
      <c r="AH39" s="597" t="s">
        <v>740</v>
      </c>
      <c r="AI39" s="598"/>
      <c r="AJ39" s="596"/>
      <c r="AK39" s="593" t="s">
        <v>740</v>
      </c>
      <c r="AL39" s="598"/>
      <c r="AM39" s="596"/>
      <c r="AN39" s="593" t="s">
        <v>740</v>
      </c>
      <c r="AO39" s="598"/>
      <c r="AP39" s="596"/>
      <c r="AQ39" s="593" t="s">
        <v>740</v>
      </c>
      <c r="AR39" s="598"/>
      <c r="AS39" s="631"/>
      <c r="AT39" s="597" t="s">
        <v>740</v>
      </c>
      <c r="AU39" s="598"/>
      <c r="AV39" s="596"/>
      <c r="AW39" s="593" t="s">
        <v>740</v>
      </c>
      <c r="AX39" s="598"/>
      <c r="AY39" s="596"/>
      <c r="AZ39" s="593" t="s">
        <v>104</v>
      </c>
      <c r="BA39" s="598"/>
      <c r="BB39" s="596"/>
      <c r="BC39" s="593" t="s">
        <v>104</v>
      </c>
      <c r="BD39" s="598"/>
      <c r="BE39" s="631"/>
      <c r="BF39" s="597" t="s">
        <v>104</v>
      </c>
      <c r="BG39" s="598"/>
      <c r="BH39" s="596"/>
      <c r="BI39" s="593" t="s">
        <v>87</v>
      </c>
      <c r="BJ39" s="598"/>
      <c r="BK39" s="596"/>
      <c r="BL39" s="593" t="s">
        <v>87</v>
      </c>
      <c r="BM39" s="598"/>
      <c r="BN39" s="596"/>
      <c r="BO39" s="593" t="s">
        <v>87</v>
      </c>
      <c r="BP39" s="598"/>
      <c r="BQ39" s="598"/>
      <c r="BR39" s="597" t="s">
        <v>105</v>
      </c>
      <c r="BS39" s="598"/>
      <c r="BT39" s="596"/>
      <c r="BU39" s="593" t="s">
        <v>105</v>
      </c>
      <c r="BV39" s="598"/>
      <c r="BW39" s="596"/>
      <c r="BX39" s="593" t="s">
        <v>105</v>
      </c>
      <c r="BY39" s="598"/>
      <c r="BZ39" s="596"/>
      <c r="CA39" s="593" t="s">
        <v>105</v>
      </c>
      <c r="CB39" s="598"/>
      <c r="CC39" s="631"/>
      <c r="CD39" s="598" t="s">
        <v>105</v>
      </c>
      <c r="CE39" s="598"/>
      <c r="CF39" s="596"/>
      <c r="CG39" s="593" t="s">
        <v>105</v>
      </c>
      <c r="CH39" s="598"/>
      <c r="CI39" s="596"/>
      <c r="CJ39" s="593" t="s">
        <v>105</v>
      </c>
      <c r="CK39" s="598"/>
      <c r="CL39" s="596"/>
      <c r="CM39" s="593" t="s">
        <v>105</v>
      </c>
      <c r="CN39" s="598"/>
      <c r="CO39" s="598"/>
      <c r="CP39" s="597" t="s">
        <v>105</v>
      </c>
      <c r="CQ39" s="598"/>
      <c r="CR39" s="596"/>
      <c r="CS39" s="593" t="s">
        <v>105</v>
      </c>
      <c r="CT39" s="598"/>
      <c r="CU39" s="596"/>
      <c r="CV39" s="593" t="s">
        <v>85</v>
      </c>
      <c r="CW39" s="598"/>
      <c r="CX39" s="596"/>
      <c r="CY39" s="593"/>
      <c r="CZ39" s="598"/>
      <c r="DA39" s="631"/>
      <c r="DB39" s="598"/>
      <c r="DC39" s="598"/>
      <c r="DD39" s="596"/>
      <c r="DE39" s="593"/>
      <c r="DF39" s="598"/>
      <c r="DG39" s="596"/>
      <c r="DH39" s="592"/>
      <c r="DI39" s="592"/>
      <c r="DJ39" s="592"/>
      <c r="DK39" s="592"/>
      <c r="DL39" s="592"/>
      <c r="DM39" s="593"/>
      <c r="DN39" s="594"/>
      <c r="DO39" s="592"/>
      <c r="DP39" s="592"/>
      <c r="DQ39" s="592"/>
      <c r="DR39" s="592"/>
      <c r="DS39" s="592"/>
      <c r="DT39" s="592"/>
      <c r="DU39" s="592"/>
      <c r="DV39" s="592"/>
      <c r="DW39" s="592"/>
      <c r="DX39" s="592"/>
      <c r="DY39" s="595"/>
      <c r="DZ39" s="596"/>
      <c r="EA39" s="592"/>
      <c r="EB39" s="592"/>
      <c r="EC39" s="592"/>
      <c r="ED39" s="592"/>
      <c r="EE39" s="592"/>
      <c r="EF39" s="592"/>
      <c r="EG39" s="592"/>
      <c r="EH39" s="592"/>
      <c r="EI39" s="592"/>
      <c r="EJ39" s="592"/>
      <c r="EK39" s="593"/>
      <c r="EL39" s="594"/>
      <c r="EM39" s="592"/>
      <c r="EN39" s="592"/>
      <c r="EO39" s="592"/>
      <c r="EP39" s="592"/>
      <c r="EQ39" s="592"/>
      <c r="ER39" s="592"/>
      <c r="ES39" s="592"/>
      <c r="ET39" s="592"/>
      <c r="EU39" s="592"/>
      <c r="EV39" s="592"/>
      <c r="EW39" s="595"/>
      <c r="EX39" s="596"/>
      <c r="EY39" s="592"/>
      <c r="EZ39" s="592"/>
      <c r="FA39" s="592"/>
      <c r="FB39" s="592"/>
      <c r="FC39" s="592"/>
      <c r="FD39" s="592"/>
      <c r="FE39" s="592"/>
      <c r="FF39" s="592"/>
      <c r="FG39" s="592"/>
      <c r="FH39" s="592"/>
      <c r="FI39" s="593"/>
      <c r="FJ39" s="594"/>
      <c r="FK39" s="592"/>
      <c r="FL39" s="592"/>
      <c r="FM39" s="592"/>
      <c r="FN39" s="592"/>
      <c r="FO39" s="592"/>
      <c r="FP39" s="592"/>
      <c r="FQ39" s="592"/>
      <c r="FR39" s="592"/>
      <c r="FS39" s="592"/>
      <c r="FT39" s="592"/>
      <c r="FU39" s="595"/>
      <c r="FV39" s="596"/>
      <c r="FW39" s="592"/>
      <c r="FX39" s="592"/>
      <c r="FY39" s="592"/>
      <c r="FZ39" s="592"/>
      <c r="GA39" s="592"/>
      <c r="GB39" s="592"/>
      <c r="GC39" s="592"/>
      <c r="GD39" s="592"/>
      <c r="GE39" s="592"/>
      <c r="GF39" s="592"/>
      <c r="GG39" s="593"/>
      <c r="GH39" s="594"/>
      <c r="GI39" s="592"/>
      <c r="GJ39" s="592"/>
      <c r="GK39" s="592"/>
      <c r="GL39" s="592"/>
      <c r="GM39" s="592"/>
      <c r="GN39" s="592"/>
      <c r="GO39" s="592"/>
      <c r="GP39" s="592"/>
      <c r="GQ39" s="592"/>
      <c r="GR39" s="592"/>
      <c r="GS39" s="595"/>
      <c r="GT39" s="596"/>
      <c r="GU39" s="592"/>
      <c r="GV39" s="592"/>
      <c r="GW39" s="592"/>
      <c r="GX39" s="592"/>
      <c r="GY39" s="592"/>
      <c r="GZ39" s="592"/>
      <c r="HA39" s="592"/>
      <c r="HB39" s="592"/>
      <c r="HC39" s="592"/>
      <c r="HD39" s="592"/>
      <c r="HE39" s="593"/>
      <c r="HF39" s="594"/>
      <c r="HG39" s="592"/>
      <c r="HH39" s="592"/>
      <c r="HI39" s="592"/>
      <c r="HJ39" s="592"/>
      <c r="HK39" s="592"/>
      <c r="HL39" s="592"/>
      <c r="HM39" s="592"/>
      <c r="HN39" s="592"/>
      <c r="HO39" s="592"/>
      <c r="HP39" s="592"/>
      <c r="HQ39" s="595"/>
      <c r="HR39" s="596"/>
      <c r="HS39" s="592"/>
      <c r="HT39" s="592"/>
      <c r="HU39" s="592"/>
      <c r="HV39" s="592"/>
      <c r="HW39" s="592"/>
      <c r="HX39" s="592"/>
      <c r="HY39" s="592"/>
      <c r="HZ39" s="592"/>
      <c r="IA39" s="592"/>
      <c r="IB39" s="592"/>
      <c r="IC39" s="595"/>
      <c r="ID39" s="592"/>
      <c r="IE39" s="592"/>
      <c r="IF39" s="592"/>
      <c r="IG39" s="592"/>
      <c r="IH39" s="592"/>
      <c r="II39" s="592"/>
      <c r="IJ39" s="592"/>
      <c r="IK39" s="592"/>
      <c r="IL39" s="592"/>
      <c r="IM39" s="592"/>
      <c r="IN39" s="592"/>
      <c r="IO39" s="595"/>
      <c r="IP39" s="48"/>
      <c r="IQ39" s="48"/>
      <c r="IR39" s="48"/>
      <c r="IS39" s="48"/>
      <c r="IT39" s="48"/>
      <c r="IU39" s="48"/>
      <c r="IV39" s="48"/>
      <c r="IW39" s="48"/>
      <c r="IX39" s="48"/>
      <c r="IY39" s="48"/>
      <c r="IZ39" s="48"/>
      <c r="JA39" s="48"/>
      <c r="JB39" s="48"/>
      <c r="JC39" s="48"/>
      <c r="JD39" s="48"/>
      <c r="JE39" s="48"/>
      <c r="JF39" s="48"/>
      <c r="JG39" s="48"/>
      <c r="JH39" s="48"/>
      <c r="JI39" s="48"/>
      <c r="JJ39" s="48"/>
      <c r="JK39" s="48"/>
      <c r="JL39" s="48"/>
    </row>
    <row r="40" spans="1:272" ht="15" customHeight="1" thickBot="1" x14ac:dyDescent="0.25">
      <c r="A40" s="59"/>
      <c r="B40" s="721"/>
      <c r="C40" s="350"/>
      <c r="D40" s="351"/>
      <c r="E40" s="378"/>
      <c r="F40" s="348" t="str">
        <f t="shared" si="80"/>
        <v>N</v>
      </c>
      <c r="G40" s="348" t="str">
        <f t="shared" si="81"/>
        <v>GP</v>
      </c>
      <c r="H40" s="348" t="str">
        <f t="shared" si="82"/>
        <v>TR</v>
      </c>
      <c r="I40" s="353"/>
      <c r="J40" s="597" t="s">
        <v>103</v>
      </c>
      <c r="K40" s="598"/>
      <c r="L40" s="596"/>
      <c r="M40" s="597" t="s">
        <v>103</v>
      </c>
      <c r="N40" s="598"/>
      <c r="O40" s="596"/>
      <c r="P40" s="597" t="s">
        <v>103</v>
      </c>
      <c r="Q40" s="598"/>
      <c r="R40" s="596"/>
      <c r="S40" s="597" t="s">
        <v>103</v>
      </c>
      <c r="T40" s="598"/>
      <c r="U40" s="596"/>
      <c r="V40" s="597" t="s">
        <v>103</v>
      </c>
      <c r="W40" s="598"/>
      <c r="X40" s="596"/>
      <c r="Y40" s="593" t="s">
        <v>739</v>
      </c>
      <c r="Z40" s="598"/>
      <c r="AA40" s="596"/>
      <c r="AB40" s="593" t="s">
        <v>739</v>
      </c>
      <c r="AC40" s="598"/>
      <c r="AD40" s="596"/>
      <c r="AE40" s="593" t="s">
        <v>739</v>
      </c>
      <c r="AF40" s="598"/>
      <c r="AG40" s="631"/>
      <c r="AH40" s="597" t="s">
        <v>739</v>
      </c>
      <c r="AI40" s="598"/>
      <c r="AJ40" s="596"/>
      <c r="AK40" s="593" t="s">
        <v>739</v>
      </c>
      <c r="AL40" s="598"/>
      <c r="AM40" s="596"/>
      <c r="AN40" s="593" t="s">
        <v>739</v>
      </c>
      <c r="AO40" s="598"/>
      <c r="AP40" s="596"/>
      <c r="AQ40" s="593" t="s">
        <v>739</v>
      </c>
      <c r="AR40" s="598"/>
      <c r="AS40" s="631"/>
      <c r="AT40" s="597" t="s">
        <v>739</v>
      </c>
      <c r="AU40" s="598"/>
      <c r="AV40" s="596"/>
      <c r="AW40" s="593" t="s">
        <v>739</v>
      </c>
      <c r="AX40" s="598"/>
      <c r="AY40" s="596"/>
      <c r="AZ40" s="593" t="s">
        <v>739</v>
      </c>
      <c r="BA40" s="598"/>
      <c r="BB40" s="596"/>
      <c r="BC40" s="593" t="s">
        <v>739</v>
      </c>
      <c r="BD40" s="598"/>
      <c r="BE40" s="631"/>
      <c r="BF40" s="597" t="s">
        <v>104</v>
      </c>
      <c r="BG40" s="598"/>
      <c r="BH40" s="596"/>
      <c r="BI40" s="593" t="s">
        <v>104</v>
      </c>
      <c r="BJ40" s="598"/>
      <c r="BK40" s="596"/>
      <c r="BL40" s="593" t="s">
        <v>104</v>
      </c>
      <c r="BM40" s="598"/>
      <c r="BN40" s="596"/>
      <c r="BO40" s="593" t="s">
        <v>104</v>
      </c>
      <c r="BP40" s="598"/>
      <c r="BQ40" s="598"/>
      <c r="BR40" s="597" t="s">
        <v>87</v>
      </c>
      <c r="BS40" s="598"/>
      <c r="BT40" s="596"/>
      <c r="BU40" s="593" t="s">
        <v>87</v>
      </c>
      <c r="BV40" s="598"/>
      <c r="BW40" s="596"/>
      <c r="BX40" s="593" t="s">
        <v>87</v>
      </c>
      <c r="BY40" s="598"/>
      <c r="BZ40" s="596"/>
      <c r="CA40" s="593" t="s">
        <v>104</v>
      </c>
      <c r="CB40" s="598"/>
      <c r="CC40" s="631"/>
      <c r="CD40" s="598" t="s">
        <v>104</v>
      </c>
      <c r="CE40" s="598"/>
      <c r="CF40" s="596"/>
      <c r="CG40" s="593" t="s">
        <v>104</v>
      </c>
      <c r="CH40" s="598"/>
      <c r="CI40" s="596"/>
      <c r="CJ40" s="593" t="s">
        <v>104</v>
      </c>
      <c r="CK40" s="598"/>
      <c r="CL40" s="596"/>
      <c r="CM40" s="593" t="s">
        <v>104</v>
      </c>
      <c r="CN40" s="598"/>
      <c r="CO40" s="598"/>
      <c r="CP40" s="597" t="s">
        <v>104</v>
      </c>
      <c r="CQ40" s="598"/>
      <c r="CR40" s="596"/>
      <c r="CS40" s="593" t="s">
        <v>104</v>
      </c>
      <c r="CT40" s="598"/>
      <c r="CU40" s="596"/>
      <c r="CV40" s="593" t="s">
        <v>104</v>
      </c>
      <c r="CW40" s="598"/>
      <c r="CX40" s="596"/>
      <c r="CY40" s="593" t="s">
        <v>85</v>
      </c>
      <c r="CZ40" s="598"/>
      <c r="DA40" s="631"/>
      <c r="DB40" s="598"/>
      <c r="DC40" s="598"/>
      <c r="DD40" s="596"/>
      <c r="DE40" s="593"/>
      <c r="DF40" s="598"/>
      <c r="DG40" s="596"/>
      <c r="DH40" s="592"/>
      <c r="DI40" s="592"/>
      <c r="DJ40" s="592"/>
      <c r="DK40" s="592"/>
      <c r="DL40" s="592"/>
      <c r="DM40" s="593"/>
      <c r="DN40" s="594"/>
      <c r="DO40" s="592"/>
      <c r="DP40" s="592"/>
      <c r="DQ40" s="592"/>
      <c r="DR40" s="592"/>
      <c r="DS40" s="592"/>
      <c r="DT40" s="592"/>
      <c r="DU40" s="592"/>
      <c r="DV40" s="592"/>
      <c r="DW40" s="592"/>
      <c r="DX40" s="592"/>
      <c r="DY40" s="595"/>
      <c r="DZ40" s="596"/>
      <c r="EA40" s="592"/>
      <c r="EB40" s="592"/>
      <c r="EC40" s="592"/>
      <c r="ED40" s="592"/>
      <c r="EE40" s="592"/>
      <c r="EF40" s="592"/>
      <c r="EG40" s="592"/>
      <c r="EH40" s="592"/>
      <c r="EI40" s="592"/>
      <c r="EJ40" s="592"/>
      <c r="EK40" s="593"/>
      <c r="EL40" s="594"/>
      <c r="EM40" s="592"/>
      <c r="EN40" s="592"/>
      <c r="EO40" s="592"/>
      <c r="EP40" s="592"/>
      <c r="EQ40" s="592"/>
      <c r="ER40" s="592"/>
      <c r="ES40" s="592"/>
      <c r="ET40" s="592"/>
      <c r="EU40" s="592"/>
      <c r="EV40" s="592"/>
      <c r="EW40" s="595"/>
      <c r="EX40" s="596"/>
      <c r="EY40" s="592"/>
      <c r="EZ40" s="592"/>
      <c r="FA40" s="592"/>
      <c r="FB40" s="592"/>
      <c r="FC40" s="592"/>
      <c r="FD40" s="592"/>
      <c r="FE40" s="592"/>
      <c r="FF40" s="592"/>
      <c r="FG40" s="592"/>
      <c r="FH40" s="592"/>
      <c r="FI40" s="593"/>
      <c r="FJ40" s="594"/>
      <c r="FK40" s="592"/>
      <c r="FL40" s="592"/>
      <c r="FM40" s="592"/>
      <c r="FN40" s="592"/>
      <c r="FO40" s="592"/>
      <c r="FP40" s="592"/>
      <c r="FQ40" s="592"/>
      <c r="FR40" s="592"/>
      <c r="FS40" s="592"/>
      <c r="FT40" s="592"/>
      <c r="FU40" s="595"/>
      <c r="FV40" s="596"/>
      <c r="FW40" s="592"/>
      <c r="FX40" s="592"/>
      <c r="FY40" s="592"/>
      <c r="FZ40" s="592"/>
      <c r="GA40" s="592"/>
      <c r="GB40" s="592"/>
      <c r="GC40" s="592"/>
      <c r="GD40" s="592"/>
      <c r="GE40" s="592"/>
      <c r="GF40" s="592"/>
      <c r="GG40" s="593"/>
      <c r="GH40" s="594"/>
      <c r="GI40" s="592"/>
      <c r="GJ40" s="592"/>
      <c r="GK40" s="592"/>
      <c r="GL40" s="592"/>
      <c r="GM40" s="592"/>
      <c r="GN40" s="592"/>
      <c r="GO40" s="592"/>
      <c r="GP40" s="592"/>
      <c r="GQ40" s="592"/>
      <c r="GR40" s="592"/>
      <c r="GS40" s="595"/>
      <c r="GT40" s="596"/>
      <c r="GU40" s="592"/>
      <c r="GV40" s="592"/>
      <c r="GW40" s="592"/>
      <c r="GX40" s="592"/>
      <c r="GY40" s="592"/>
      <c r="GZ40" s="592"/>
      <c r="HA40" s="592"/>
      <c r="HB40" s="592"/>
      <c r="HC40" s="592"/>
      <c r="HD40" s="592"/>
      <c r="HE40" s="593"/>
      <c r="HF40" s="594"/>
      <c r="HG40" s="592"/>
      <c r="HH40" s="592"/>
      <c r="HI40" s="592"/>
      <c r="HJ40" s="592"/>
      <c r="HK40" s="592"/>
      <c r="HL40" s="592"/>
      <c r="HM40" s="592"/>
      <c r="HN40" s="592"/>
      <c r="HO40" s="592"/>
      <c r="HP40" s="592"/>
      <c r="HQ40" s="595"/>
      <c r="HR40" s="596"/>
      <c r="HS40" s="592"/>
      <c r="HT40" s="592"/>
      <c r="HU40" s="592"/>
      <c r="HV40" s="592"/>
      <c r="HW40" s="592"/>
      <c r="HX40" s="592"/>
      <c r="HY40" s="592"/>
      <c r="HZ40" s="592"/>
      <c r="IA40" s="592"/>
      <c r="IB40" s="592"/>
      <c r="IC40" s="595"/>
      <c r="ID40" s="592"/>
      <c r="IE40" s="592"/>
      <c r="IF40" s="592"/>
      <c r="IG40" s="592"/>
      <c r="IH40" s="592"/>
      <c r="II40" s="592"/>
      <c r="IJ40" s="592"/>
      <c r="IK40" s="592"/>
      <c r="IL40" s="592"/>
      <c r="IM40" s="592"/>
      <c r="IN40" s="592"/>
      <c r="IO40" s="595"/>
      <c r="IP40" s="48"/>
      <c r="IQ40" s="48"/>
      <c r="IR40" s="48"/>
      <c r="IS40" s="48"/>
      <c r="IT40" s="48"/>
      <c r="IU40" s="48"/>
      <c r="IV40" s="48"/>
      <c r="IW40" s="48"/>
      <c r="IX40" s="48"/>
      <c r="IY40" s="48"/>
      <c r="IZ40" s="48"/>
      <c r="JA40" s="48"/>
      <c r="JB40" s="48"/>
      <c r="JC40" s="48"/>
      <c r="JD40" s="48"/>
      <c r="JE40" s="48"/>
      <c r="JF40" s="48"/>
      <c r="JG40" s="48"/>
      <c r="JH40" s="48"/>
      <c r="JI40" s="48"/>
      <c r="JJ40" s="48"/>
      <c r="JK40" s="48"/>
      <c r="JL40" s="48"/>
    </row>
    <row r="41" spans="1:272" ht="15" customHeight="1" thickBot="1" x14ac:dyDescent="0.25">
      <c r="A41" s="59"/>
      <c r="B41" s="721"/>
      <c r="C41" s="350"/>
      <c r="D41" s="351"/>
      <c r="E41" s="378"/>
      <c r="F41" s="348" t="str">
        <f t="shared" si="80"/>
        <v>N</v>
      </c>
      <c r="G41" s="348" t="str">
        <f t="shared" si="81"/>
        <v>O</v>
      </c>
      <c r="H41" s="348" t="str">
        <f t="shared" si="82"/>
        <v>TR</v>
      </c>
      <c r="I41" s="353"/>
      <c r="J41" s="597" t="s">
        <v>738</v>
      </c>
      <c r="K41" s="598"/>
      <c r="L41" s="596"/>
      <c r="M41" s="593" t="s">
        <v>738</v>
      </c>
      <c r="N41" s="598"/>
      <c r="O41" s="596"/>
      <c r="P41" s="593" t="s">
        <v>738</v>
      </c>
      <c r="Q41" s="598"/>
      <c r="R41" s="596"/>
      <c r="S41" s="593" t="s">
        <v>738</v>
      </c>
      <c r="T41" s="598"/>
      <c r="U41" s="631"/>
      <c r="V41" s="597" t="s">
        <v>738</v>
      </c>
      <c r="W41" s="598"/>
      <c r="X41" s="596"/>
      <c r="Y41" s="593" t="s">
        <v>738</v>
      </c>
      <c r="Z41" s="598"/>
      <c r="AA41" s="596"/>
      <c r="AB41" s="593" t="s">
        <v>738</v>
      </c>
      <c r="AC41" s="598"/>
      <c r="AD41" s="596"/>
      <c r="AE41" s="593" t="s">
        <v>738</v>
      </c>
      <c r="AF41" s="598"/>
      <c r="AG41" s="631"/>
      <c r="AH41" s="597" t="s">
        <v>738</v>
      </c>
      <c r="AI41" s="598"/>
      <c r="AJ41" s="596"/>
      <c r="AK41" s="593" t="s">
        <v>738</v>
      </c>
      <c r="AL41" s="598"/>
      <c r="AM41" s="596"/>
      <c r="AN41" s="593" t="s">
        <v>738</v>
      </c>
      <c r="AO41" s="598"/>
      <c r="AP41" s="596"/>
      <c r="AQ41" s="593" t="s">
        <v>738</v>
      </c>
      <c r="AR41" s="598"/>
      <c r="AS41" s="631"/>
      <c r="AT41" s="597" t="s">
        <v>738</v>
      </c>
      <c r="AU41" s="598"/>
      <c r="AV41" s="596"/>
      <c r="AW41" s="593" t="s">
        <v>738</v>
      </c>
      <c r="AX41" s="598"/>
      <c r="AY41" s="596"/>
      <c r="AZ41" s="593" t="s">
        <v>738</v>
      </c>
      <c r="BA41" s="598"/>
      <c r="BB41" s="596"/>
      <c r="BC41" s="593" t="s">
        <v>85</v>
      </c>
      <c r="BD41" s="598"/>
      <c r="BE41" s="631"/>
      <c r="BF41" s="597" t="s">
        <v>104</v>
      </c>
      <c r="BG41" s="598"/>
      <c r="BH41" s="596"/>
      <c r="BI41" s="593" t="s">
        <v>104</v>
      </c>
      <c r="BJ41" s="598"/>
      <c r="BK41" s="596"/>
      <c r="BL41" s="593" t="s">
        <v>104</v>
      </c>
      <c r="BM41" s="598"/>
      <c r="BN41" s="596"/>
      <c r="BO41" s="593" t="s">
        <v>104</v>
      </c>
      <c r="BP41" s="598"/>
      <c r="BQ41" s="598"/>
      <c r="BR41" s="597" t="s">
        <v>104</v>
      </c>
      <c r="BS41" s="598"/>
      <c r="BT41" s="596"/>
      <c r="BU41" s="593" t="s">
        <v>104</v>
      </c>
      <c r="BV41" s="598"/>
      <c r="BW41" s="596"/>
      <c r="BX41" s="593" t="s">
        <v>87</v>
      </c>
      <c r="BY41" s="598"/>
      <c r="BZ41" s="596"/>
      <c r="CA41" s="593" t="s">
        <v>87</v>
      </c>
      <c r="CB41" s="598"/>
      <c r="CC41" s="631"/>
      <c r="CD41" s="598" t="s">
        <v>87</v>
      </c>
      <c r="CE41" s="598"/>
      <c r="CF41" s="596"/>
      <c r="CG41" s="593" t="s">
        <v>104</v>
      </c>
      <c r="CH41" s="598"/>
      <c r="CI41" s="596"/>
      <c r="CJ41" s="593" t="s">
        <v>104</v>
      </c>
      <c r="CK41" s="598"/>
      <c r="CL41" s="596"/>
      <c r="CM41" s="593" t="s">
        <v>104</v>
      </c>
      <c r="CN41" s="598"/>
      <c r="CO41" s="598"/>
      <c r="CP41" s="597" t="s">
        <v>104</v>
      </c>
      <c r="CQ41" s="598"/>
      <c r="CR41" s="596"/>
      <c r="CS41" s="593" t="s">
        <v>104</v>
      </c>
      <c r="CT41" s="598"/>
      <c r="CU41" s="596"/>
      <c r="CV41" s="593" t="s">
        <v>104</v>
      </c>
      <c r="CW41" s="598"/>
      <c r="CX41" s="596"/>
      <c r="CY41" s="593" t="s">
        <v>85</v>
      </c>
      <c r="CZ41" s="598"/>
      <c r="DA41" s="631"/>
      <c r="DB41" s="598"/>
      <c r="DC41" s="598"/>
      <c r="DD41" s="596"/>
      <c r="DE41" s="593"/>
      <c r="DF41" s="598"/>
      <c r="DG41" s="596"/>
      <c r="DH41" s="592"/>
      <c r="DI41" s="592"/>
      <c r="DJ41" s="592"/>
      <c r="DK41" s="592"/>
      <c r="DL41" s="592"/>
      <c r="DM41" s="593"/>
      <c r="DN41" s="594"/>
      <c r="DO41" s="592"/>
      <c r="DP41" s="592"/>
      <c r="DQ41" s="592"/>
      <c r="DR41" s="592"/>
      <c r="DS41" s="592"/>
      <c r="DT41" s="592"/>
      <c r="DU41" s="592"/>
      <c r="DV41" s="592"/>
      <c r="DW41" s="592"/>
      <c r="DX41" s="592"/>
      <c r="DY41" s="595"/>
      <c r="DZ41" s="596"/>
      <c r="EA41" s="592"/>
      <c r="EB41" s="592"/>
      <c r="EC41" s="592"/>
      <c r="ED41" s="592"/>
      <c r="EE41" s="592"/>
      <c r="EF41" s="592"/>
      <c r="EG41" s="592"/>
      <c r="EH41" s="592"/>
      <c r="EI41" s="592"/>
      <c r="EJ41" s="592"/>
      <c r="EK41" s="593"/>
      <c r="EL41" s="594"/>
      <c r="EM41" s="592"/>
      <c r="EN41" s="592"/>
      <c r="EO41" s="592"/>
      <c r="EP41" s="592"/>
      <c r="EQ41" s="592"/>
      <c r="ER41" s="592"/>
      <c r="ES41" s="592"/>
      <c r="ET41" s="592"/>
      <c r="EU41" s="592"/>
      <c r="EV41" s="592"/>
      <c r="EW41" s="595"/>
      <c r="EX41" s="596"/>
      <c r="EY41" s="592"/>
      <c r="EZ41" s="592"/>
      <c r="FA41" s="592"/>
      <c r="FB41" s="592"/>
      <c r="FC41" s="592"/>
      <c r="FD41" s="592"/>
      <c r="FE41" s="592"/>
      <c r="FF41" s="592"/>
      <c r="FG41" s="592"/>
      <c r="FH41" s="592"/>
      <c r="FI41" s="593"/>
      <c r="FJ41" s="594"/>
      <c r="FK41" s="592"/>
      <c r="FL41" s="592"/>
      <c r="FM41" s="592"/>
      <c r="FN41" s="592"/>
      <c r="FO41" s="592"/>
      <c r="FP41" s="592"/>
      <c r="FQ41" s="592"/>
      <c r="FR41" s="592"/>
      <c r="FS41" s="592"/>
      <c r="FT41" s="592"/>
      <c r="FU41" s="595"/>
      <c r="FV41" s="596"/>
      <c r="FW41" s="592"/>
      <c r="FX41" s="592"/>
      <c r="FY41" s="592"/>
      <c r="FZ41" s="592"/>
      <c r="GA41" s="592"/>
      <c r="GB41" s="592"/>
      <c r="GC41" s="592"/>
      <c r="GD41" s="592"/>
      <c r="GE41" s="592"/>
      <c r="GF41" s="592"/>
      <c r="GG41" s="593"/>
      <c r="GH41" s="594"/>
      <c r="GI41" s="592"/>
      <c r="GJ41" s="592"/>
      <c r="GK41" s="592"/>
      <c r="GL41" s="592"/>
      <c r="GM41" s="592"/>
      <c r="GN41" s="592"/>
      <c r="GO41" s="592"/>
      <c r="GP41" s="592"/>
      <c r="GQ41" s="592"/>
      <c r="GR41" s="592"/>
      <c r="GS41" s="595"/>
      <c r="GT41" s="596"/>
      <c r="GU41" s="592"/>
      <c r="GV41" s="592"/>
      <c r="GW41" s="592"/>
      <c r="GX41" s="592"/>
      <c r="GY41" s="592"/>
      <c r="GZ41" s="592"/>
      <c r="HA41" s="592"/>
      <c r="HB41" s="592"/>
      <c r="HC41" s="592"/>
      <c r="HD41" s="592"/>
      <c r="HE41" s="593"/>
      <c r="HF41" s="594"/>
      <c r="HG41" s="592"/>
      <c r="HH41" s="592"/>
      <c r="HI41" s="592"/>
      <c r="HJ41" s="592"/>
      <c r="HK41" s="592"/>
      <c r="HL41" s="592"/>
      <c r="HM41" s="592"/>
      <c r="HN41" s="592"/>
      <c r="HO41" s="592"/>
      <c r="HP41" s="592"/>
      <c r="HQ41" s="595"/>
      <c r="HR41" s="596"/>
      <c r="HS41" s="592"/>
      <c r="HT41" s="592"/>
      <c r="HU41" s="592"/>
      <c r="HV41" s="592"/>
      <c r="HW41" s="592"/>
      <c r="HX41" s="592"/>
      <c r="HY41" s="592"/>
      <c r="HZ41" s="592"/>
      <c r="IA41" s="592"/>
      <c r="IB41" s="592"/>
      <c r="IC41" s="595"/>
      <c r="ID41" s="592"/>
      <c r="IE41" s="592"/>
      <c r="IF41" s="592"/>
      <c r="IG41" s="592"/>
      <c r="IH41" s="592"/>
      <c r="II41" s="592"/>
      <c r="IJ41" s="592"/>
      <c r="IK41" s="592"/>
      <c r="IL41" s="592"/>
      <c r="IM41" s="592"/>
      <c r="IN41" s="592"/>
      <c r="IO41" s="595"/>
      <c r="IP41" s="48"/>
      <c r="IQ41" s="48"/>
      <c r="IR41" s="48"/>
      <c r="IS41" s="48"/>
      <c r="IT41" s="48"/>
      <c r="IU41" s="48"/>
      <c r="IV41" s="48"/>
      <c r="IW41" s="48"/>
      <c r="IX41" s="48"/>
      <c r="IY41" s="48"/>
      <c r="IZ41" s="48"/>
      <c r="JA41" s="48"/>
      <c r="JB41" s="48"/>
      <c r="JC41" s="48"/>
      <c r="JD41" s="48"/>
      <c r="JE41" s="48"/>
      <c r="JF41" s="48"/>
      <c r="JG41" s="48"/>
      <c r="JH41" s="48"/>
      <c r="JI41" s="48"/>
      <c r="JJ41" s="48"/>
      <c r="JK41" s="48"/>
      <c r="JL41" s="48"/>
    </row>
    <row r="42" spans="1:272" ht="15" customHeight="1" thickBot="1" x14ac:dyDescent="0.25">
      <c r="A42" s="59"/>
      <c r="B42" s="721"/>
      <c r="C42" s="350"/>
      <c r="D42" s="351"/>
      <c r="E42" s="378"/>
      <c r="F42" s="348" t="str">
        <f t="shared" si="80"/>
        <v>N</v>
      </c>
      <c r="G42" s="348" t="str">
        <f t="shared" si="81"/>
        <v>GP</v>
      </c>
      <c r="H42" s="348" t="str">
        <f t="shared" si="82"/>
        <v>TR</v>
      </c>
      <c r="I42" s="353"/>
      <c r="J42" s="597" t="s">
        <v>104</v>
      </c>
      <c r="K42" s="598"/>
      <c r="L42" s="596"/>
      <c r="M42" s="597" t="s">
        <v>104</v>
      </c>
      <c r="N42" s="598"/>
      <c r="O42" s="596"/>
      <c r="P42" s="597" t="s">
        <v>104</v>
      </c>
      <c r="Q42" s="598"/>
      <c r="R42" s="596"/>
      <c r="S42" s="597" t="s">
        <v>104</v>
      </c>
      <c r="T42" s="598"/>
      <c r="U42" s="596"/>
      <c r="V42" s="597" t="s">
        <v>104</v>
      </c>
      <c r="W42" s="598"/>
      <c r="X42" s="596"/>
      <c r="Y42" s="597" t="s">
        <v>104</v>
      </c>
      <c r="Z42" s="598"/>
      <c r="AA42" s="596"/>
      <c r="AB42" s="597" t="s">
        <v>104</v>
      </c>
      <c r="AC42" s="598"/>
      <c r="AD42" s="596"/>
      <c r="AE42" s="597" t="s">
        <v>104</v>
      </c>
      <c r="AF42" s="598"/>
      <c r="AG42" s="596"/>
      <c r="AH42" s="597" t="s">
        <v>104</v>
      </c>
      <c r="AI42" s="598"/>
      <c r="AJ42" s="596"/>
      <c r="AK42" s="597" t="s">
        <v>104</v>
      </c>
      <c r="AL42" s="598"/>
      <c r="AM42" s="596"/>
      <c r="AN42" s="597" t="s">
        <v>104</v>
      </c>
      <c r="AO42" s="598"/>
      <c r="AP42" s="596"/>
      <c r="AQ42" s="597" t="s">
        <v>104</v>
      </c>
      <c r="AR42" s="598"/>
      <c r="AS42" s="596"/>
      <c r="AT42" s="597" t="s">
        <v>104</v>
      </c>
      <c r="AU42" s="598"/>
      <c r="AV42" s="596"/>
      <c r="AW42" s="597" t="s">
        <v>104</v>
      </c>
      <c r="AX42" s="598"/>
      <c r="AY42" s="596"/>
      <c r="AZ42" s="597" t="s">
        <v>104</v>
      </c>
      <c r="BA42" s="598"/>
      <c r="BB42" s="596"/>
      <c r="BC42" s="593" t="s">
        <v>87</v>
      </c>
      <c r="BD42" s="598"/>
      <c r="BE42" s="631"/>
      <c r="BF42" s="593" t="s">
        <v>87</v>
      </c>
      <c r="BG42" s="598"/>
      <c r="BH42" s="631"/>
      <c r="BI42" s="593" t="s">
        <v>87</v>
      </c>
      <c r="BJ42" s="598"/>
      <c r="BK42" s="631"/>
      <c r="BL42" s="593" t="s">
        <v>105</v>
      </c>
      <c r="BM42" s="598"/>
      <c r="BN42" s="596"/>
      <c r="BO42" s="593" t="s">
        <v>105</v>
      </c>
      <c r="BP42" s="598"/>
      <c r="BQ42" s="596"/>
      <c r="BR42" s="593" t="s">
        <v>105</v>
      </c>
      <c r="BS42" s="598"/>
      <c r="BT42" s="596"/>
      <c r="BU42" s="593" t="s">
        <v>105</v>
      </c>
      <c r="BV42" s="598"/>
      <c r="BW42" s="596"/>
      <c r="BX42" s="593" t="s">
        <v>105</v>
      </c>
      <c r="BY42" s="598"/>
      <c r="BZ42" s="596"/>
      <c r="CA42" s="593" t="s">
        <v>105</v>
      </c>
      <c r="CB42" s="598"/>
      <c r="CC42" s="596"/>
      <c r="CD42" s="593" t="s">
        <v>105</v>
      </c>
      <c r="CE42" s="598"/>
      <c r="CF42" s="596"/>
      <c r="CG42" s="593" t="s">
        <v>105</v>
      </c>
      <c r="CH42" s="598"/>
      <c r="CI42" s="596"/>
      <c r="CJ42" s="593" t="s">
        <v>105</v>
      </c>
      <c r="CK42" s="598"/>
      <c r="CL42" s="596"/>
      <c r="CM42" s="593" t="s">
        <v>105</v>
      </c>
      <c r="CN42" s="598"/>
      <c r="CO42" s="596"/>
      <c r="CP42" s="593" t="s">
        <v>105</v>
      </c>
      <c r="CQ42" s="598"/>
      <c r="CR42" s="596"/>
      <c r="CS42" s="593" t="s">
        <v>105</v>
      </c>
      <c r="CT42" s="598"/>
      <c r="CU42" s="596"/>
      <c r="CV42" s="593" t="s">
        <v>105</v>
      </c>
      <c r="CW42" s="598"/>
      <c r="CX42" s="596"/>
      <c r="CY42" s="593" t="s">
        <v>85</v>
      </c>
      <c r="CZ42" s="598"/>
      <c r="DA42" s="631"/>
      <c r="DB42" s="593"/>
      <c r="DC42" s="598"/>
      <c r="DD42" s="596"/>
      <c r="DE42" s="593"/>
      <c r="DF42" s="598"/>
      <c r="DG42" s="596"/>
      <c r="DH42" s="592"/>
      <c r="DI42" s="592"/>
      <c r="DJ42" s="592"/>
      <c r="DK42" s="592"/>
      <c r="DL42" s="592"/>
      <c r="DM42" s="593"/>
      <c r="DN42" s="594"/>
      <c r="DO42" s="592"/>
      <c r="DP42" s="592"/>
      <c r="DQ42" s="592"/>
      <c r="DR42" s="592"/>
      <c r="DS42" s="592"/>
      <c r="DT42" s="592"/>
      <c r="DU42" s="592"/>
      <c r="DV42" s="592"/>
      <c r="DW42" s="592"/>
      <c r="DX42" s="592"/>
      <c r="DY42" s="595"/>
      <c r="DZ42" s="596"/>
      <c r="EA42" s="592"/>
      <c r="EB42" s="592"/>
      <c r="EC42" s="592"/>
      <c r="ED42" s="592"/>
      <c r="EE42" s="592"/>
      <c r="EF42" s="592"/>
      <c r="EG42" s="592"/>
      <c r="EH42" s="592"/>
      <c r="EI42" s="592"/>
      <c r="EJ42" s="592"/>
      <c r="EK42" s="593"/>
      <c r="EL42" s="594"/>
      <c r="EM42" s="592"/>
      <c r="EN42" s="592"/>
      <c r="EO42" s="592"/>
      <c r="EP42" s="592"/>
      <c r="EQ42" s="592"/>
      <c r="ER42" s="592"/>
      <c r="ES42" s="592"/>
      <c r="ET42" s="592"/>
      <c r="EU42" s="592"/>
      <c r="EV42" s="592"/>
      <c r="EW42" s="595"/>
      <c r="EX42" s="596"/>
      <c r="EY42" s="592"/>
      <c r="EZ42" s="592"/>
      <c r="FA42" s="592"/>
      <c r="FB42" s="592"/>
      <c r="FC42" s="592"/>
      <c r="FD42" s="592"/>
      <c r="FE42" s="592"/>
      <c r="FF42" s="592"/>
      <c r="FG42" s="592"/>
      <c r="FH42" s="592"/>
      <c r="FI42" s="593"/>
      <c r="FJ42" s="594"/>
      <c r="FK42" s="592"/>
      <c r="FL42" s="592"/>
      <c r="FM42" s="592"/>
      <c r="FN42" s="592"/>
      <c r="FO42" s="592"/>
      <c r="FP42" s="592"/>
      <c r="FQ42" s="592"/>
      <c r="FR42" s="592"/>
      <c r="FS42" s="592"/>
      <c r="FT42" s="592"/>
      <c r="FU42" s="595"/>
      <c r="FV42" s="596"/>
      <c r="FW42" s="592"/>
      <c r="FX42" s="592"/>
      <c r="FY42" s="592"/>
      <c r="FZ42" s="592"/>
      <c r="GA42" s="592"/>
      <c r="GB42" s="592"/>
      <c r="GC42" s="592"/>
      <c r="GD42" s="592"/>
      <c r="GE42" s="592"/>
      <c r="GF42" s="592"/>
      <c r="GG42" s="593"/>
      <c r="GH42" s="594"/>
      <c r="GI42" s="592"/>
      <c r="GJ42" s="592"/>
      <c r="GK42" s="592"/>
      <c r="GL42" s="592"/>
      <c r="GM42" s="592"/>
      <c r="GN42" s="592"/>
      <c r="GO42" s="592"/>
      <c r="GP42" s="592"/>
      <c r="GQ42" s="592"/>
      <c r="GR42" s="592"/>
      <c r="GS42" s="595"/>
      <c r="GT42" s="596"/>
      <c r="GU42" s="592"/>
      <c r="GV42" s="592"/>
      <c r="GW42" s="592"/>
      <c r="GX42" s="592"/>
      <c r="GY42" s="592"/>
      <c r="GZ42" s="592"/>
      <c r="HA42" s="592"/>
      <c r="HB42" s="592"/>
      <c r="HC42" s="592"/>
      <c r="HD42" s="592"/>
      <c r="HE42" s="593"/>
      <c r="HF42" s="594"/>
      <c r="HG42" s="592"/>
      <c r="HH42" s="592"/>
      <c r="HI42" s="592"/>
      <c r="HJ42" s="592"/>
      <c r="HK42" s="592"/>
      <c r="HL42" s="592"/>
      <c r="HM42" s="592"/>
      <c r="HN42" s="592"/>
      <c r="HO42" s="592"/>
      <c r="HP42" s="592"/>
      <c r="HQ42" s="595"/>
      <c r="HR42" s="596"/>
      <c r="HS42" s="592"/>
      <c r="HT42" s="592"/>
      <c r="HU42" s="592"/>
      <c r="HV42" s="592"/>
      <c r="HW42" s="592"/>
      <c r="HX42" s="592"/>
      <c r="HY42" s="592"/>
      <c r="HZ42" s="592"/>
      <c r="IA42" s="592"/>
      <c r="IB42" s="592"/>
      <c r="IC42" s="595"/>
      <c r="ID42" s="592"/>
      <c r="IE42" s="592"/>
      <c r="IF42" s="592"/>
      <c r="IG42" s="592"/>
      <c r="IH42" s="592"/>
      <c r="II42" s="592"/>
      <c r="IJ42" s="592"/>
      <c r="IK42" s="592"/>
      <c r="IL42" s="592"/>
      <c r="IM42" s="592"/>
      <c r="IN42" s="592"/>
      <c r="IO42" s="595"/>
      <c r="IP42" s="48"/>
      <c r="IQ42" s="48"/>
      <c r="IR42" s="48"/>
      <c r="IS42" s="48"/>
      <c r="IT42" s="48"/>
      <c r="IU42" s="48"/>
      <c r="IV42" s="48"/>
      <c r="IW42" s="48"/>
      <c r="IX42" s="48"/>
      <c r="IY42" s="48"/>
      <c r="IZ42" s="48"/>
      <c r="JA42" s="48"/>
      <c r="JB42" s="48"/>
      <c r="JC42" s="48"/>
      <c r="JD42" s="48"/>
      <c r="JE42" s="48"/>
      <c r="JF42" s="48"/>
      <c r="JG42" s="48"/>
      <c r="JH42" s="48"/>
      <c r="JI42" s="48"/>
      <c r="JJ42" s="48"/>
      <c r="JK42" s="48"/>
      <c r="JL42" s="48"/>
    </row>
    <row r="43" spans="1:272" ht="15" customHeight="1" thickBot="1" x14ac:dyDescent="0.25">
      <c r="A43" s="59"/>
      <c r="B43" s="721"/>
      <c r="C43" s="350"/>
      <c r="D43" s="351"/>
      <c r="E43" s="378"/>
      <c r="F43" s="348" t="str">
        <f>IF(OR(COUNTIF(J43:IF43,"GP")&gt;0,(COUNTIF(J43:IF43,"TR")&gt;0),(COUNTIF(J43:IF43,"C1")&gt;0),(COUNTIF(J43:IF43,"BDT")&gt;0),(COUNTIF(J43:IF43,"C3")&gt;0),(COUNTIF(J43:IF43,"ROC")&gt;0),(COUNTIF(J43:IF43,"CET")&gt;0),(COUNTIF(J43:IF43,"CEG")&gt;0),(COUNTIF(J43:IF43,"GA")&gt;0),(COUNTIF(J43:IF43,"GD")&gt;0),(COUNTIF(J43:IF43,"TD")&gt;0),(COUNTIF(J43:IF43,"40")&gt;0),(COUNTIF(J43:IF43,"30")&gt;0),(COUNTIF(J43:IF43,"G")&gt;0),(COUNTIF(J43:IF43,"T")&gt;0)),"N","O")</f>
        <v>N</v>
      </c>
      <c r="G43" s="348" t="str">
        <f>IF(OR(COUNTIF(J43:IF43,"GP")&gt;0,(COUNTIF(J43:IF43,"BDT")&gt;0),(COUNTIF(J43:IF43,"CEG")&gt;0),(COUNTIF(J43:IF43,"GA")&gt;0),(COUNTIF(J43:IF43,"GD")&gt;0),(COUNTIF(J43:IF43,"G")&gt;0)),"GP","O")</f>
        <v>GP</v>
      </c>
      <c r="H43" s="348" t="str">
        <f>IF(OR(COUNTIF(J43:IF43,"TR")&gt;0,(COUNTIF(J43:IF43,"BDT")&gt;0),(COUNTIF(J43:IF43,"CET")&gt;0),(COUNTIF(J43:IF43,"TD")&gt;0),(COUNTIF(J43:IF43,"40")&gt;0),(COUNTIF(J43:IF43,"30")&gt;0),(COUNTIF(J43:IF43,"T")&gt;0)),"TR","O")</f>
        <v>TR</v>
      </c>
      <c r="I43" s="353"/>
      <c r="J43" s="597" t="s">
        <v>104</v>
      </c>
      <c r="K43" s="598"/>
      <c r="L43" s="596"/>
      <c r="M43" s="597" t="s">
        <v>104</v>
      </c>
      <c r="N43" s="598"/>
      <c r="O43" s="596"/>
      <c r="P43" s="597" t="s">
        <v>104</v>
      </c>
      <c r="Q43" s="598"/>
      <c r="R43" s="596"/>
      <c r="S43" s="597" t="s">
        <v>104</v>
      </c>
      <c r="T43" s="598"/>
      <c r="U43" s="596"/>
      <c r="V43" s="597" t="s">
        <v>104</v>
      </c>
      <c r="W43" s="598"/>
      <c r="X43" s="596"/>
      <c r="Y43" s="597" t="s">
        <v>104</v>
      </c>
      <c r="Z43" s="598"/>
      <c r="AA43" s="596"/>
      <c r="AB43" s="597" t="s">
        <v>104</v>
      </c>
      <c r="AC43" s="598"/>
      <c r="AD43" s="596"/>
      <c r="AE43" s="597" t="s">
        <v>104</v>
      </c>
      <c r="AF43" s="598"/>
      <c r="AG43" s="596"/>
      <c r="AH43" s="597" t="s">
        <v>104</v>
      </c>
      <c r="AI43" s="598"/>
      <c r="AJ43" s="596"/>
      <c r="AK43" s="597" t="s">
        <v>104</v>
      </c>
      <c r="AL43" s="598"/>
      <c r="AM43" s="596"/>
      <c r="AN43" s="597" t="s">
        <v>104</v>
      </c>
      <c r="AO43" s="598"/>
      <c r="AP43" s="596"/>
      <c r="AQ43" s="597" t="s">
        <v>104</v>
      </c>
      <c r="AR43" s="598"/>
      <c r="AS43" s="596"/>
      <c r="AT43" s="597" t="s">
        <v>104</v>
      </c>
      <c r="AU43" s="598"/>
      <c r="AV43" s="596"/>
      <c r="AW43" s="597" t="s">
        <v>104</v>
      </c>
      <c r="AX43" s="598"/>
      <c r="AY43" s="596"/>
      <c r="AZ43" s="597" t="s">
        <v>104</v>
      </c>
      <c r="BA43" s="598"/>
      <c r="BB43" s="596"/>
      <c r="BC43" s="597" t="s">
        <v>104</v>
      </c>
      <c r="BD43" s="598"/>
      <c r="BE43" s="596"/>
      <c r="BF43" s="597" t="s">
        <v>87</v>
      </c>
      <c r="BG43" s="598"/>
      <c r="BH43" s="596"/>
      <c r="BI43" s="593" t="s">
        <v>87</v>
      </c>
      <c r="BJ43" s="598"/>
      <c r="BK43" s="596"/>
      <c r="BL43" s="593" t="s">
        <v>87</v>
      </c>
      <c r="BM43" s="598"/>
      <c r="BN43" s="596"/>
      <c r="BO43" s="593" t="s">
        <v>105</v>
      </c>
      <c r="BP43" s="598"/>
      <c r="BQ43" s="596"/>
      <c r="BR43" s="593" t="s">
        <v>105</v>
      </c>
      <c r="BS43" s="598"/>
      <c r="BT43" s="596"/>
      <c r="BU43" s="593" t="s">
        <v>105</v>
      </c>
      <c r="BV43" s="598"/>
      <c r="BW43" s="596"/>
      <c r="BX43" s="593" t="s">
        <v>105</v>
      </c>
      <c r="BY43" s="598"/>
      <c r="BZ43" s="596"/>
      <c r="CA43" s="593" t="s">
        <v>105</v>
      </c>
      <c r="CB43" s="598"/>
      <c r="CC43" s="596"/>
      <c r="CD43" s="593" t="s">
        <v>105</v>
      </c>
      <c r="CE43" s="598"/>
      <c r="CF43" s="596"/>
      <c r="CG43" s="593" t="s">
        <v>105</v>
      </c>
      <c r="CH43" s="598"/>
      <c r="CI43" s="596"/>
      <c r="CJ43" s="593" t="s">
        <v>105</v>
      </c>
      <c r="CK43" s="598"/>
      <c r="CL43" s="596"/>
      <c r="CM43" s="593" t="s">
        <v>105</v>
      </c>
      <c r="CN43" s="598"/>
      <c r="CO43" s="596"/>
      <c r="CP43" s="593" t="s">
        <v>105</v>
      </c>
      <c r="CQ43" s="598"/>
      <c r="CR43" s="596"/>
      <c r="CS43" s="593" t="s">
        <v>105</v>
      </c>
      <c r="CT43" s="598"/>
      <c r="CU43" s="596"/>
      <c r="CV43" s="593" t="s">
        <v>105</v>
      </c>
      <c r="CW43" s="598"/>
      <c r="CX43" s="596"/>
      <c r="CY43" s="593" t="s">
        <v>85</v>
      </c>
      <c r="CZ43" s="598"/>
      <c r="DA43" s="631"/>
      <c r="DB43" s="593"/>
      <c r="DC43" s="598"/>
      <c r="DD43" s="596"/>
      <c r="DE43" s="593"/>
      <c r="DF43" s="598"/>
      <c r="DG43" s="596"/>
      <c r="DH43" s="592"/>
      <c r="DI43" s="592"/>
      <c r="DJ43" s="592"/>
      <c r="DK43" s="592"/>
      <c r="DL43" s="592"/>
      <c r="DM43" s="593"/>
      <c r="DN43" s="594"/>
      <c r="DO43" s="592"/>
      <c r="DP43" s="592"/>
      <c r="DQ43" s="592"/>
      <c r="DR43" s="592"/>
      <c r="DS43" s="592"/>
      <c r="DT43" s="592"/>
      <c r="DU43" s="592"/>
      <c r="DV43" s="592"/>
      <c r="DW43" s="592"/>
      <c r="DX43" s="592"/>
      <c r="DY43" s="595"/>
      <c r="DZ43" s="596"/>
      <c r="EA43" s="592"/>
      <c r="EB43" s="592"/>
      <c r="EC43" s="592"/>
      <c r="ED43" s="592"/>
      <c r="EE43" s="592"/>
      <c r="EF43" s="592"/>
      <c r="EG43" s="592"/>
      <c r="EH43" s="592"/>
      <c r="EI43" s="592"/>
      <c r="EJ43" s="592"/>
      <c r="EK43" s="593"/>
      <c r="EL43" s="594"/>
      <c r="EM43" s="592"/>
      <c r="EN43" s="592"/>
      <c r="EO43" s="592"/>
      <c r="EP43" s="592"/>
      <c r="EQ43" s="592"/>
      <c r="ER43" s="592"/>
      <c r="ES43" s="592"/>
      <c r="ET43" s="592"/>
      <c r="EU43" s="592"/>
      <c r="EV43" s="592"/>
      <c r="EW43" s="595"/>
      <c r="EX43" s="596"/>
      <c r="EY43" s="592"/>
      <c r="EZ43" s="592"/>
      <c r="FA43" s="592"/>
      <c r="FB43" s="592"/>
      <c r="FC43" s="592"/>
      <c r="FD43" s="592"/>
      <c r="FE43" s="592"/>
      <c r="FF43" s="592"/>
      <c r="FG43" s="592"/>
      <c r="FH43" s="592"/>
      <c r="FI43" s="593"/>
      <c r="FJ43" s="594"/>
      <c r="FK43" s="592"/>
      <c r="FL43" s="592"/>
      <c r="FM43" s="592"/>
      <c r="FN43" s="592"/>
      <c r="FO43" s="592"/>
      <c r="FP43" s="592"/>
      <c r="FQ43" s="592"/>
      <c r="FR43" s="592"/>
      <c r="FS43" s="592"/>
      <c r="FT43" s="592"/>
      <c r="FU43" s="595"/>
      <c r="FV43" s="596"/>
      <c r="FW43" s="592"/>
      <c r="FX43" s="592"/>
      <c r="FY43" s="592"/>
      <c r="FZ43" s="592"/>
      <c r="GA43" s="592"/>
      <c r="GB43" s="592"/>
      <c r="GC43" s="592"/>
      <c r="GD43" s="592"/>
      <c r="GE43" s="592"/>
      <c r="GF43" s="592"/>
      <c r="GG43" s="593"/>
      <c r="GH43" s="594"/>
      <c r="GI43" s="592"/>
      <c r="GJ43" s="592"/>
      <c r="GK43" s="592"/>
      <c r="GL43" s="592"/>
      <c r="GM43" s="592"/>
      <c r="GN43" s="592"/>
      <c r="GO43" s="592"/>
      <c r="GP43" s="592"/>
      <c r="GQ43" s="592"/>
      <c r="GR43" s="592"/>
      <c r="GS43" s="595"/>
      <c r="GT43" s="596"/>
      <c r="GU43" s="592"/>
      <c r="GV43" s="592"/>
      <c r="GW43" s="592"/>
      <c r="GX43" s="592"/>
      <c r="GY43" s="592"/>
      <c r="GZ43" s="592"/>
      <c r="HA43" s="592"/>
      <c r="HB43" s="592"/>
      <c r="HC43" s="592"/>
      <c r="HD43" s="592"/>
      <c r="HE43" s="593"/>
      <c r="HF43" s="594"/>
      <c r="HG43" s="592"/>
      <c r="HH43" s="592"/>
      <c r="HI43" s="592"/>
      <c r="HJ43" s="592"/>
      <c r="HK43" s="592"/>
      <c r="HL43" s="592"/>
      <c r="HM43" s="592"/>
      <c r="HN43" s="592"/>
      <c r="HO43" s="592"/>
      <c r="HP43" s="592"/>
      <c r="HQ43" s="595"/>
      <c r="HR43" s="596"/>
      <c r="HS43" s="592"/>
      <c r="HT43" s="592"/>
      <c r="HU43" s="592"/>
      <c r="HV43" s="592"/>
      <c r="HW43" s="592"/>
      <c r="HX43" s="592"/>
      <c r="HY43" s="592"/>
      <c r="HZ43" s="592"/>
      <c r="IA43" s="592"/>
      <c r="IB43" s="592"/>
      <c r="IC43" s="595"/>
      <c r="ID43" s="592"/>
      <c r="IE43" s="592"/>
      <c r="IF43" s="592"/>
      <c r="IG43" s="592"/>
      <c r="IH43" s="592"/>
      <c r="II43" s="592"/>
      <c r="IJ43" s="592"/>
      <c r="IK43" s="592"/>
      <c r="IL43" s="592"/>
      <c r="IM43" s="592"/>
      <c r="IN43" s="592"/>
      <c r="IO43" s="595"/>
      <c r="IP43" s="48"/>
      <c r="IQ43" s="48"/>
      <c r="IR43" s="48"/>
      <c r="IS43" s="48"/>
      <c r="IT43" s="48"/>
      <c r="IU43" s="48"/>
      <c r="IV43" s="48"/>
      <c r="IW43" s="48"/>
      <c r="IX43" s="48"/>
      <c r="IY43" s="48"/>
      <c r="IZ43" s="48"/>
      <c r="JA43" s="48"/>
      <c r="JB43" s="48"/>
      <c r="JC43" s="48"/>
      <c r="JD43" s="48"/>
      <c r="JE43" s="48"/>
      <c r="JF43" s="48"/>
      <c r="JG43" s="48"/>
      <c r="JH43" s="48"/>
      <c r="JI43" s="48"/>
      <c r="JJ43" s="48"/>
      <c r="JK43" s="48"/>
      <c r="JL43" s="48"/>
    </row>
    <row r="44" spans="1:272" ht="15" customHeight="1" thickBot="1" x14ac:dyDescent="0.25">
      <c r="A44" s="59"/>
      <c r="B44" s="721"/>
      <c r="C44" s="350"/>
      <c r="D44" s="351"/>
      <c r="E44" s="378"/>
      <c r="F44" s="348" t="str">
        <f t="shared" si="80"/>
        <v>N</v>
      </c>
      <c r="G44" s="348" t="str">
        <f t="shared" si="81"/>
        <v>GP</v>
      </c>
      <c r="H44" s="348" t="str">
        <f t="shared" si="82"/>
        <v>TR</v>
      </c>
      <c r="I44" s="353"/>
      <c r="J44" s="597"/>
      <c r="K44" s="598"/>
      <c r="L44" s="596"/>
      <c r="M44" s="593" t="s">
        <v>85</v>
      </c>
      <c r="N44" s="598"/>
      <c r="O44" s="596"/>
      <c r="P44" s="593" t="s">
        <v>103</v>
      </c>
      <c r="Q44" s="598"/>
      <c r="R44" s="596"/>
      <c r="S44" s="593" t="s">
        <v>103</v>
      </c>
      <c r="T44" s="598"/>
      <c r="U44" s="596"/>
      <c r="V44" s="593" t="s">
        <v>103</v>
      </c>
      <c r="W44" s="598"/>
      <c r="X44" s="596"/>
      <c r="Y44" s="593" t="s">
        <v>103</v>
      </c>
      <c r="Z44" s="598"/>
      <c r="AA44" s="596"/>
      <c r="AB44" s="593" t="s">
        <v>103</v>
      </c>
      <c r="AC44" s="598"/>
      <c r="AD44" s="596"/>
      <c r="AE44" s="593" t="s">
        <v>103</v>
      </c>
      <c r="AF44" s="598"/>
      <c r="AG44" s="596"/>
      <c r="AH44" s="593" t="s">
        <v>103</v>
      </c>
      <c r="AI44" s="598"/>
      <c r="AJ44" s="596"/>
      <c r="AK44" s="593" t="s">
        <v>103</v>
      </c>
      <c r="AL44" s="598"/>
      <c r="AM44" s="596"/>
      <c r="AN44" s="593" t="s">
        <v>103</v>
      </c>
      <c r="AO44" s="598"/>
      <c r="AP44" s="596"/>
      <c r="AQ44" s="593" t="s">
        <v>103</v>
      </c>
      <c r="AR44" s="598"/>
      <c r="AS44" s="596"/>
      <c r="AT44" s="593" t="s">
        <v>103</v>
      </c>
      <c r="AU44" s="598"/>
      <c r="AV44" s="596"/>
      <c r="AW44" s="593" t="s">
        <v>103</v>
      </c>
      <c r="AX44" s="598"/>
      <c r="AY44" s="596"/>
      <c r="AZ44" s="593" t="s">
        <v>103</v>
      </c>
      <c r="BA44" s="598"/>
      <c r="BB44" s="596"/>
      <c r="BC44" s="593" t="s">
        <v>103</v>
      </c>
      <c r="BD44" s="598"/>
      <c r="BE44" s="596"/>
      <c r="BF44" s="597" t="s">
        <v>87</v>
      </c>
      <c r="BG44" s="598"/>
      <c r="BH44" s="596"/>
      <c r="BI44" s="593" t="s">
        <v>87</v>
      </c>
      <c r="BJ44" s="598"/>
      <c r="BK44" s="596"/>
      <c r="BL44" s="593" t="s">
        <v>87</v>
      </c>
      <c r="BM44" s="598"/>
      <c r="BN44" s="596"/>
      <c r="BO44" s="593" t="s">
        <v>104</v>
      </c>
      <c r="BP44" s="598"/>
      <c r="BQ44" s="598"/>
      <c r="BR44" s="593" t="s">
        <v>104</v>
      </c>
      <c r="BS44" s="598"/>
      <c r="BT44" s="598"/>
      <c r="BU44" s="593" t="s">
        <v>104</v>
      </c>
      <c r="BV44" s="598"/>
      <c r="BW44" s="598"/>
      <c r="BX44" s="593" t="s">
        <v>104</v>
      </c>
      <c r="BY44" s="598"/>
      <c r="BZ44" s="598"/>
      <c r="CA44" s="593" t="s">
        <v>104</v>
      </c>
      <c r="CB44" s="598"/>
      <c r="CC44" s="598"/>
      <c r="CD44" s="593" t="s">
        <v>104</v>
      </c>
      <c r="CE44" s="598"/>
      <c r="CF44" s="598"/>
      <c r="CG44" s="593" t="s">
        <v>104</v>
      </c>
      <c r="CH44" s="598"/>
      <c r="CI44" s="598"/>
      <c r="CJ44" s="593" t="s">
        <v>104</v>
      </c>
      <c r="CK44" s="598"/>
      <c r="CL44" s="598"/>
      <c r="CM44" s="593" t="s">
        <v>104</v>
      </c>
      <c r="CN44" s="598"/>
      <c r="CO44" s="598"/>
      <c r="CP44" s="593" t="s">
        <v>104</v>
      </c>
      <c r="CQ44" s="598"/>
      <c r="CR44" s="598"/>
      <c r="CS44" s="593" t="s">
        <v>104</v>
      </c>
      <c r="CT44" s="598"/>
      <c r="CU44" s="598"/>
      <c r="CV44" s="593" t="s">
        <v>104</v>
      </c>
      <c r="CW44" s="598"/>
      <c r="CX44" s="598"/>
      <c r="CY44" s="593" t="s">
        <v>104</v>
      </c>
      <c r="CZ44" s="598"/>
      <c r="DA44" s="598"/>
      <c r="DB44" s="593" t="s">
        <v>104</v>
      </c>
      <c r="DC44" s="598"/>
      <c r="DD44" s="598"/>
      <c r="DE44" s="593" t="s">
        <v>85</v>
      </c>
      <c r="DF44" s="598"/>
      <c r="DG44" s="596"/>
      <c r="DH44" s="592"/>
      <c r="DI44" s="592"/>
      <c r="DJ44" s="592"/>
      <c r="DK44" s="592"/>
      <c r="DL44" s="592"/>
      <c r="DM44" s="593"/>
      <c r="DN44" s="594"/>
      <c r="DO44" s="592"/>
      <c r="DP44" s="592"/>
      <c r="DQ44" s="592"/>
      <c r="DR44" s="592"/>
      <c r="DS44" s="592"/>
      <c r="DT44" s="592"/>
      <c r="DU44" s="592"/>
      <c r="DV44" s="592"/>
      <c r="DW44" s="592"/>
      <c r="DX44" s="592"/>
      <c r="DY44" s="595"/>
      <c r="DZ44" s="596"/>
      <c r="EA44" s="592"/>
      <c r="EB44" s="592"/>
      <c r="EC44" s="592"/>
      <c r="ED44" s="592"/>
      <c r="EE44" s="592"/>
      <c r="EF44" s="592"/>
      <c r="EG44" s="592"/>
      <c r="EH44" s="592"/>
      <c r="EI44" s="592"/>
      <c r="EJ44" s="592"/>
      <c r="EK44" s="593"/>
      <c r="EL44" s="594"/>
      <c r="EM44" s="592"/>
      <c r="EN44" s="592"/>
      <c r="EO44" s="592"/>
      <c r="EP44" s="592"/>
      <c r="EQ44" s="592"/>
      <c r="ER44" s="592"/>
      <c r="ES44" s="592"/>
      <c r="ET44" s="592"/>
      <c r="EU44" s="592"/>
      <c r="EV44" s="592"/>
      <c r="EW44" s="595"/>
      <c r="EX44" s="596"/>
      <c r="EY44" s="592"/>
      <c r="EZ44" s="592"/>
      <c r="FA44" s="592"/>
      <c r="FB44" s="592"/>
      <c r="FC44" s="592"/>
      <c r="FD44" s="592"/>
      <c r="FE44" s="592"/>
      <c r="FF44" s="592"/>
      <c r="FG44" s="592"/>
      <c r="FH44" s="592"/>
      <c r="FI44" s="593"/>
      <c r="FJ44" s="594"/>
      <c r="FK44" s="592"/>
      <c r="FL44" s="592"/>
      <c r="FM44" s="592"/>
      <c r="FN44" s="592"/>
      <c r="FO44" s="592"/>
      <c r="FP44" s="592"/>
      <c r="FQ44" s="592"/>
      <c r="FR44" s="592"/>
      <c r="FS44" s="592"/>
      <c r="FT44" s="592"/>
      <c r="FU44" s="595"/>
      <c r="FV44" s="596"/>
      <c r="FW44" s="592"/>
      <c r="FX44" s="592"/>
      <c r="FY44" s="592"/>
      <c r="FZ44" s="592"/>
      <c r="GA44" s="592"/>
      <c r="GB44" s="592"/>
      <c r="GC44" s="592"/>
      <c r="GD44" s="592"/>
      <c r="GE44" s="592"/>
      <c r="GF44" s="592"/>
      <c r="GG44" s="593"/>
      <c r="GH44" s="594"/>
      <c r="GI44" s="592"/>
      <c r="GJ44" s="592"/>
      <c r="GK44" s="592"/>
      <c r="GL44" s="592"/>
      <c r="GM44" s="592"/>
      <c r="GN44" s="592"/>
      <c r="GO44" s="592"/>
      <c r="GP44" s="592"/>
      <c r="GQ44" s="592"/>
      <c r="GR44" s="592"/>
      <c r="GS44" s="595"/>
      <c r="GT44" s="596"/>
      <c r="GU44" s="592"/>
      <c r="GV44" s="592"/>
      <c r="GW44" s="592"/>
      <c r="GX44" s="592"/>
      <c r="GY44" s="592"/>
      <c r="GZ44" s="592"/>
      <c r="HA44" s="592"/>
      <c r="HB44" s="592"/>
      <c r="HC44" s="592"/>
      <c r="HD44" s="592"/>
      <c r="HE44" s="593"/>
      <c r="HF44" s="594"/>
      <c r="HG44" s="592"/>
      <c r="HH44" s="592"/>
      <c r="HI44" s="592"/>
      <c r="HJ44" s="592"/>
      <c r="HK44" s="592"/>
      <c r="HL44" s="592"/>
      <c r="HM44" s="592"/>
      <c r="HN44" s="592"/>
      <c r="HO44" s="592"/>
      <c r="HP44" s="592"/>
      <c r="HQ44" s="595"/>
      <c r="HR44" s="596"/>
      <c r="HS44" s="592"/>
      <c r="HT44" s="592"/>
      <c r="HU44" s="592"/>
      <c r="HV44" s="592"/>
      <c r="HW44" s="592"/>
      <c r="HX44" s="592"/>
      <c r="HY44" s="592"/>
      <c r="HZ44" s="592"/>
      <c r="IA44" s="592"/>
      <c r="IB44" s="592"/>
      <c r="IC44" s="595"/>
      <c r="ID44" s="592"/>
      <c r="IE44" s="592"/>
      <c r="IF44" s="592"/>
      <c r="IG44" s="592"/>
      <c r="IH44" s="592"/>
      <c r="II44" s="592"/>
      <c r="IJ44" s="592"/>
      <c r="IK44" s="592"/>
      <c r="IL44" s="592"/>
      <c r="IM44" s="592"/>
      <c r="IN44" s="592"/>
      <c r="IO44" s="595"/>
      <c r="IP44" s="48"/>
      <c r="IQ44" s="48"/>
      <c r="IR44" s="48"/>
      <c r="IS44" s="48"/>
      <c r="IT44" s="48"/>
      <c r="IU44" s="48"/>
      <c r="IV44" s="48"/>
      <c r="IW44" s="48"/>
      <c r="IX44" s="48"/>
      <c r="IY44" s="48"/>
      <c r="IZ44" s="48"/>
      <c r="JA44" s="48"/>
      <c r="JB44" s="48"/>
      <c r="JC44" s="48"/>
      <c r="JD44" s="48"/>
      <c r="JE44" s="48"/>
      <c r="JF44" s="48"/>
      <c r="JG44" s="48"/>
      <c r="JH44" s="48"/>
      <c r="JI44" s="48"/>
      <c r="JJ44" s="48"/>
      <c r="JK44" s="48"/>
      <c r="JL44" s="48"/>
    </row>
    <row r="45" spans="1:272" ht="15" hidden="1" customHeight="1" thickBot="1" x14ac:dyDescent="0.25">
      <c r="A45" s="59"/>
      <c r="B45" s="721"/>
      <c r="C45" s="350"/>
      <c r="D45" s="351"/>
      <c r="E45" s="378"/>
      <c r="F45" s="348" t="str">
        <f t="shared" si="80"/>
        <v>O</v>
      </c>
      <c r="G45" s="348" t="str">
        <f t="shared" si="81"/>
        <v>O</v>
      </c>
      <c r="H45" s="348" t="str">
        <f t="shared" si="82"/>
        <v>O</v>
      </c>
      <c r="I45" s="353"/>
      <c r="J45" s="597"/>
      <c r="K45" s="598"/>
      <c r="L45" s="596"/>
      <c r="M45" s="593"/>
      <c r="N45" s="598"/>
      <c r="O45" s="596"/>
      <c r="P45" s="593"/>
      <c r="Q45" s="598"/>
      <c r="R45" s="596"/>
      <c r="S45" s="593"/>
      <c r="T45" s="598"/>
      <c r="U45" s="631"/>
      <c r="V45" s="597"/>
      <c r="W45" s="598"/>
      <c r="X45" s="596"/>
      <c r="Y45" s="593"/>
      <c r="Z45" s="598"/>
      <c r="AA45" s="596"/>
      <c r="AB45" s="593"/>
      <c r="AC45" s="598"/>
      <c r="AD45" s="596"/>
      <c r="AE45" s="593"/>
      <c r="AF45" s="598"/>
      <c r="AG45" s="631"/>
      <c r="AH45" s="597"/>
      <c r="AI45" s="598"/>
      <c r="AJ45" s="596"/>
      <c r="AK45" s="593"/>
      <c r="AL45" s="598"/>
      <c r="AM45" s="596"/>
      <c r="AN45" s="593"/>
      <c r="AO45" s="598"/>
      <c r="AP45" s="596"/>
      <c r="AQ45" s="593"/>
      <c r="AR45" s="598"/>
      <c r="AS45" s="631"/>
      <c r="AT45" s="597"/>
      <c r="AU45" s="598"/>
      <c r="AV45" s="596"/>
      <c r="AW45" s="593"/>
      <c r="AX45" s="598"/>
      <c r="AY45" s="596"/>
      <c r="AZ45" s="593"/>
      <c r="BA45" s="598"/>
      <c r="BB45" s="596"/>
      <c r="BC45" s="593"/>
      <c r="BD45" s="598"/>
      <c r="BE45" s="631"/>
      <c r="BF45" s="597"/>
      <c r="BG45" s="598"/>
      <c r="BH45" s="596"/>
      <c r="BI45" s="593"/>
      <c r="BJ45" s="598"/>
      <c r="BK45" s="596"/>
      <c r="BL45" s="593"/>
      <c r="BM45" s="598"/>
      <c r="BN45" s="596"/>
      <c r="BO45" s="593"/>
      <c r="BP45" s="598"/>
      <c r="BQ45" s="598"/>
      <c r="BR45" s="597"/>
      <c r="BS45" s="598"/>
      <c r="BT45" s="596"/>
      <c r="BU45" s="593"/>
      <c r="BV45" s="598"/>
      <c r="BW45" s="596"/>
      <c r="BX45" s="593"/>
      <c r="BY45" s="598"/>
      <c r="BZ45" s="596"/>
      <c r="CA45" s="593"/>
      <c r="CB45" s="598"/>
      <c r="CC45" s="631"/>
      <c r="CD45" s="598"/>
      <c r="CE45" s="598"/>
      <c r="CF45" s="596"/>
      <c r="CG45" s="593"/>
      <c r="CH45" s="598"/>
      <c r="CI45" s="596"/>
      <c r="CJ45" s="593"/>
      <c r="CK45" s="598"/>
      <c r="CL45" s="596"/>
      <c r="CM45" s="593"/>
      <c r="CN45" s="598"/>
      <c r="CO45" s="598"/>
      <c r="CP45" s="597"/>
      <c r="CQ45" s="598"/>
      <c r="CR45" s="596"/>
      <c r="CS45" s="593"/>
      <c r="CT45" s="598"/>
      <c r="CU45" s="596"/>
      <c r="CV45" s="593"/>
      <c r="CW45" s="598"/>
      <c r="CX45" s="596"/>
      <c r="CY45" s="593"/>
      <c r="CZ45" s="598"/>
      <c r="DA45" s="631"/>
      <c r="DB45" s="598"/>
      <c r="DC45" s="598"/>
      <c r="DD45" s="596"/>
      <c r="DE45" s="593"/>
      <c r="DF45" s="598"/>
      <c r="DG45" s="596"/>
      <c r="DH45" s="592"/>
      <c r="DI45" s="592"/>
      <c r="DJ45" s="592"/>
      <c r="DK45" s="592"/>
      <c r="DL45" s="592"/>
      <c r="DM45" s="593"/>
      <c r="DN45" s="594"/>
      <c r="DO45" s="592"/>
      <c r="DP45" s="592"/>
      <c r="DQ45" s="592"/>
      <c r="DR45" s="592"/>
      <c r="DS45" s="592"/>
      <c r="DT45" s="592"/>
      <c r="DU45" s="592"/>
      <c r="DV45" s="592"/>
      <c r="DW45" s="592"/>
      <c r="DX45" s="592"/>
      <c r="DY45" s="595"/>
      <c r="DZ45" s="596"/>
      <c r="EA45" s="592"/>
      <c r="EB45" s="592"/>
      <c r="EC45" s="592"/>
      <c r="ED45" s="592"/>
      <c r="EE45" s="592"/>
      <c r="EF45" s="592"/>
      <c r="EG45" s="592"/>
      <c r="EH45" s="592"/>
      <c r="EI45" s="592"/>
      <c r="EJ45" s="592"/>
      <c r="EK45" s="593"/>
      <c r="EL45" s="594"/>
      <c r="EM45" s="592"/>
      <c r="EN45" s="592"/>
      <c r="EO45" s="592"/>
      <c r="EP45" s="592"/>
      <c r="EQ45" s="592"/>
      <c r="ER45" s="592"/>
      <c r="ES45" s="592"/>
      <c r="ET45" s="592"/>
      <c r="EU45" s="592"/>
      <c r="EV45" s="592"/>
      <c r="EW45" s="595"/>
      <c r="EX45" s="596"/>
      <c r="EY45" s="592"/>
      <c r="EZ45" s="592"/>
      <c r="FA45" s="592"/>
      <c r="FB45" s="592"/>
      <c r="FC45" s="592"/>
      <c r="FD45" s="592"/>
      <c r="FE45" s="592"/>
      <c r="FF45" s="592"/>
      <c r="FG45" s="592"/>
      <c r="FH45" s="592"/>
      <c r="FI45" s="593"/>
      <c r="FJ45" s="594"/>
      <c r="FK45" s="592"/>
      <c r="FL45" s="592"/>
      <c r="FM45" s="592"/>
      <c r="FN45" s="592"/>
      <c r="FO45" s="592"/>
      <c r="FP45" s="592"/>
      <c r="FQ45" s="592"/>
      <c r="FR45" s="592"/>
      <c r="FS45" s="592"/>
      <c r="FT45" s="592"/>
      <c r="FU45" s="595"/>
      <c r="FV45" s="596"/>
      <c r="FW45" s="592"/>
      <c r="FX45" s="592"/>
      <c r="FY45" s="592"/>
      <c r="FZ45" s="592"/>
      <c r="GA45" s="592"/>
      <c r="GB45" s="592"/>
      <c r="GC45" s="592"/>
      <c r="GD45" s="592"/>
      <c r="GE45" s="592"/>
      <c r="GF45" s="592"/>
      <c r="GG45" s="593"/>
      <c r="GH45" s="594"/>
      <c r="GI45" s="592"/>
      <c r="GJ45" s="592"/>
      <c r="GK45" s="592"/>
      <c r="GL45" s="592"/>
      <c r="GM45" s="592"/>
      <c r="GN45" s="592"/>
      <c r="GO45" s="592"/>
      <c r="GP45" s="592"/>
      <c r="GQ45" s="592"/>
      <c r="GR45" s="592"/>
      <c r="GS45" s="595"/>
      <c r="GT45" s="596"/>
      <c r="GU45" s="592"/>
      <c r="GV45" s="592"/>
      <c r="GW45" s="592"/>
      <c r="GX45" s="592"/>
      <c r="GY45" s="592"/>
      <c r="GZ45" s="592"/>
      <c r="HA45" s="592"/>
      <c r="HB45" s="592"/>
      <c r="HC45" s="592"/>
      <c r="HD45" s="592"/>
      <c r="HE45" s="593"/>
      <c r="HF45" s="594"/>
      <c r="HG45" s="592"/>
      <c r="HH45" s="592"/>
      <c r="HI45" s="592"/>
      <c r="HJ45" s="592"/>
      <c r="HK45" s="592"/>
      <c r="HL45" s="592"/>
      <c r="HM45" s="592"/>
      <c r="HN45" s="592"/>
      <c r="HO45" s="592"/>
      <c r="HP45" s="592"/>
      <c r="HQ45" s="595"/>
      <c r="HR45" s="596"/>
      <c r="HS45" s="592"/>
      <c r="HT45" s="592"/>
      <c r="HU45" s="592"/>
      <c r="HV45" s="592"/>
      <c r="HW45" s="592"/>
      <c r="HX45" s="592"/>
      <c r="HY45" s="592"/>
      <c r="HZ45" s="592"/>
      <c r="IA45" s="592"/>
      <c r="IB45" s="592"/>
      <c r="IC45" s="595"/>
      <c r="ID45" s="592"/>
      <c r="IE45" s="592"/>
      <c r="IF45" s="592"/>
      <c r="IG45" s="592"/>
      <c r="IH45" s="592"/>
      <c r="II45" s="592"/>
      <c r="IJ45" s="592"/>
      <c r="IK45" s="592"/>
      <c r="IL45" s="592"/>
      <c r="IM45" s="592"/>
      <c r="IN45" s="592"/>
      <c r="IO45" s="595"/>
      <c r="IP45" s="48"/>
      <c r="IQ45" s="48"/>
      <c r="IR45" s="48"/>
      <c r="IS45" s="48"/>
      <c r="IT45" s="48"/>
      <c r="IU45" s="48"/>
      <c r="IV45" s="48"/>
      <c r="IW45" s="48"/>
      <c r="IX45" s="48"/>
      <c r="IY45" s="48"/>
      <c r="IZ45" s="48"/>
      <c r="JA45" s="48"/>
      <c r="JB45" s="48"/>
      <c r="JC45" s="48"/>
      <c r="JD45" s="48"/>
      <c r="JE45" s="48"/>
      <c r="JF45" s="48"/>
      <c r="JG45" s="48"/>
      <c r="JH45" s="48"/>
      <c r="JI45" s="48"/>
      <c r="JJ45" s="48"/>
      <c r="JK45" s="48"/>
      <c r="JL45" s="48"/>
    </row>
    <row r="46" spans="1:272" ht="15" hidden="1" customHeight="1" thickBot="1" x14ac:dyDescent="0.25">
      <c r="A46" s="59"/>
      <c r="B46" s="721"/>
      <c r="C46" s="350"/>
      <c r="D46" s="351"/>
      <c r="E46" s="378"/>
      <c r="F46" s="348" t="str">
        <f t="shared" si="80"/>
        <v>O</v>
      </c>
      <c r="G46" s="348" t="str">
        <f t="shared" si="81"/>
        <v>O</v>
      </c>
      <c r="H46" s="348" t="str">
        <f t="shared" si="82"/>
        <v>O</v>
      </c>
      <c r="I46" s="353"/>
      <c r="J46" s="597"/>
      <c r="K46" s="598"/>
      <c r="L46" s="596"/>
      <c r="M46" s="592"/>
      <c r="N46" s="592"/>
      <c r="O46" s="592"/>
      <c r="P46" s="592"/>
      <c r="Q46" s="592"/>
      <c r="R46" s="592"/>
      <c r="S46" s="592"/>
      <c r="T46" s="592"/>
      <c r="U46" s="593"/>
      <c r="V46" s="594"/>
      <c r="W46" s="592"/>
      <c r="X46" s="592"/>
      <c r="Y46" s="592"/>
      <c r="Z46" s="592"/>
      <c r="AA46" s="592"/>
      <c r="AB46" s="592"/>
      <c r="AC46" s="592"/>
      <c r="AD46" s="592"/>
      <c r="AE46" s="592"/>
      <c r="AF46" s="592"/>
      <c r="AG46" s="595"/>
      <c r="AH46" s="596"/>
      <c r="AI46" s="592"/>
      <c r="AJ46" s="592"/>
      <c r="AK46" s="592"/>
      <c r="AL46" s="592"/>
      <c r="AM46" s="592"/>
      <c r="AN46" s="592"/>
      <c r="AO46" s="592"/>
      <c r="AP46" s="592"/>
      <c r="AQ46" s="592"/>
      <c r="AR46" s="592"/>
      <c r="AS46" s="593"/>
      <c r="AT46" s="594"/>
      <c r="AU46" s="592"/>
      <c r="AV46" s="592"/>
      <c r="AW46" s="592"/>
      <c r="AX46" s="592"/>
      <c r="AY46" s="592"/>
      <c r="AZ46" s="592"/>
      <c r="BA46" s="592"/>
      <c r="BB46" s="592"/>
      <c r="BC46" s="592"/>
      <c r="BD46" s="592"/>
      <c r="BE46" s="595"/>
      <c r="BF46" s="596"/>
      <c r="BG46" s="592"/>
      <c r="BH46" s="592"/>
      <c r="BI46" s="592"/>
      <c r="BJ46" s="592"/>
      <c r="BK46" s="592"/>
      <c r="BL46" s="592"/>
      <c r="BM46" s="592"/>
      <c r="BN46" s="592"/>
      <c r="BO46" s="592"/>
      <c r="BP46" s="592"/>
      <c r="BQ46" s="593"/>
      <c r="BR46" s="597"/>
      <c r="BS46" s="598"/>
      <c r="BT46" s="596"/>
      <c r="BU46" s="592"/>
      <c r="BV46" s="592"/>
      <c r="BW46" s="592"/>
      <c r="BX46" s="592"/>
      <c r="BY46" s="592"/>
      <c r="BZ46" s="592"/>
      <c r="CA46" s="592"/>
      <c r="CB46" s="592"/>
      <c r="CC46" s="595"/>
      <c r="CD46" s="596"/>
      <c r="CE46" s="592"/>
      <c r="CF46" s="592"/>
      <c r="CG46" s="592"/>
      <c r="CH46" s="592"/>
      <c r="CI46" s="592"/>
      <c r="CJ46" s="592"/>
      <c r="CK46" s="592"/>
      <c r="CL46" s="592"/>
      <c r="CM46" s="592"/>
      <c r="CN46" s="592"/>
      <c r="CO46" s="593"/>
      <c r="CP46" s="594"/>
      <c r="CQ46" s="592"/>
      <c r="CR46" s="592"/>
      <c r="CS46" s="592"/>
      <c r="CT46" s="592"/>
      <c r="CU46" s="592"/>
      <c r="CV46" s="592"/>
      <c r="CW46" s="592"/>
      <c r="CX46" s="592"/>
      <c r="CY46" s="592"/>
      <c r="CZ46" s="592"/>
      <c r="DA46" s="595"/>
      <c r="DB46" s="596"/>
      <c r="DC46" s="592"/>
      <c r="DD46" s="592"/>
      <c r="DE46" s="592"/>
      <c r="DF46" s="592"/>
      <c r="DG46" s="592"/>
      <c r="DH46" s="592"/>
      <c r="DI46" s="592"/>
      <c r="DJ46" s="592"/>
      <c r="DK46" s="592"/>
      <c r="DL46" s="592"/>
      <c r="DM46" s="593"/>
      <c r="DN46" s="594"/>
      <c r="DO46" s="592"/>
      <c r="DP46" s="592"/>
      <c r="DQ46" s="592"/>
      <c r="DR46" s="592"/>
      <c r="DS46" s="592"/>
      <c r="DT46" s="592"/>
      <c r="DU46" s="592"/>
      <c r="DV46" s="592"/>
      <c r="DW46" s="592"/>
      <c r="DX46" s="592"/>
      <c r="DY46" s="595"/>
      <c r="DZ46" s="596"/>
      <c r="EA46" s="592"/>
      <c r="EB46" s="592"/>
      <c r="EC46" s="592"/>
      <c r="ED46" s="592"/>
      <c r="EE46" s="592"/>
      <c r="EF46" s="592"/>
      <c r="EG46" s="592"/>
      <c r="EH46" s="592"/>
      <c r="EI46" s="592"/>
      <c r="EJ46" s="592"/>
      <c r="EK46" s="593"/>
      <c r="EL46" s="594"/>
      <c r="EM46" s="592"/>
      <c r="EN46" s="592"/>
      <c r="EO46" s="592"/>
      <c r="EP46" s="592"/>
      <c r="EQ46" s="592"/>
      <c r="ER46" s="592"/>
      <c r="ES46" s="592"/>
      <c r="ET46" s="592"/>
      <c r="EU46" s="592"/>
      <c r="EV46" s="592"/>
      <c r="EW46" s="595"/>
      <c r="EX46" s="596"/>
      <c r="EY46" s="592"/>
      <c r="EZ46" s="592"/>
      <c r="FA46" s="592"/>
      <c r="FB46" s="592"/>
      <c r="FC46" s="592"/>
      <c r="FD46" s="592"/>
      <c r="FE46" s="592"/>
      <c r="FF46" s="592"/>
      <c r="FG46" s="592"/>
      <c r="FH46" s="592"/>
      <c r="FI46" s="593"/>
      <c r="FJ46" s="594"/>
      <c r="FK46" s="592"/>
      <c r="FL46" s="592"/>
      <c r="FM46" s="592"/>
      <c r="FN46" s="592"/>
      <c r="FO46" s="592"/>
      <c r="FP46" s="592"/>
      <c r="FQ46" s="592"/>
      <c r="FR46" s="592"/>
      <c r="FS46" s="592"/>
      <c r="FT46" s="592"/>
      <c r="FU46" s="595"/>
      <c r="FV46" s="596"/>
      <c r="FW46" s="592"/>
      <c r="FX46" s="592"/>
      <c r="FY46" s="592"/>
      <c r="FZ46" s="592"/>
      <c r="GA46" s="592"/>
      <c r="GB46" s="592"/>
      <c r="GC46" s="592"/>
      <c r="GD46" s="592"/>
      <c r="GE46" s="592"/>
      <c r="GF46" s="592"/>
      <c r="GG46" s="593"/>
      <c r="GH46" s="594"/>
      <c r="GI46" s="592"/>
      <c r="GJ46" s="592"/>
      <c r="GK46" s="592"/>
      <c r="GL46" s="592"/>
      <c r="GM46" s="592"/>
      <c r="GN46" s="592"/>
      <c r="GO46" s="592"/>
      <c r="GP46" s="592"/>
      <c r="GQ46" s="592"/>
      <c r="GR46" s="592"/>
      <c r="GS46" s="595"/>
      <c r="GT46" s="596"/>
      <c r="GU46" s="592"/>
      <c r="GV46" s="592"/>
      <c r="GW46" s="592"/>
      <c r="GX46" s="592"/>
      <c r="GY46" s="592"/>
      <c r="GZ46" s="592"/>
      <c r="HA46" s="592"/>
      <c r="HB46" s="592"/>
      <c r="HC46" s="592"/>
      <c r="HD46" s="592"/>
      <c r="HE46" s="593"/>
      <c r="HF46" s="594"/>
      <c r="HG46" s="592"/>
      <c r="HH46" s="592"/>
      <c r="HI46" s="592"/>
      <c r="HJ46" s="592"/>
      <c r="HK46" s="592"/>
      <c r="HL46" s="592"/>
      <c r="HM46" s="592"/>
      <c r="HN46" s="592"/>
      <c r="HO46" s="592"/>
      <c r="HP46" s="592"/>
      <c r="HQ46" s="595"/>
      <c r="HR46" s="596"/>
      <c r="HS46" s="592"/>
      <c r="HT46" s="592"/>
      <c r="HU46" s="592"/>
      <c r="HV46" s="592"/>
      <c r="HW46" s="592"/>
      <c r="HX46" s="592"/>
      <c r="HY46" s="592"/>
      <c r="HZ46" s="592"/>
      <c r="IA46" s="592"/>
      <c r="IB46" s="592"/>
      <c r="IC46" s="595"/>
      <c r="ID46" s="592"/>
      <c r="IE46" s="592"/>
      <c r="IF46" s="592"/>
      <c r="IG46" s="592"/>
      <c r="IH46" s="592"/>
      <c r="II46" s="592"/>
      <c r="IJ46" s="592"/>
      <c r="IK46" s="592"/>
      <c r="IL46" s="592"/>
      <c r="IM46" s="592"/>
      <c r="IN46" s="592"/>
      <c r="IO46" s="595"/>
      <c r="IP46" s="48"/>
      <c r="IQ46" s="48"/>
      <c r="IR46" s="48"/>
      <c r="IS46" s="48"/>
      <c r="IT46" s="48"/>
      <c r="IU46" s="48"/>
      <c r="IV46" s="48"/>
      <c r="IW46" s="48"/>
      <c r="IX46" s="48"/>
      <c r="IY46" s="48"/>
      <c r="IZ46" s="48"/>
      <c r="JA46" s="48"/>
      <c r="JB46" s="48"/>
      <c r="JC46" s="48"/>
      <c r="JD46" s="48"/>
      <c r="JE46" s="48"/>
      <c r="JF46" s="48"/>
      <c r="JG46" s="48"/>
      <c r="JH46" s="48"/>
      <c r="JI46" s="48"/>
      <c r="JJ46" s="48"/>
      <c r="JK46" s="48"/>
      <c r="JL46" s="48"/>
    </row>
    <row r="47" spans="1:272" ht="15" hidden="1" customHeight="1" thickBot="1" x14ac:dyDescent="0.25">
      <c r="A47" s="59"/>
      <c r="B47" s="721"/>
      <c r="C47" s="350"/>
      <c r="D47" s="351"/>
      <c r="E47" s="378"/>
      <c r="F47" s="348" t="str">
        <f t="shared" si="80"/>
        <v>O</v>
      </c>
      <c r="G47" s="348" t="str">
        <f t="shared" si="81"/>
        <v>O</v>
      </c>
      <c r="H47" s="348" t="str">
        <f t="shared" si="82"/>
        <v>O</v>
      </c>
      <c r="I47" s="353"/>
      <c r="J47" s="597"/>
      <c r="K47" s="598"/>
      <c r="L47" s="596"/>
      <c r="M47" s="592"/>
      <c r="N47" s="592"/>
      <c r="O47" s="592"/>
      <c r="P47" s="592"/>
      <c r="Q47" s="592"/>
      <c r="R47" s="592"/>
      <c r="S47" s="592"/>
      <c r="T47" s="592"/>
      <c r="U47" s="593"/>
      <c r="V47" s="594"/>
      <c r="W47" s="592"/>
      <c r="X47" s="592"/>
      <c r="Y47" s="592"/>
      <c r="Z47" s="592"/>
      <c r="AA47" s="592"/>
      <c r="AB47" s="592"/>
      <c r="AC47" s="592"/>
      <c r="AD47" s="592"/>
      <c r="AE47" s="592"/>
      <c r="AF47" s="592"/>
      <c r="AG47" s="595"/>
      <c r="AH47" s="596"/>
      <c r="AI47" s="592"/>
      <c r="AJ47" s="592"/>
      <c r="AK47" s="592"/>
      <c r="AL47" s="592"/>
      <c r="AM47" s="592"/>
      <c r="AN47" s="592"/>
      <c r="AO47" s="592"/>
      <c r="AP47" s="592"/>
      <c r="AQ47" s="592"/>
      <c r="AR47" s="592"/>
      <c r="AS47" s="593"/>
      <c r="AT47" s="594"/>
      <c r="AU47" s="592"/>
      <c r="AV47" s="592"/>
      <c r="AW47" s="592"/>
      <c r="AX47" s="592"/>
      <c r="AY47" s="592"/>
      <c r="AZ47" s="592"/>
      <c r="BA47" s="592"/>
      <c r="BB47" s="592"/>
      <c r="BC47" s="592"/>
      <c r="BD47" s="592"/>
      <c r="BE47" s="595"/>
      <c r="BF47" s="596"/>
      <c r="BG47" s="592"/>
      <c r="BH47" s="592"/>
      <c r="BI47" s="592"/>
      <c r="BJ47" s="592"/>
      <c r="BK47" s="592"/>
      <c r="BL47" s="592"/>
      <c r="BM47" s="592"/>
      <c r="BN47" s="592"/>
      <c r="BO47" s="592"/>
      <c r="BP47" s="592"/>
      <c r="BQ47" s="593"/>
      <c r="BR47" s="597"/>
      <c r="BS47" s="598"/>
      <c r="BT47" s="596"/>
      <c r="BU47" s="592"/>
      <c r="BV47" s="592"/>
      <c r="BW47" s="592"/>
      <c r="BX47" s="592"/>
      <c r="BY47" s="592"/>
      <c r="BZ47" s="592"/>
      <c r="CA47" s="592"/>
      <c r="CB47" s="592"/>
      <c r="CC47" s="595"/>
      <c r="CD47" s="596"/>
      <c r="CE47" s="592"/>
      <c r="CF47" s="592"/>
      <c r="CG47" s="592"/>
      <c r="CH47" s="592"/>
      <c r="CI47" s="592"/>
      <c r="CJ47" s="592"/>
      <c r="CK47" s="592"/>
      <c r="CL47" s="592"/>
      <c r="CM47" s="592"/>
      <c r="CN47" s="592"/>
      <c r="CO47" s="593"/>
      <c r="CP47" s="594"/>
      <c r="CQ47" s="592"/>
      <c r="CR47" s="592"/>
      <c r="CS47" s="592"/>
      <c r="CT47" s="592"/>
      <c r="CU47" s="592"/>
      <c r="CV47" s="592"/>
      <c r="CW47" s="592"/>
      <c r="CX47" s="592"/>
      <c r="CY47" s="592"/>
      <c r="CZ47" s="592"/>
      <c r="DA47" s="595"/>
      <c r="DB47" s="596"/>
      <c r="DC47" s="592"/>
      <c r="DD47" s="592"/>
      <c r="DE47" s="592"/>
      <c r="DF47" s="592"/>
      <c r="DG47" s="592"/>
      <c r="DH47" s="592"/>
      <c r="DI47" s="592"/>
      <c r="DJ47" s="592"/>
      <c r="DK47" s="592"/>
      <c r="DL47" s="592"/>
      <c r="DM47" s="593"/>
      <c r="DN47" s="594"/>
      <c r="DO47" s="592"/>
      <c r="DP47" s="592"/>
      <c r="DQ47" s="592"/>
      <c r="DR47" s="592"/>
      <c r="DS47" s="592"/>
      <c r="DT47" s="592"/>
      <c r="DU47" s="592"/>
      <c r="DV47" s="592"/>
      <c r="DW47" s="592"/>
      <c r="DX47" s="592"/>
      <c r="DY47" s="595"/>
      <c r="DZ47" s="596"/>
      <c r="EA47" s="592"/>
      <c r="EB47" s="592"/>
      <c r="EC47" s="592"/>
      <c r="ED47" s="592"/>
      <c r="EE47" s="592"/>
      <c r="EF47" s="592"/>
      <c r="EG47" s="592"/>
      <c r="EH47" s="592"/>
      <c r="EI47" s="592"/>
      <c r="EJ47" s="592"/>
      <c r="EK47" s="593"/>
      <c r="EL47" s="594"/>
      <c r="EM47" s="592"/>
      <c r="EN47" s="592"/>
      <c r="EO47" s="592"/>
      <c r="EP47" s="592"/>
      <c r="EQ47" s="592"/>
      <c r="ER47" s="592"/>
      <c r="ES47" s="592"/>
      <c r="ET47" s="592"/>
      <c r="EU47" s="592"/>
      <c r="EV47" s="592"/>
      <c r="EW47" s="595"/>
      <c r="EX47" s="596"/>
      <c r="EY47" s="592"/>
      <c r="EZ47" s="592"/>
      <c r="FA47" s="592"/>
      <c r="FB47" s="592"/>
      <c r="FC47" s="592"/>
      <c r="FD47" s="592"/>
      <c r="FE47" s="592"/>
      <c r="FF47" s="592"/>
      <c r="FG47" s="592"/>
      <c r="FH47" s="592"/>
      <c r="FI47" s="593"/>
      <c r="FJ47" s="594"/>
      <c r="FK47" s="592"/>
      <c r="FL47" s="592"/>
      <c r="FM47" s="592"/>
      <c r="FN47" s="592"/>
      <c r="FO47" s="592"/>
      <c r="FP47" s="592"/>
      <c r="FQ47" s="592"/>
      <c r="FR47" s="592"/>
      <c r="FS47" s="592"/>
      <c r="FT47" s="592"/>
      <c r="FU47" s="595"/>
      <c r="FV47" s="596"/>
      <c r="FW47" s="592"/>
      <c r="FX47" s="592"/>
      <c r="FY47" s="592"/>
      <c r="FZ47" s="592"/>
      <c r="GA47" s="592"/>
      <c r="GB47" s="592"/>
      <c r="GC47" s="592"/>
      <c r="GD47" s="592"/>
      <c r="GE47" s="592"/>
      <c r="GF47" s="592"/>
      <c r="GG47" s="593"/>
      <c r="GH47" s="594"/>
      <c r="GI47" s="592"/>
      <c r="GJ47" s="592"/>
      <c r="GK47" s="592"/>
      <c r="GL47" s="592"/>
      <c r="GM47" s="592"/>
      <c r="GN47" s="592"/>
      <c r="GO47" s="592"/>
      <c r="GP47" s="592"/>
      <c r="GQ47" s="592"/>
      <c r="GR47" s="592"/>
      <c r="GS47" s="595"/>
      <c r="GT47" s="596"/>
      <c r="GU47" s="592"/>
      <c r="GV47" s="592"/>
      <c r="GW47" s="592"/>
      <c r="GX47" s="592"/>
      <c r="GY47" s="592"/>
      <c r="GZ47" s="592"/>
      <c r="HA47" s="592"/>
      <c r="HB47" s="592"/>
      <c r="HC47" s="592"/>
      <c r="HD47" s="592"/>
      <c r="HE47" s="593"/>
      <c r="HF47" s="594"/>
      <c r="HG47" s="592"/>
      <c r="HH47" s="592"/>
      <c r="HI47" s="592"/>
      <c r="HJ47" s="592"/>
      <c r="HK47" s="592"/>
      <c r="HL47" s="592"/>
      <c r="HM47" s="592"/>
      <c r="HN47" s="592"/>
      <c r="HO47" s="592"/>
      <c r="HP47" s="592"/>
      <c r="HQ47" s="595"/>
      <c r="HR47" s="596"/>
      <c r="HS47" s="592"/>
      <c r="HT47" s="592"/>
      <c r="HU47" s="592"/>
      <c r="HV47" s="592"/>
      <c r="HW47" s="592"/>
      <c r="HX47" s="592"/>
      <c r="HY47" s="592"/>
      <c r="HZ47" s="592"/>
      <c r="IA47" s="592"/>
      <c r="IB47" s="592"/>
      <c r="IC47" s="595"/>
      <c r="ID47" s="592"/>
      <c r="IE47" s="592"/>
      <c r="IF47" s="592"/>
      <c r="IG47" s="592"/>
      <c r="IH47" s="592"/>
      <c r="II47" s="592"/>
      <c r="IJ47" s="592"/>
      <c r="IK47" s="592"/>
      <c r="IL47" s="592"/>
      <c r="IM47" s="592"/>
      <c r="IN47" s="592"/>
      <c r="IO47" s="595"/>
      <c r="IP47" s="48"/>
      <c r="IQ47" s="48"/>
      <c r="IR47" s="48"/>
      <c r="IS47" s="48"/>
      <c r="IT47" s="48"/>
      <c r="IU47" s="48"/>
      <c r="IV47" s="48"/>
      <c r="IW47" s="48"/>
      <c r="IX47" s="48"/>
      <c r="IY47" s="48"/>
      <c r="IZ47" s="48"/>
      <c r="JA47" s="48"/>
      <c r="JB47" s="48"/>
      <c r="JC47" s="48"/>
      <c r="JD47" s="48"/>
      <c r="JE47" s="48"/>
      <c r="JF47" s="48"/>
      <c r="JG47" s="48"/>
      <c r="JH47" s="48"/>
      <c r="JI47" s="48"/>
      <c r="JJ47" s="48"/>
      <c r="JK47" s="48"/>
      <c r="JL47" s="48"/>
    </row>
    <row r="48" spans="1:272" ht="15" hidden="1" customHeight="1" thickBot="1" x14ac:dyDescent="0.25">
      <c r="A48" s="59"/>
      <c r="B48" s="721"/>
      <c r="C48" s="350"/>
      <c r="D48" s="351"/>
      <c r="E48" s="378"/>
      <c r="F48" s="348" t="str">
        <f t="shared" si="80"/>
        <v>O</v>
      </c>
      <c r="G48" s="348" t="str">
        <f t="shared" si="81"/>
        <v>O</v>
      </c>
      <c r="H48" s="348" t="str">
        <f t="shared" si="82"/>
        <v>O</v>
      </c>
      <c r="I48" s="353"/>
      <c r="J48" s="597"/>
      <c r="K48" s="598"/>
      <c r="L48" s="596"/>
      <c r="M48" s="592"/>
      <c r="N48" s="592"/>
      <c r="O48" s="592"/>
      <c r="P48" s="592"/>
      <c r="Q48" s="592"/>
      <c r="R48" s="592"/>
      <c r="S48" s="592"/>
      <c r="T48" s="592"/>
      <c r="U48" s="593"/>
      <c r="V48" s="594"/>
      <c r="W48" s="592"/>
      <c r="X48" s="592"/>
      <c r="Y48" s="592"/>
      <c r="Z48" s="592"/>
      <c r="AA48" s="592"/>
      <c r="AB48" s="592"/>
      <c r="AC48" s="592"/>
      <c r="AD48" s="592"/>
      <c r="AE48" s="592"/>
      <c r="AF48" s="592"/>
      <c r="AG48" s="595"/>
      <c r="AH48" s="596"/>
      <c r="AI48" s="592"/>
      <c r="AJ48" s="592"/>
      <c r="AK48" s="592"/>
      <c r="AL48" s="592"/>
      <c r="AM48" s="592"/>
      <c r="AN48" s="592"/>
      <c r="AO48" s="592"/>
      <c r="AP48" s="592"/>
      <c r="AQ48" s="592"/>
      <c r="AR48" s="592"/>
      <c r="AS48" s="593"/>
      <c r="AT48" s="594"/>
      <c r="AU48" s="592"/>
      <c r="AV48" s="592"/>
      <c r="AW48" s="592"/>
      <c r="AX48" s="592"/>
      <c r="AY48" s="592"/>
      <c r="AZ48" s="592"/>
      <c r="BA48" s="592"/>
      <c r="BB48" s="592"/>
      <c r="BC48" s="592"/>
      <c r="BD48" s="592"/>
      <c r="BE48" s="595"/>
      <c r="BF48" s="596"/>
      <c r="BG48" s="592"/>
      <c r="BH48" s="592"/>
      <c r="BI48" s="592"/>
      <c r="BJ48" s="592"/>
      <c r="BK48" s="592"/>
      <c r="BL48" s="592"/>
      <c r="BM48" s="592"/>
      <c r="BN48" s="592"/>
      <c r="BO48" s="592"/>
      <c r="BP48" s="592"/>
      <c r="BQ48" s="593"/>
      <c r="BR48" s="597"/>
      <c r="BS48" s="598"/>
      <c r="BT48" s="596"/>
      <c r="BU48" s="592"/>
      <c r="BV48" s="592"/>
      <c r="BW48" s="592"/>
      <c r="BX48" s="592"/>
      <c r="BY48" s="592"/>
      <c r="BZ48" s="592"/>
      <c r="CA48" s="592"/>
      <c r="CB48" s="592"/>
      <c r="CC48" s="595"/>
      <c r="CD48" s="596"/>
      <c r="CE48" s="592"/>
      <c r="CF48" s="592"/>
      <c r="CG48" s="592"/>
      <c r="CH48" s="592"/>
      <c r="CI48" s="592"/>
      <c r="CJ48" s="592"/>
      <c r="CK48" s="592"/>
      <c r="CL48" s="592"/>
      <c r="CM48" s="592"/>
      <c r="CN48" s="592"/>
      <c r="CO48" s="593"/>
      <c r="CP48" s="594"/>
      <c r="CQ48" s="592"/>
      <c r="CR48" s="592"/>
      <c r="CS48" s="592"/>
      <c r="CT48" s="592"/>
      <c r="CU48" s="592"/>
      <c r="CV48" s="592"/>
      <c r="CW48" s="592"/>
      <c r="CX48" s="592"/>
      <c r="CY48" s="592"/>
      <c r="CZ48" s="592"/>
      <c r="DA48" s="595"/>
      <c r="DB48" s="596"/>
      <c r="DC48" s="592"/>
      <c r="DD48" s="592"/>
      <c r="DE48" s="592"/>
      <c r="DF48" s="592"/>
      <c r="DG48" s="592"/>
      <c r="DH48" s="592"/>
      <c r="DI48" s="592"/>
      <c r="DJ48" s="592"/>
      <c r="DK48" s="592"/>
      <c r="DL48" s="592"/>
      <c r="DM48" s="593"/>
      <c r="DN48" s="594"/>
      <c r="DO48" s="592"/>
      <c r="DP48" s="592"/>
      <c r="DQ48" s="592"/>
      <c r="DR48" s="592"/>
      <c r="DS48" s="592"/>
      <c r="DT48" s="592"/>
      <c r="DU48" s="592"/>
      <c r="DV48" s="592"/>
      <c r="DW48" s="592"/>
      <c r="DX48" s="592"/>
      <c r="DY48" s="595"/>
      <c r="DZ48" s="596"/>
      <c r="EA48" s="592"/>
      <c r="EB48" s="592"/>
      <c r="EC48" s="592"/>
      <c r="ED48" s="592"/>
      <c r="EE48" s="592"/>
      <c r="EF48" s="592"/>
      <c r="EG48" s="592"/>
      <c r="EH48" s="592"/>
      <c r="EI48" s="592"/>
      <c r="EJ48" s="592"/>
      <c r="EK48" s="593"/>
      <c r="EL48" s="594"/>
      <c r="EM48" s="592"/>
      <c r="EN48" s="592"/>
      <c r="EO48" s="592"/>
      <c r="EP48" s="592"/>
      <c r="EQ48" s="592"/>
      <c r="ER48" s="592"/>
      <c r="ES48" s="592"/>
      <c r="ET48" s="592"/>
      <c r="EU48" s="592"/>
      <c r="EV48" s="592"/>
      <c r="EW48" s="595"/>
      <c r="EX48" s="596"/>
      <c r="EY48" s="592"/>
      <c r="EZ48" s="592"/>
      <c r="FA48" s="592"/>
      <c r="FB48" s="592"/>
      <c r="FC48" s="592"/>
      <c r="FD48" s="592"/>
      <c r="FE48" s="592"/>
      <c r="FF48" s="592"/>
      <c r="FG48" s="592"/>
      <c r="FH48" s="592"/>
      <c r="FI48" s="593"/>
      <c r="FJ48" s="594"/>
      <c r="FK48" s="592"/>
      <c r="FL48" s="592"/>
      <c r="FM48" s="592"/>
      <c r="FN48" s="592"/>
      <c r="FO48" s="592"/>
      <c r="FP48" s="592"/>
      <c r="FQ48" s="592"/>
      <c r="FR48" s="592"/>
      <c r="FS48" s="592"/>
      <c r="FT48" s="592"/>
      <c r="FU48" s="595"/>
      <c r="FV48" s="596"/>
      <c r="FW48" s="592"/>
      <c r="FX48" s="592"/>
      <c r="FY48" s="592"/>
      <c r="FZ48" s="592"/>
      <c r="GA48" s="592"/>
      <c r="GB48" s="592"/>
      <c r="GC48" s="592"/>
      <c r="GD48" s="592"/>
      <c r="GE48" s="592"/>
      <c r="GF48" s="592"/>
      <c r="GG48" s="593"/>
      <c r="GH48" s="594"/>
      <c r="GI48" s="592"/>
      <c r="GJ48" s="592"/>
      <c r="GK48" s="592"/>
      <c r="GL48" s="592"/>
      <c r="GM48" s="592"/>
      <c r="GN48" s="592"/>
      <c r="GO48" s="592"/>
      <c r="GP48" s="592"/>
      <c r="GQ48" s="592"/>
      <c r="GR48" s="592"/>
      <c r="GS48" s="595"/>
      <c r="GT48" s="596"/>
      <c r="GU48" s="592"/>
      <c r="GV48" s="592"/>
      <c r="GW48" s="592"/>
      <c r="GX48" s="592"/>
      <c r="GY48" s="592"/>
      <c r="GZ48" s="592"/>
      <c r="HA48" s="592"/>
      <c r="HB48" s="592"/>
      <c r="HC48" s="592"/>
      <c r="HD48" s="592"/>
      <c r="HE48" s="593"/>
      <c r="HF48" s="594"/>
      <c r="HG48" s="592"/>
      <c r="HH48" s="592"/>
      <c r="HI48" s="592"/>
      <c r="HJ48" s="592"/>
      <c r="HK48" s="592"/>
      <c r="HL48" s="592"/>
      <c r="HM48" s="592"/>
      <c r="HN48" s="592"/>
      <c r="HO48" s="592"/>
      <c r="HP48" s="592"/>
      <c r="HQ48" s="595"/>
      <c r="HR48" s="596"/>
      <c r="HS48" s="592"/>
      <c r="HT48" s="592"/>
      <c r="HU48" s="592"/>
      <c r="HV48" s="592"/>
      <c r="HW48" s="592"/>
      <c r="HX48" s="592"/>
      <c r="HY48" s="592"/>
      <c r="HZ48" s="592"/>
      <c r="IA48" s="592"/>
      <c r="IB48" s="592"/>
      <c r="IC48" s="595"/>
      <c r="ID48" s="592"/>
      <c r="IE48" s="592"/>
      <c r="IF48" s="592"/>
      <c r="IG48" s="592"/>
      <c r="IH48" s="592"/>
      <c r="II48" s="592"/>
      <c r="IJ48" s="592"/>
      <c r="IK48" s="592"/>
      <c r="IL48" s="592"/>
      <c r="IM48" s="592"/>
      <c r="IN48" s="592"/>
      <c r="IO48" s="595"/>
      <c r="IP48" s="48"/>
      <c r="IQ48" s="48"/>
      <c r="IR48" s="48"/>
      <c r="IS48" s="48"/>
      <c r="IT48" s="48"/>
      <c r="IU48" s="48"/>
      <c r="IV48" s="48"/>
      <c r="IW48" s="48"/>
      <c r="IX48" s="48"/>
      <c r="IY48" s="48"/>
      <c r="IZ48" s="48"/>
      <c r="JA48" s="48"/>
      <c r="JB48" s="48"/>
      <c r="JC48" s="48"/>
      <c r="JD48" s="48"/>
      <c r="JE48" s="48"/>
      <c r="JF48" s="48"/>
      <c r="JG48" s="48"/>
      <c r="JH48" s="48"/>
      <c r="JI48" s="48"/>
      <c r="JJ48" s="48"/>
      <c r="JK48" s="48"/>
      <c r="JL48" s="48"/>
    </row>
    <row r="49" spans="1:272" ht="15" hidden="1" customHeight="1" thickBot="1" x14ac:dyDescent="0.25">
      <c r="A49" s="59"/>
      <c r="B49" s="721"/>
      <c r="C49" s="350"/>
      <c r="D49" s="351"/>
      <c r="E49" s="378"/>
      <c r="F49" s="348" t="str">
        <f t="shared" si="80"/>
        <v>O</v>
      </c>
      <c r="G49" s="348" t="str">
        <f t="shared" si="81"/>
        <v>O</v>
      </c>
      <c r="H49" s="348" t="str">
        <f t="shared" si="82"/>
        <v>O</v>
      </c>
      <c r="I49" s="353"/>
      <c r="J49" s="597"/>
      <c r="K49" s="598"/>
      <c r="L49" s="596"/>
      <c r="M49" s="592"/>
      <c r="N49" s="592"/>
      <c r="O49" s="592"/>
      <c r="P49" s="592"/>
      <c r="Q49" s="592"/>
      <c r="R49" s="592"/>
      <c r="S49" s="592"/>
      <c r="T49" s="592"/>
      <c r="U49" s="593"/>
      <c r="V49" s="594"/>
      <c r="W49" s="592"/>
      <c r="X49" s="592"/>
      <c r="Y49" s="592"/>
      <c r="Z49" s="592"/>
      <c r="AA49" s="592"/>
      <c r="AB49" s="592"/>
      <c r="AC49" s="592"/>
      <c r="AD49" s="592"/>
      <c r="AE49" s="592"/>
      <c r="AF49" s="592"/>
      <c r="AG49" s="595"/>
      <c r="AH49" s="596"/>
      <c r="AI49" s="592"/>
      <c r="AJ49" s="592"/>
      <c r="AK49" s="592"/>
      <c r="AL49" s="592"/>
      <c r="AM49" s="592"/>
      <c r="AN49" s="592"/>
      <c r="AO49" s="592"/>
      <c r="AP49" s="592"/>
      <c r="AQ49" s="592"/>
      <c r="AR49" s="592"/>
      <c r="AS49" s="593"/>
      <c r="AT49" s="594"/>
      <c r="AU49" s="592"/>
      <c r="AV49" s="592"/>
      <c r="AW49" s="592"/>
      <c r="AX49" s="592"/>
      <c r="AY49" s="592"/>
      <c r="AZ49" s="592"/>
      <c r="BA49" s="592"/>
      <c r="BB49" s="592"/>
      <c r="BC49" s="592"/>
      <c r="BD49" s="592"/>
      <c r="BE49" s="595"/>
      <c r="BF49" s="596"/>
      <c r="BG49" s="592"/>
      <c r="BH49" s="592"/>
      <c r="BI49" s="592"/>
      <c r="BJ49" s="592"/>
      <c r="BK49" s="592"/>
      <c r="BL49" s="592"/>
      <c r="BM49" s="592"/>
      <c r="BN49" s="592"/>
      <c r="BO49" s="592"/>
      <c r="BP49" s="592"/>
      <c r="BQ49" s="593"/>
      <c r="BR49" s="597"/>
      <c r="BS49" s="598"/>
      <c r="BT49" s="596"/>
      <c r="BU49" s="592"/>
      <c r="BV49" s="592"/>
      <c r="BW49" s="592"/>
      <c r="BX49" s="592"/>
      <c r="BY49" s="592"/>
      <c r="BZ49" s="592"/>
      <c r="CA49" s="592"/>
      <c r="CB49" s="592"/>
      <c r="CC49" s="595"/>
      <c r="CD49" s="596"/>
      <c r="CE49" s="592"/>
      <c r="CF49" s="592"/>
      <c r="CG49" s="592"/>
      <c r="CH49" s="592"/>
      <c r="CI49" s="592"/>
      <c r="CJ49" s="592"/>
      <c r="CK49" s="592"/>
      <c r="CL49" s="592"/>
      <c r="CM49" s="592"/>
      <c r="CN49" s="592"/>
      <c r="CO49" s="593"/>
      <c r="CP49" s="594"/>
      <c r="CQ49" s="592"/>
      <c r="CR49" s="592"/>
      <c r="CS49" s="592"/>
      <c r="CT49" s="592"/>
      <c r="CU49" s="592"/>
      <c r="CV49" s="592"/>
      <c r="CW49" s="592"/>
      <c r="CX49" s="592"/>
      <c r="CY49" s="592"/>
      <c r="CZ49" s="592"/>
      <c r="DA49" s="595"/>
      <c r="DB49" s="596"/>
      <c r="DC49" s="592"/>
      <c r="DD49" s="592"/>
      <c r="DE49" s="592"/>
      <c r="DF49" s="592"/>
      <c r="DG49" s="592"/>
      <c r="DH49" s="592"/>
      <c r="DI49" s="592"/>
      <c r="DJ49" s="592"/>
      <c r="DK49" s="592"/>
      <c r="DL49" s="592"/>
      <c r="DM49" s="593"/>
      <c r="DN49" s="594"/>
      <c r="DO49" s="592"/>
      <c r="DP49" s="592"/>
      <c r="DQ49" s="592"/>
      <c r="DR49" s="592"/>
      <c r="DS49" s="592"/>
      <c r="DT49" s="592"/>
      <c r="DU49" s="592"/>
      <c r="DV49" s="592"/>
      <c r="DW49" s="592"/>
      <c r="DX49" s="592"/>
      <c r="DY49" s="595"/>
      <c r="DZ49" s="596"/>
      <c r="EA49" s="592"/>
      <c r="EB49" s="592"/>
      <c r="EC49" s="592"/>
      <c r="ED49" s="592"/>
      <c r="EE49" s="592"/>
      <c r="EF49" s="592"/>
      <c r="EG49" s="592"/>
      <c r="EH49" s="592"/>
      <c r="EI49" s="592"/>
      <c r="EJ49" s="592"/>
      <c r="EK49" s="593"/>
      <c r="EL49" s="594"/>
      <c r="EM49" s="592"/>
      <c r="EN49" s="592"/>
      <c r="EO49" s="592"/>
      <c r="EP49" s="592"/>
      <c r="EQ49" s="592"/>
      <c r="ER49" s="592"/>
      <c r="ES49" s="592"/>
      <c r="ET49" s="592"/>
      <c r="EU49" s="592"/>
      <c r="EV49" s="592"/>
      <c r="EW49" s="595"/>
      <c r="EX49" s="596"/>
      <c r="EY49" s="592"/>
      <c r="EZ49" s="592"/>
      <c r="FA49" s="592"/>
      <c r="FB49" s="592"/>
      <c r="FC49" s="592"/>
      <c r="FD49" s="592"/>
      <c r="FE49" s="592"/>
      <c r="FF49" s="592"/>
      <c r="FG49" s="592"/>
      <c r="FH49" s="592"/>
      <c r="FI49" s="593"/>
      <c r="FJ49" s="594"/>
      <c r="FK49" s="592"/>
      <c r="FL49" s="592"/>
      <c r="FM49" s="592"/>
      <c r="FN49" s="592"/>
      <c r="FO49" s="592"/>
      <c r="FP49" s="592"/>
      <c r="FQ49" s="592"/>
      <c r="FR49" s="592"/>
      <c r="FS49" s="592"/>
      <c r="FT49" s="592"/>
      <c r="FU49" s="595"/>
      <c r="FV49" s="596"/>
      <c r="FW49" s="592"/>
      <c r="FX49" s="592"/>
      <c r="FY49" s="592"/>
      <c r="FZ49" s="592"/>
      <c r="GA49" s="592"/>
      <c r="GB49" s="592"/>
      <c r="GC49" s="592"/>
      <c r="GD49" s="592"/>
      <c r="GE49" s="592"/>
      <c r="GF49" s="592"/>
      <c r="GG49" s="593"/>
      <c r="GH49" s="594"/>
      <c r="GI49" s="592"/>
      <c r="GJ49" s="592"/>
      <c r="GK49" s="592"/>
      <c r="GL49" s="592"/>
      <c r="GM49" s="592"/>
      <c r="GN49" s="592"/>
      <c r="GO49" s="592"/>
      <c r="GP49" s="592"/>
      <c r="GQ49" s="592"/>
      <c r="GR49" s="592"/>
      <c r="GS49" s="595"/>
      <c r="GT49" s="596"/>
      <c r="GU49" s="592"/>
      <c r="GV49" s="592"/>
      <c r="GW49" s="592"/>
      <c r="GX49" s="592"/>
      <c r="GY49" s="592"/>
      <c r="GZ49" s="592"/>
      <c r="HA49" s="592"/>
      <c r="HB49" s="592"/>
      <c r="HC49" s="592"/>
      <c r="HD49" s="592"/>
      <c r="HE49" s="593"/>
      <c r="HF49" s="594"/>
      <c r="HG49" s="592"/>
      <c r="HH49" s="592"/>
      <c r="HI49" s="592"/>
      <c r="HJ49" s="592"/>
      <c r="HK49" s="592"/>
      <c r="HL49" s="592"/>
      <c r="HM49" s="592"/>
      <c r="HN49" s="592"/>
      <c r="HO49" s="592"/>
      <c r="HP49" s="592"/>
      <c r="HQ49" s="595"/>
      <c r="HR49" s="596"/>
      <c r="HS49" s="592"/>
      <c r="HT49" s="592"/>
      <c r="HU49" s="592"/>
      <c r="HV49" s="592"/>
      <c r="HW49" s="592"/>
      <c r="HX49" s="592"/>
      <c r="HY49" s="592"/>
      <c r="HZ49" s="592"/>
      <c r="IA49" s="592"/>
      <c r="IB49" s="592"/>
      <c r="IC49" s="595"/>
      <c r="ID49" s="592"/>
      <c r="IE49" s="592"/>
      <c r="IF49" s="592"/>
      <c r="IG49" s="592"/>
      <c r="IH49" s="592"/>
      <c r="II49" s="592"/>
      <c r="IJ49" s="592"/>
      <c r="IK49" s="592"/>
      <c r="IL49" s="592"/>
      <c r="IM49" s="592"/>
      <c r="IN49" s="592"/>
      <c r="IO49" s="595"/>
      <c r="IP49" s="48"/>
      <c r="IQ49" s="48"/>
      <c r="IR49" s="48"/>
      <c r="IS49" s="48"/>
      <c r="IT49" s="48"/>
      <c r="IU49" s="48"/>
      <c r="IV49" s="48"/>
      <c r="IW49" s="48"/>
      <c r="IX49" s="48"/>
      <c r="IY49" s="48"/>
      <c r="IZ49" s="48"/>
      <c r="JA49" s="48"/>
      <c r="JB49" s="48"/>
      <c r="JC49" s="48"/>
      <c r="JD49" s="48"/>
      <c r="JE49" s="48"/>
      <c r="JF49" s="48"/>
      <c r="JG49" s="48"/>
      <c r="JH49" s="48"/>
      <c r="JI49" s="48"/>
      <c r="JJ49" s="48"/>
      <c r="JK49" s="48"/>
      <c r="JL49" s="48"/>
    </row>
    <row r="50" spans="1:272" ht="15" hidden="1" customHeight="1" thickBot="1" x14ac:dyDescent="0.25">
      <c r="A50" s="59"/>
      <c r="B50" s="721"/>
      <c r="C50" s="350"/>
      <c r="D50" s="351"/>
      <c r="E50" s="378"/>
      <c r="F50" s="348" t="str">
        <f t="shared" si="80"/>
        <v>O</v>
      </c>
      <c r="G50" s="348" t="str">
        <f t="shared" si="81"/>
        <v>O</v>
      </c>
      <c r="H50" s="348" t="str">
        <f t="shared" si="82"/>
        <v>O</v>
      </c>
      <c r="I50" s="353"/>
      <c r="J50" s="597"/>
      <c r="K50" s="598"/>
      <c r="L50" s="596"/>
      <c r="M50" s="592"/>
      <c r="N50" s="592"/>
      <c r="O50" s="592"/>
      <c r="P50" s="592"/>
      <c r="Q50" s="592"/>
      <c r="R50" s="592"/>
      <c r="S50" s="592"/>
      <c r="T50" s="592"/>
      <c r="U50" s="593"/>
      <c r="V50" s="594"/>
      <c r="W50" s="592"/>
      <c r="X50" s="592"/>
      <c r="Y50" s="592"/>
      <c r="Z50" s="592"/>
      <c r="AA50" s="592"/>
      <c r="AB50" s="592"/>
      <c r="AC50" s="592"/>
      <c r="AD50" s="592"/>
      <c r="AE50" s="592"/>
      <c r="AF50" s="592"/>
      <c r="AG50" s="595"/>
      <c r="AH50" s="596"/>
      <c r="AI50" s="592"/>
      <c r="AJ50" s="592"/>
      <c r="AK50" s="592"/>
      <c r="AL50" s="592"/>
      <c r="AM50" s="592"/>
      <c r="AN50" s="592"/>
      <c r="AO50" s="592"/>
      <c r="AP50" s="592"/>
      <c r="AQ50" s="592"/>
      <c r="AR50" s="592"/>
      <c r="AS50" s="593"/>
      <c r="AT50" s="594"/>
      <c r="AU50" s="592"/>
      <c r="AV50" s="592"/>
      <c r="AW50" s="592"/>
      <c r="AX50" s="592"/>
      <c r="AY50" s="592"/>
      <c r="AZ50" s="592"/>
      <c r="BA50" s="592"/>
      <c r="BB50" s="592"/>
      <c r="BC50" s="592"/>
      <c r="BD50" s="592"/>
      <c r="BE50" s="595"/>
      <c r="BF50" s="596"/>
      <c r="BG50" s="592"/>
      <c r="BH50" s="592"/>
      <c r="BI50" s="592"/>
      <c r="BJ50" s="592"/>
      <c r="BK50" s="592"/>
      <c r="BL50" s="592"/>
      <c r="BM50" s="592"/>
      <c r="BN50" s="592"/>
      <c r="BO50" s="592"/>
      <c r="BP50" s="592"/>
      <c r="BQ50" s="593"/>
      <c r="BR50" s="597"/>
      <c r="BS50" s="598"/>
      <c r="BT50" s="596"/>
      <c r="BU50" s="592"/>
      <c r="BV50" s="592"/>
      <c r="BW50" s="592"/>
      <c r="BX50" s="592"/>
      <c r="BY50" s="592"/>
      <c r="BZ50" s="592"/>
      <c r="CA50" s="592"/>
      <c r="CB50" s="592"/>
      <c r="CC50" s="595"/>
      <c r="CD50" s="596"/>
      <c r="CE50" s="592"/>
      <c r="CF50" s="592"/>
      <c r="CG50" s="592"/>
      <c r="CH50" s="592"/>
      <c r="CI50" s="592"/>
      <c r="CJ50" s="592"/>
      <c r="CK50" s="592"/>
      <c r="CL50" s="592"/>
      <c r="CM50" s="592"/>
      <c r="CN50" s="592"/>
      <c r="CO50" s="593"/>
      <c r="CP50" s="594"/>
      <c r="CQ50" s="592"/>
      <c r="CR50" s="592"/>
      <c r="CS50" s="592"/>
      <c r="CT50" s="592"/>
      <c r="CU50" s="592"/>
      <c r="CV50" s="592"/>
      <c r="CW50" s="592"/>
      <c r="CX50" s="592"/>
      <c r="CY50" s="592"/>
      <c r="CZ50" s="592"/>
      <c r="DA50" s="595"/>
      <c r="DB50" s="596"/>
      <c r="DC50" s="592"/>
      <c r="DD50" s="592"/>
      <c r="DE50" s="592"/>
      <c r="DF50" s="592"/>
      <c r="DG50" s="592"/>
      <c r="DH50" s="592"/>
      <c r="DI50" s="592"/>
      <c r="DJ50" s="592"/>
      <c r="DK50" s="592"/>
      <c r="DL50" s="592"/>
      <c r="DM50" s="593"/>
      <c r="DN50" s="594"/>
      <c r="DO50" s="592"/>
      <c r="DP50" s="592"/>
      <c r="DQ50" s="592"/>
      <c r="DR50" s="592"/>
      <c r="DS50" s="592"/>
      <c r="DT50" s="592"/>
      <c r="DU50" s="592"/>
      <c r="DV50" s="592"/>
      <c r="DW50" s="592"/>
      <c r="DX50" s="592"/>
      <c r="DY50" s="595"/>
      <c r="DZ50" s="596"/>
      <c r="EA50" s="592"/>
      <c r="EB50" s="592"/>
      <c r="EC50" s="592"/>
      <c r="ED50" s="592"/>
      <c r="EE50" s="592"/>
      <c r="EF50" s="592"/>
      <c r="EG50" s="592"/>
      <c r="EH50" s="592"/>
      <c r="EI50" s="592"/>
      <c r="EJ50" s="592"/>
      <c r="EK50" s="593"/>
      <c r="EL50" s="594"/>
      <c r="EM50" s="592"/>
      <c r="EN50" s="592"/>
      <c r="EO50" s="592"/>
      <c r="EP50" s="592"/>
      <c r="EQ50" s="592"/>
      <c r="ER50" s="592"/>
      <c r="ES50" s="592"/>
      <c r="ET50" s="592"/>
      <c r="EU50" s="592"/>
      <c r="EV50" s="592"/>
      <c r="EW50" s="595"/>
      <c r="EX50" s="596"/>
      <c r="EY50" s="592"/>
      <c r="EZ50" s="592"/>
      <c r="FA50" s="592"/>
      <c r="FB50" s="592"/>
      <c r="FC50" s="592"/>
      <c r="FD50" s="592"/>
      <c r="FE50" s="592"/>
      <c r="FF50" s="592"/>
      <c r="FG50" s="592"/>
      <c r="FH50" s="592"/>
      <c r="FI50" s="593"/>
      <c r="FJ50" s="594"/>
      <c r="FK50" s="592"/>
      <c r="FL50" s="592"/>
      <c r="FM50" s="592"/>
      <c r="FN50" s="592"/>
      <c r="FO50" s="592"/>
      <c r="FP50" s="592"/>
      <c r="FQ50" s="592"/>
      <c r="FR50" s="592"/>
      <c r="FS50" s="592"/>
      <c r="FT50" s="592"/>
      <c r="FU50" s="595"/>
      <c r="FV50" s="596"/>
      <c r="FW50" s="592"/>
      <c r="FX50" s="592"/>
      <c r="FY50" s="592"/>
      <c r="FZ50" s="592"/>
      <c r="GA50" s="592"/>
      <c r="GB50" s="592"/>
      <c r="GC50" s="592"/>
      <c r="GD50" s="592"/>
      <c r="GE50" s="592"/>
      <c r="GF50" s="592"/>
      <c r="GG50" s="593"/>
      <c r="GH50" s="594"/>
      <c r="GI50" s="592"/>
      <c r="GJ50" s="592"/>
      <c r="GK50" s="592"/>
      <c r="GL50" s="592"/>
      <c r="GM50" s="592"/>
      <c r="GN50" s="592"/>
      <c r="GO50" s="592"/>
      <c r="GP50" s="592"/>
      <c r="GQ50" s="592"/>
      <c r="GR50" s="592"/>
      <c r="GS50" s="595"/>
      <c r="GT50" s="596"/>
      <c r="GU50" s="592"/>
      <c r="GV50" s="592"/>
      <c r="GW50" s="592"/>
      <c r="GX50" s="592"/>
      <c r="GY50" s="592"/>
      <c r="GZ50" s="592"/>
      <c r="HA50" s="592"/>
      <c r="HB50" s="592"/>
      <c r="HC50" s="592"/>
      <c r="HD50" s="592"/>
      <c r="HE50" s="593"/>
      <c r="HF50" s="594"/>
      <c r="HG50" s="592"/>
      <c r="HH50" s="592"/>
      <c r="HI50" s="592"/>
      <c r="HJ50" s="592"/>
      <c r="HK50" s="592"/>
      <c r="HL50" s="592"/>
      <c r="HM50" s="592"/>
      <c r="HN50" s="592"/>
      <c r="HO50" s="592"/>
      <c r="HP50" s="592"/>
      <c r="HQ50" s="595"/>
      <c r="HR50" s="596"/>
      <c r="HS50" s="592"/>
      <c r="HT50" s="592"/>
      <c r="HU50" s="592"/>
      <c r="HV50" s="592"/>
      <c r="HW50" s="592"/>
      <c r="HX50" s="592"/>
      <c r="HY50" s="592"/>
      <c r="HZ50" s="592"/>
      <c r="IA50" s="592"/>
      <c r="IB50" s="592"/>
      <c r="IC50" s="595"/>
      <c r="ID50" s="592"/>
      <c r="IE50" s="592"/>
      <c r="IF50" s="592"/>
      <c r="IG50" s="592"/>
      <c r="IH50" s="592"/>
      <c r="II50" s="592"/>
      <c r="IJ50" s="592"/>
      <c r="IK50" s="592"/>
      <c r="IL50" s="592"/>
      <c r="IM50" s="592"/>
      <c r="IN50" s="592"/>
      <c r="IO50" s="595"/>
      <c r="IP50" s="48"/>
      <c r="IQ50" s="48"/>
      <c r="IR50" s="48"/>
      <c r="IS50" s="48"/>
      <c r="IT50" s="48"/>
      <c r="IU50" s="48"/>
      <c r="IV50" s="48"/>
      <c r="IW50" s="48"/>
      <c r="IX50" s="48"/>
      <c r="IY50" s="48"/>
      <c r="IZ50" s="48"/>
      <c r="JA50" s="48"/>
      <c r="JB50" s="48"/>
      <c r="JC50" s="48"/>
      <c r="JD50" s="48"/>
      <c r="JE50" s="48"/>
      <c r="JF50" s="48"/>
      <c r="JG50" s="48"/>
      <c r="JH50" s="48"/>
      <c r="JI50" s="48"/>
      <c r="JJ50" s="48"/>
      <c r="JK50" s="48"/>
      <c r="JL50" s="48"/>
    </row>
    <row r="51" spans="1:272" s="3" customFormat="1" ht="15" hidden="1" customHeight="1" thickBot="1" x14ac:dyDescent="0.25">
      <c r="A51" s="59"/>
      <c r="B51" s="721"/>
      <c r="C51" s="350"/>
      <c r="D51" s="351"/>
      <c r="E51" s="378"/>
      <c r="F51" s="348" t="str">
        <f t="shared" si="80"/>
        <v>O</v>
      </c>
      <c r="G51" s="348" t="str">
        <f t="shared" si="81"/>
        <v>O</v>
      </c>
      <c r="H51" s="348" t="str">
        <f t="shared" si="82"/>
        <v>O</v>
      </c>
      <c r="I51" s="353"/>
      <c r="J51" s="597"/>
      <c r="K51" s="598"/>
      <c r="L51" s="596"/>
      <c r="M51" s="592"/>
      <c r="N51" s="592"/>
      <c r="O51" s="592"/>
      <c r="P51" s="592"/>
      <c r="Q51" s="592"/>
      <c r="R51" s="592"/>
      <c r="S51" s="592"/>
      <c r="T51" s="592"/>
      <c r="U51" s="593"/>
      <c r="V51" s="594"/>
      <c r="W51" s="592"/>
      <c r="X51" s="592"/>
      <c r="Y51" s="592"/>
      <c r="Z51" s="592"/>
      <c r="AA51" s="592"/>
      <c r="AB51" s="592"/>
      <c r="AC51" s="592"/>
      <c r="AD51" s="592"/>
      <c r="AE51" s="592"/>
      <c r="AF51" s="592"/>
      <c r="AG51" s="595"/>
      <c r="AH51" s="596"/>
      <c r="AI51" s="592"/>
      <c r="AJ51" s="592"/>
      <c r="AK51" s="592"/>
      <c r="AL51" s="592"/>
      <c r="AM51" s="592"/>
      <c r="AN51" s="596"/>
      <c r="AO51" s="592"/>
      <c r="AP51" s="592"/>
      <c r="AQ51" s="592"/>
      <c r="AR51" s="592"/>
      <c r="AS51" s="593"/>
      <c r="AT51" s="594"/>
      <c r="AU51" s="592"/>
      <c r="AV51" s="592"/>
      <c r="AW51" s="592"/>
      <c r="AX51" s="592"/>
      <c r="AY51" s="592"/>
      <c r="AZ51" s="592"/>
      <c r="BA51" s="592"/>
      <c r="BB51" s="592"/>
      <c r="BC51" s="592"/>
      <c r="BD51" s="592"/>
      <c r="BE51" s="595"/>
      <c r="BF51" s="596"/>
      <c r="BG51" s="592"/>
      <c r="BH51" s="592"/>
      <c r="BI51" s="592"/>
      <c r="BJ51" s="592"/>
      <c r="BK51" s="592"/>
      <c r="BL51" s="596"/>
      <c r="BM51" s="592"/>
      <c r="BN51" s="592"/>
      <c r="BO51" s="592"/>
      <c r="BP51" s="592"/>
      <c r="BQ51" s="593"/>
      <c r="BR51" s="597"/>
      <c r="BS51" s="598"/>
      <c r="BT51" s="596"/>
      <c r="BU51" s="592"/>
      <c r="BV51" s="592"/>
      <c r="BW51" s="592"/>
      <c r="BX51" s="596"/>
      <c r="BY51" s="592"/>
      <c r="BZ51" s="592"/>
      <c r="CA51" s="592"/>
      <c r="CB51" s="592"/>
      <c r="CC51" s="595"/>
      <c r="CD51" s="596"/>
      <c r="CE51" s="592"/>
      <c r="CF51" s="592"/>
      <c r="CG51" s="592"/>
      <c r="CH51" s="592"/>
      <c r="CI51" s="592"/>
      <c r="CJ51" s="592"/>
      <c r="CK51" s="592"/>
      <c r="CL51" s="592"/>
      <c r="CM51" s="592"/>
      <c r="CN51" s="592"/>
      <c r="CO51" s="593"/>
      <c r="CP51" s="594"/>
      <c r="CQ51" s="592"/>
      <c r="CR51" s="592"/>
      <c r="CS51" s="592"/>
      <c r="CT51" s="592"/>
      <c r="CU51" s="592"/>
      <c r="CV51" s="592"/>
      <c r="CW51" s="592"/>
      <c r="CX51" s="592"/>
      <c r="CY51" s="592"/>
      <c r="CZ51" s="592"/>
      <c r="DA51" s="595"/>
      <c r="DB51" s="596"/>
      <c r="DC51" s="592"/>
      <c r="DD51" s="592"/>
      <c r="DE51" s="592"/>
      <c r="DF51" s="592"/>
      <c r="DG51" s="592"/>
      <c r="DH51" s="592"/>
      <c r="DI51" s="592"/>
      <c r="DJ51" s="592"/>
      <c r="DK51" s="592"/>
      <c r="DL51" s="592"/>
      <c r="DM51" s="593"/>
      <c r="DN51" s="594"/>
      <c r="DO51" s="592"/>
      <c r="DP51" s="592"/>
      <c r="DQ51" s="592"/>
      <c r="DR51" s="592"/>
      <c r="DS51" s="592"/>
      <c r="DT51" s="592"/>
      <c r="DU51" s="592"/>
      <c r="DV51" s="592"/>
      <c r="DW51" s="592"/>
      <c r="DX51" s="592"/>
      <c r="DY51" s="595"/>
      <c r="DZ51" s="596"/>
      <c r="EA51" s="592"/>
      <c r="EB51" s="592"/>
      <c r="EC51" s="592"/>
      <c r="ED51" s="592"/>
      <c r="EE51" s="592"/>
      <c r="EF51" s="592"/>
      <c r="EG51" s="592"/>
      <c r="EH51" s="592"/>
      <c r="EI51" s="592"/>
      <c r="EJ51" s="592"/>
      <c r="EK51" s="593"/>
      <c r="EL51" s="594"/>
      <c r="EM51" s="592"/>
      <c r="EN51" s="592"/>
      <c r="EO51" s="592"/>
      <c r="EP51" s="592"/>
      <c r="EQ51" s="592"/>
      <c r="ER51" s="592"/>
      <c r="ES51" s="592"/>
      <c r="ET51" s="592"/>
      <c r="EU51" s="592"/>
      <c r="EV51" s="592"/>
      <c r="EW51" s="595"/>
      <c r="EX51" s="596"/>
      <c r="EY51" s="592"/>
      <c r="EZ51" s="592"/>
      <c r="FA51" s="592"/>
      <c r="FB51" s="592"/>
      <c r="FC51" s="592"/>
      <c r="FD51" s="592"/>
      <c r="FE51" s="592"/>
      <c r="FF51" s="592"/>
      <c r="FG51" s="592"/>
      <c r="FH51" s="592"/>
      <c r="FI51" s="593"/>
      <c r="FJ51" s="594"/>
      <c r="FK51" s="592"/>
      <c r="FL51" s="592"/>
      <c r="FM51" s="592"/>
      <c r="FN51" s="592"/>
      <c r="FO51" s="592"/>
      <c r="FP51" s="592"/>
      <c r="FQ51" s="592"/>
      <c r="FR51" s="592"/>
      <c r="FS51" s="592"/>
      <c r="FT51" s="592"/>
      <c r="FU51" s="595"/>
      <c r="FV51" s="596"/>
      <c r="FW51" s="592"/>
      <c r="FX51" s="592"/>
      <c r="FY51" s="592"/>
      <c r="FZ51" s="592"/>
      <c r="GA51" s="592"/>
      <c r="GB51" s="592"/>
      <c r="GC51" s="592"/>
      <c r="GD51" s="592"/>
      <c r="GE51" s="592"/>
      <c r="GF51" s="592"/>
      <c r="GG51" s="593"/>
      <c r="GH51" s="594"/>
      <c r="GI51" s="592"/>
      <c r="GJ51" s="592"/>
      <c r="GK51" s="592"/>
      <c r="GL51" s="592"/>
      <c r="GM51" s="592"/>
      <c r="GN51" s="592"/>
      <c r="GO51" s="592"/>
      <c r="GP51" s="592"/>
      <c r="GQ51" s="592"/>
      <c r="GR51" s="592"/>
      <c r="GS51" s="595"/>
      <c r="GT51" s="596"/>
      <c r="GU51" s="592"/>
      <c r="GV51" s="592"/>
      <c r="GW51" s="592"/>
      <c r="GX51" s="592"/>
      <c r="GY51" s="592"/>
      <c r="GZ51" s="592"/>
      <c r="HA51" s="592"/>
      <c r="HB51" s="592"/>
      <c r="HC51" s="592"/>
      <c r="HD51" s="592"/>
      <c r="HE51" s="593"/>
      <c r="HF51" s="594"/>
      <c r="HG51" s="592"/>
      <c r="HH51" s="592"/>
      <c r="HI51" s="592"/>
      <c r="HJ51" s="592"/>
      <c r="HK51" s="592"/>
      <c r="HL51" s="592"/>
      <c r="HM51" s="592"/>
      <c r="HN51" s="592"/>
      <c r="HO51" s="592"/>
      <c r="HP51" s="592"/>
      <c r="HQ51" s="595"/>
      <c r="HR51" s="596"/>
      <c r="HS51" s="592"/>
      <c r="HT51" s="592"/>
      <c r="HU51" s="592"/>
      <c r="HV51" s="592"/>
      <c r="HW51" s="592"/>
      <c r="HX51" s="592"/>
      <c r="HY51" s="592"/>
      <c r="HZ51" s="592"/>
      <c r="IA51" s="592"/>
      <c r="IB51" s="592"/>
      <c r="IC51" s="595"/>
      <c r="ID51" s="592"/>
      <c r="IE51" s="592"/>
      <c r="IF51" s="592"/>
      <c r="IG51" s="592"/>
      <c r="IH51" s="592"/>
      <c r="II51" s="592"/>
      <c r="IJ51" s="592"/>
      <c r="IK51" s="592"/>
      <c r="IL51" s="592"/>
      <c r="IM51" s="592"/>
      <c r="IN51" s="592"/>
      <c r="IO51" s="595"/>
      <c r="IP51" s="48"/>
      <c r="IQ51" s="48"/>
      <c r="IR51" s="48"/>
      <c r="IS51" s="48"/>
      <c r="IT51" s="48"/>
      <c r="IU51" s="48"/>
      <c r="IV51" s="48"/>
      <c r="IW51" s="48"/>
      <c r="IX51" s="48"/>
      <c r="IY51" s="48"/>
      <c r="IZ51" s="48"/>
      <c r="JA51" s="48"/>
      <c r="JB51" s="48"/>
      <c r="JC51" s="48"/>
      <c r="JD51" s="48"/>
      <c r="JE51" s="48"/>
      <c r="JF51" s="48"/>
      <c r="JG51" s="48"/>
      <c r="JH51" s="48"/>
      <c r="JI51" s="48"/>
      <c r="JJ51" s="48"/>
      <c r="JK51" s="48"/>
      <c r="JL51" s="48"/>
    </row>
    <row r="52" spans="1:272" ht="15" hidden="1" customHeight="1" thickBot="1" x14ac:dyDescent="0.25">
      <c r="A52" s="59"/>
      <c r="B52" s="721"/>
      <c r="C52" s="350"/>
      <c r="D52" s="351"/>
      <c r="E52" s="378"/>
      <c r="F52" s="348" t="str">
        <f t="shared" si="80"/>
        <v>O</v>
      </c>
      <c r="G52" s="348" t="str">
        <f t="shared" si="81"/>
        <v>O</v>
      </c>
      <c r="H52" s="348" t="str">
        <f t="shared" si="82"/>
        <v>O</v>
      </c>
      <c r="I52" s="353"/>
      <c r="J52" s="597"/>
      <c r="K52" s="598"/>
      <c r="L52" s="596"/>
      <c r="M52" s="592"/>
      <c r="N52" s="592"/>
      <c r="O52" s="592"/>
      <c r="P52" s="592"/>
      <c r="Q52" s="592"/>
      <c r="R52" s="592"/>
      <c r="S52" s="593"/>
      <c r="T52" s="598"/>
      <c r="U52" s="631"/>
      <c r="V52" s="594"/>
      <c r="W52" s="592"/>
      <c r="X52" s="592"/>
      <c r="Y52" s="592"/>
      <c r="Z52" s="592"/>
      <c r="AA52" s="592"/>
      <c r="AB52" s="592"/>
      <c r="AC52" s="592"/>
      <c r="AD52" s="592"/>
      <c r="AE52" s="592"/>
      <c r="AF52" s="592"/>
      <c r="AG52" s="595"/>
      <c r="AH52" s="596"/>
      <c r="AI52" s="592"/>
      <c r="AJ52" s="592"/>
      <c r="AK52" s="592"/>
      <c r="AL52" s="592"/>
      <c r="AM52" s="592"/>
      <c r="AN52" s="596"/>
      <c r="AO52" s="592"/>
      <c r="AP52" s="592"/>
      <c r="AQ52" s="592"/>
      <c r="AR52" s="592"/>
      <c r="AS52" s="593"/>
      <c r="AT52" s="594"/>
      <c r="AU52" s="592"/>
      <c r="AV52" s="592"/>
      <c r="AW52" s="592"/>
      <c r="AX52" s="592"/>
      <c r="AY52" s="592"/>
      <c r="AZ52" s="596"/>
      <c r="BA52" s="592"/>
      <c r="BB52" s="592"/>
      <c r="BC52" s="592"/>
      <c r="BD52" s="592"/>
      <c r="BE52" s="595"/>
      <c r="BF52" s="596"/>
      <c r="BG52" s="592"/>
      <c r="BH52" s="592"/>
      <c r="BI52" s="592"/>
      <c r="BJ52" s="592"/>
      <c r="BK52" s="592"/>
      <c r="BL52" s="596"/>
      <c r="BM52" s="592"/>
      <c r="BN52" s="592"/>
      <c r="BO52" s="592"/>
      <c r="BP52" s="592"/>
      <c r="BQ52" s="593"/>
      <c r="BR52" s="597"/>
      <c r="BS52" s="598"/>
      <c r="BT52" s="596"/>
      <c r="BU52" s="592"/>
      <c r="BV52" s="592"/>
      <c r="BW52" s="592"/>
      <c r="BX52" s="596"/>
      <c r="BY52" s="592"/>
      <c r="BZ52" s="592"/>
      <c r="CA52" s="592"/>
      <c r="CB52" s="592"/>
      <c r="CC52" s="595"/>
      <c r="CD52" s="596"/>
      <c r="CE52" s="592"/>
      <c r="CF52" s="592"/>
      <c r="CG52" s="592"/>
      <c r="CH52" s="592"/>
      <c r="CI52" s="592"/>
      <c r="CJ52" s="592"/>
      <c r="CK52" s="592"/>
      <c r="CL52" s="592"/>
      <c r="CM52" s="592"/>
      <c r="CN52" s="592"/>
      <c r="CO52" s="593"/>
      <c r="CP52" s="594"/>
      <c r="CQ52" s="592"/>
      <c r="CR52" s="592"/>
      <c r="CS52" s="592"/>
      <c r="CT52" s="592"/>
      <c r="CU52" s="592"/>
      <c r="CV52" s="592"/>
      <c r="CW52" s="592"/>
      <c r="CX52" s="592"/>
      <c r="CY52" s="592"/>
      <c r="CZ52" s="592"/>
      <c r="DA52" s="595"/>
      <c r="DB52" s="596"/>
      <c r="DC52" s="592"/>
      <c r="DD52" s="592"/>
      <c r="DE52" s="592"/>
      <c r="DF52" s="592"/>
      <c r="DG52" s="592"/>
      <c r="DH52" s="592"/>
      <c r="DI52" s="592"/>
      <c r="DJ52" s="592"/>
      <c r="DK52" s="592"/>
      <c r="DL52" s="592"/>
      <c r="DM52" s="593"/>
      <c r="DN52" s="594"/>
      <c r="DO52" s="592"/>
      <c r="DP52" s="592"/>
      <c r="DQ52" s="592"/>
      <c r="DR52" s="592"/>
      <c r="DS52" s="592"/>
      <c r="DT52" s="592"/>
      <c r="DU52" s="592"/>
      <c r="DV52" s="592"/>
      <c r="DW52" s="592"/>
      <c r="DX52" s="592"/>
      <c r="DY52" s="595"/>
      <c r="DZ52" s="596"/>
      <c r="EA52" s="592"/>
      <c r="EB52" s="592"/>
      <c r="EC52" s="592"/>
      <c r="ED52" s="592"/>
      <c r="EE52" s="592"/>
      <c r="EF52" s="592"/>
      <c r="EG52" s="592"/>
      <c r="EH52" s="592"/>
      <c r="EI52" s="592"/>
      <c r="EJ52" s="592"/>
      <c r="EK52" s="593"/>
      <c r="EL52" s="594"/>
      <c r="EM52" s="592"/>
      <c r="EN52" s="592"/>
      <c r="EO52" s="592"/>
      <c r="EP52" s="592"/>
      <c r="EQ52" s="592"/>
      <c r="ER52" s="592"/>
      <c r="ES52" s="592"/>
      <c r="ET52" s="592"/>
      <c r="EU52" s="592"/>
      <c r="EV52" s="592"/>
      <c r="EW52" s="595"/>
      <c r="EX52" s="596"/>
      <c r="EY52" s="592"/>
      <c r="EZ52" s="592"/>
      <c r="FA52" s="592"/>
      <c r="FB52" s="592"/>
      <c r="FC52" s="592"/>
      <c r="FD52" s="592"/>
      <c r="FE52" s="592"/>
      <c r="FF52" s="592"/>
      <c r="FG52" s="592"/>
      <c r="FH52" s="592"/>
      <c r="FI52" s="593"/>
      <c r="FJ52" s="594"/>
      <c r="FK52" s="592"/>
      <c r="FL52" s="592"/>
      <c r="FM52" s="592"/>
      <c r="FN52" s="592"/>
      <c r="FO52" s="592"/>
      <c r="FP52" s="592"/>
      <c r="FQ52" s="592"/>
      <c r="FR52" s="592"/>
      <c r="FS52" s="592"/>
      <c r="FT52" s="592"/>
      <c r="FU52" s="595"/>
      <c r="FV52" s="596"/>
      <c r="FW52" s="592"/>
      <c r="FX52" s="592"/>
      <c r="FY52" s="592"/>
      <c r="FZ52" s="592"/>
      <c r="GA52" s="592"/>
      <c r="GB52" s="592"/>
      <c r="GC52" s="592"/>
      <c r="GD52" s="592"/>
      <c r="GE52" s="592"/>
      <c r="GF52" s="592"/>
      <c r="GG52" s="593"/>
      <c r="GH52" s="594"/>
      <c r="GI52" s="592"/>
      <c r="GJ52" s="592"/>
      <c r="GK52" s="592"/>
      <c r="GL52" s="592"/>
      <c r="GM52" s="592"/>
      <c r="GN52" s="592"/>
      <c r="GO52" s="592"/>
      <c r="GP52" s="592"/>
      <c r="GQ52" s="592"/>
      <c r="GR52" s="592"/>
      <c r="GS52" s="595"/>
      <c r="GT52" s="596"/>
      <c r="GU52" s="592"/>
      <c r="GV52" s="592"/>
      <c r="GW52" s="592"/>
      <c r="GX52" s="592"/>
      <c r="GY52" s="592"/>
      <c r="GZ52" s="592"/>
      <c r="HA52" s="592"/>
      <c r="HB52" s="592"/>
      <c r="HC52" s="592"/>
      <c r="HD52" s="592"/>
      <c r="HE52" s="593"/>
      <c r="HF52" s="594"/>
      <c r="HG52" s="592"/>
      <c r="HH52" s="592"/>
      <c r="HI52" s="592"/>
      <c r="HJ52" s="592"/>
      <c r="HK52" s="592"/>
      <c r="HL52" s="592"/>
      <c r="HM52" s="592"/>
      <c r="HN52" s="592"/>
      <c r="HO52" s="592"/>
      <c r="HP52" s="592"/>
      <c r="HQ52" s="595"/>
      <c r="HR52" s="596"/>
      <c r="HS52" s="592"/>
      <c r="HT52" s="592"/>
      <c r="HU52" s="592"/>
      <c r="HV52" s="592"/>
      <c r="HW52" s="592"/>
      <c r="HX52" s="592"/>
      <c r="HY52" s="592"/>
      <c r="HZ52" s="592"/>
      <c r="IA52" s="592"/>
      <c r="IB52" s="592"/>
      <c r="IC52" s="595"/>
      <c r="ID52" s="592"/>
      <c r="IE52" s="592"/>
      <c r="IF52" s="592"/>
      <c r="IG52" s="592"/>
      <c r="IH52" s="592"/>
      <c r="II52" s="592"/>
      <c r="IJ52" s="592"/>
      <c r="IK52" s="592"/>
      <c r="IL52" s="592"/>
      <c r="IM52" s="592"/>
      <c r="IN52" s="592"/>
      <c r="IO52" s="595"/>
      <c r="IP52" s="48"/>
      <c r="IQ52" s="48"/>
      <c r="IR52" s="48"/>
      <c r="IS52" s="48"/>
      <c r="IT52" s="48"/>
      <c r="IU52" s="48"/>
      <c r="IV52" s="48"/>
      <c r="IW52" s="48"/>
      <c r="IX52" s="48"/>
      <c r="IY52" s="48"/>
      <c r="IZ52" s="48"/>
      <c r="JA52" s="48"/>
      <c r="JB52" s="48"/>
      <c r="JC52" s="48"/>
      <c r="JD52" s="48"/>
      <c r="JE52" s="48"/>
      <c r="JF52" s="48"/>
      <c r="JG52" s="48"/>
      <c r="JH52" s="48"/>
      <c r="JI52" s="48"/>
      <c r="JJ52" s="48"/>
      <c r="JK52" s="48"/>
      <c r="JL52" s="48"/>
    </row>
    <row r="53" spans="1:272" ht="15" hidden="1" customHeight="1" thickBot="1" x14ac:dyDescent="0.25">
      <c r="A53" s="59"/>
      <c r="B53" s="721"/>
      <c r="C53" s="350"/>
      <c r="D53" s="351"/>
      <c r="E53" s="378"/>
      <c r="F53" s="348" t="str">
        <f t="shared" si="80"/>
        <v>O</v>
      </c>
      <c r="G53" s="348" t="str">
        <f t="shared" si="81"/>
        <v>O</v>
      </c>
      <c r="H53" s="348" t="str">
        <f t="shared" si="82"/>
        <v>O</v>
      </c>
      <c r="I53" s="353"/>
      <c r="J53" s="597"/>
      <c r="K53" s="598"/>
      <c r="L53" s="596"/>
      <c r="M53" s="593"/>
      <c r="N53" s="598"/>
      <c r="O53" s="596"/>
      <c r="P53" s="593"/>
      <c r="Q53" s="598"/>
      <c r="R53" s="596"/>
      <c r="S53" s="593"/>
      <c r="T53" s="598"/>
      <c r="U53" s="631"/>
      <c r="V53" s="598"/>
      <c r="W53" s="598"/>
      <c r="X53" s="596"/>
      <c r="Y53" s="593"/>
      <c r="Z53" s="598"/>
      <c r="AA53" s="596"/>
      <c r="AB53" s="593"/>
      <c r="AC53" s="598"/>
      <c r="AD53" s="596"/>
      <c r="AE53" s="593"/>
      <c r="AF53" s="598"/>
      <c r="AG53" s="631"/>
      <c r="AH53" s="598"/>
      <c r="AI53" s="598"/>
      <c r="AJ53" s="596"/>
      <c r="AK53" s="593"/>
      <c r="AL53" s="598"/>
      <c r="AM53" s="596"/>
      <c r="AN53" s="593"/>
      <c r="AO53" s="598"/>
      <c r="AP53" s="596"/>
      <c r="AQ53" s="593"/>
      <c r="AR53" s="598"/>
      <c r="AS53" s="631"/>
      <c r="AT53" s="598"/>
      <c r="AU53" s="598"/>
      <c r="AV53" s="596"/>
      <c r="AW53" s="593"/>
      <c r="AX53" s="598"/>
      <c r="AY53" s="596"/>
      <c r="AZ53" s="593"/>
      <c r="BA53" s="598"/>
      <c r="BB53" s="596"/>
      <c r="BC53" s="593"/>
      <c r="BD53" s="598"/>
      <c r="BE53" s="631"/>
      <c r="BF53" s="598"/>
      <c r="BG53" s="598"/>
      <c r="BH53" s="596"/>
      <c r="BI53" s="593"/>
      <c r="BJ53" s="598"/>
      <c r="BK53" s="596"/>
      <c r="BL53" s="593"/>
      <c r="BM53" s="598"/>
      <c r="BN53" s="596"/>
      <c r="BO53" s="593"/>
      <c r="BP53" s="598"/>
      <c r="BQ53" s="598"/>
      <c r="BR53" s="597"/>
      <c r="BS53" s="598"/>
      <c r="BT53" s="596"/>
      <c r="BU53" s="593"/>
      <c r="BV53" s="598"/>
      <c r="BW53" s="596"/>
      <c r="BX53" s="593"/>
      <c r="BY53" s="598"/>
      <c r="BZ53" s="596"/>
      <c r="CA53" s="593"/>
      <c r="CB53" s="598"/>
      <c r="CC53" s="631"/>
      <c r="CD53" s="598"/>
      <c r="CE53" s="598"/>
      <c r="CF53" s="596"/>
      <c r="CG53" s="593"/>
      <c r="CH53" s="598"/>
      <c r="CI53" s="596"/>
      <c r="CJ53" s="593"/>
      <c r="CK53" s="598"/>
      <c r="CL53" s="596"/>
      <c r="CM53" s="593"/>
      <c r="CN53" s="598"/>
      <c r="CO53" s="598"/>
      <c r="CP53" s="597"/>
      <c r="CQ53" s="598"/>
      <c r="CR53" s="596"/>
      <c r="CS53" s="593"/>
      <c r="CT53" s="598"/>
      <c r="CU53" s="596"/>
      <c r="CV53" s="593"/>
      <c r="CW53" s="598"/>
      <c r="CX53" s="596"/>
      <c r="CY53" s="593"/>
      <c r="CZ53" s="598"/>
      <c r="DA53" s="631"/>
      <c r="DB53" s="598"/>
      <c r="DC53" s="598"/>
      <c r="DD53" s="596"/>
      <c r="DE53" s="593"/>
      <c r="DF53" s="598"/>
      <c r="DG53" s="596"/>
      <c r="DH53" s="593"/>
      <c r="DI53" s="598"/>
      <c r="DJ53" s="596"/>
      <c r="DK53" s="593"/>
      <c r="DL53" s="598"/>
      <c r="DM53" s="631"/>
      <c r="DN53" s="598"/>
      <c r="DO53" s="598"/>
      <c r="DP53" s="596"/>
      <c r="DQ53" s="593"/>
      <c r="DR53" s="598"/>
      <c r="DS53" s="596"/>
      <c r="DT53" s="593"/>
      <c r="DU53" s="598"/>
      <c r="DV53" s="596"/>
      <c r="DW53" s="593"/>
      <c r="DX53" s="598"/>
      <c r="DY53" s="631"/>
      <c r="DZ53" s="598"/>
      <c r="EA53" s="598"/>
      <c r="EB53" s="596"/>
      <c r="EC53" s="593"/>
      <c r="ED53" s="598"/>
      <c r="EE53" s="596"/>
      <c r="EF53" s="593"/>
      <c r="EG53" s="598"/>
      <c r="EH53" s="596"/>
      <c r="EI53" s="593"/>
      <c r="EJ53" s="598"/>
      <c r="EK53" s="631"/>
      <c r="EL53" s="598"/>
      <c r="EM53" s="598"/>
      <c r="EN53" s="596"/>
      <c r="EO53" s="593"/>
      <c r="EP53" s="598"/>
      <c r="EQ53" s="596"/>
      <c r="ER53" s="593"/>
      <c r="ES53" s="598"/>
      <c r="ET53" s="596"/>
      <c r="EU53" s="593"/>
      <c r="EV53" s="598"/>
      <c r="EW53" s="631"/>
      <c r="EX53" s="598"/>
      <c r="EY53" s="598"/>
      <c r="EZ53" s="596"/>
      <c r="FA53" s="593"/>
      <c r="FB53" s="598"/>
      <c r="FC53" s="596"/>
      <c r="FD53" s="593"/>
      <c r="FE53" s="598"/>
      <c r="FF53" s="596"/>
      <c r="FG53" s="593"/>
      <c r="FH53" s="598"/>
      <c r="FI53" s="631"/>
      <c r="FJ53" s="598"/>
      <c r="FK53" s="598"/>
      <c r="FL53" s="596"/>
      <c r="FM53" s="593"/>
      <c r="FN53" s="598"/>
      <c r="FO53" s="596"/>
      <c r="FP53" s="593"/>
      <c r="FQ53" s="598"/>
      <c r="FR53" s="596"/>
      <c r="FS53" s="593"/>
      <c r="FT53" s="598"/>
      <c r="FU53" s="631"/>
      <c r="FV53" s="598"/>
      <c r="FW53" s="598"/>
      <c r="FX53" s="596"/>
      <c r="FY53" s="593"/>
      <c r="FZ53" s="598"/>
      <c r="GA53" s="596"/>
      <c r="GB53" s="593"/>
      <c r="GC53" s="598"/>
      <c r="GD53" s="596"/>
      <c r="GE53" s="593"/>
      <c r="GF53" s="598"/>
      <c r="GG53" s="631"/>
      <c r="GH53" s="598"/>
      <c r="GI53" s="598"/>
      <c r="GJ53" s="596"/>
      <c r="GK53" s="593"/>
      <c r="GL53" s="598"/>
      <c r="GM53" s="596"/>
      <c r="GN53" s="593"/>
      <c r="GO53" s="598"/>
      <c r="GP53" s="596"/>
      <c r="GQ53" s="593"/>
      <c r="GR53" s="598"/>
      <c r="GS53" s="631"/>
      <c r="GT53" s="598"/>
      <c r="GU53" s="598"/>
      <c r="GV53" s="596"/>
      <c r="GW53" s="593"/>
      <c r="GX53" s="598"/>
      <c r="GY53" s="596"/>
      <c r="GZ53" s="593"/>
      <c r="HA53" s="598"/>
      <c r="HB53" s="596"/>
      <c r="HC53" s="593"/>
      <c r="HD53" s="598"/>
      <c r="HE53" s="631"/>
      <c r="HF53" s="598"/>
      <c r="HG53" s="598"/>
      <c r="HH53" s="596"/>
      <c r="HI53" s="593"/>
      <c r="HJ53" s="598"/>
      <c r="HK53" s="596"/>
      <c r="HL53" s="593"/>
      <c r="HM53" s="598"/>
      <c r="HN53" s="596"/>
      <c r="HO53" s="593"/>
      <c r="HP53" s="598"/>
      <c r="HQ53" s="631"/>
      <c r="HR53" s="598"/>
      <c r="HS53" s="598"/>
      <c r="HT53" s="596"/>
      <c r="HU53" s="593"/>
      <c r="HV53" s="598"/>
      <c r="HW53" s="596"/>
      <c r="HX53" s="593"/>
      <c r="HY53" s="598"/>
      <c r="HZ53" s="596"/>
      <c r="IA53" s="593"/>
      <c r="IB53" s="598"/>
      <c r="IC53" s="598"/>
      <c r="ID53" s="594"/>
      <c r="IE53" s="592"/>
      <c r="IF53" s="592"/>
      <c r="IG53" s="592"/>
      <c r="IH53" s="592"/>
      <c r="II53" s="592"/>
      <c r="IJ53" s="592"/>
      <c r="IK53" s="592"/>
      <c r="IL53" s="592"/>
      <c r="IM53" s="592"/>
      <c r="IN53" s="592"/>
      <c r="IO53" s="595"/>
      <c r="IP53" s="48"/>
      <c r="IQ53" s="48"/>
      <c r="IR53" s="48"/>
      <c r="IS53" s="48"/>
      <c r="IT53" s="48"/>
      <c r="IU53" s="48"/>
      <c r="IV53" s="48"/>
      <c r="IW53" s="48"/>
      <c r="IX53" s="48"/>
      <c r="IY53" s="48"/>
      <c r="IZ53" s="48"/>
      <c r="JA53" s="48"/>
      <c r="JB53" s="48"/>
      <c r="JC53" s="48"/>
      <c r="JD53" s="48"/>
      <c r="JE53" s="48"/>
      <c r="JF53" s="48"/>
      <c r="JG53" s="48"/>
      <c r="JH53" s="48"/>
      <c r="JI53" s="48"/>
      <c r="JJ53" s="48"/>
      <c r="JK53" s="48"/>
      <c r="JL53" s="48"/>
    </row>
    <row r="54" spans="1:272" ht="15" hidden="1" customHeight="1" thickBot="1" x14ac:dyDescent="0.25">
      <c r="A54" s="59"/>
      <c r="B54" s="721"/>
      <c r="C54" s="350"/>
      <c r="D54" s="351"/>
      <c r="E54" s="378"/>
      <c r="F54" s="348" t="str">
        <f t="shared" si="80"/>
        <v>O</v>
      </c>
      <c r="G54" s="348" t="str">
        <f t="shared" si="81"/>
        <v>O</v>
      </c>
      <c r="H54" s="348" t="str">
        <f t="shared" si="82"/>
        <v>O</v>
      </c>
      <c r="I54" s="353"/>
      <c r="J54" s="597"/>
      <c r="K54" s="598"/>
      <c r="L54" s="596"/>
      <c r="M54" s="593"/>
      <c r="N54" s="598"/>
      <c r="O54" s="596"/>
      <c r="P54" s="593"/>
      <c r="Q54" s="598"/>
      <c r="R54" s="596"/>
      <c r="S54" s="593"/>
      <c r="T54" s="598"/>
      <c r="U54" s="631"/>
      <c r="V54" s="598"/>
      <c r="W54" s="598"/>
      <c r="X54" s="596"/>
      <c r="Y54" s="593"/>
      <c r="Z54" s="598"/>
      <c r="AA54" s="596"/>
      <c r="AB54" s="593"/>
      <c r="AC54" s="598"/>
      <c r="AD54" s="596"/>
      <c r="AE54" s="593"/>
      <c r="AF54" s="598"/>
      <c r="AG54" s="631"/>
      <c r="AH54" s="598"/>
      <c r="AI54" s="598"/>
      <c r="AJ54" s="596"/>
      <c r="AK54" s="593"/>
      <c r="AL54" s="598"/>
      <c r="AM54" s="596"/>
      <c r="AN54" s="593"/>
      <c r="AO54" s="598"/>
      <c r="AP54" s="596"/>
      <c r="AQ54" s="593"/>
      <c r="AR54" s="598"/>
      <c r="AS54" s="631"/>
      <c r="AT54" s="598"/>
      <c r="AU54" s="598"/>
      <c r="AV54" s="596"/>
      <c r="AW54" s="593"/>
      <c r="AX54" s="598"/>
      <c r="AY54" s="596"/>
      <c r="AZ54" s="593"/>
      <c r="BA54" s="598"/>
      <c r="BB54" s="596"/>
      <c r="BC54" s="593"/>
      <c r="BD54" s="598"/>
      <c r="BE54" s="631"/>
      <c r="BF54" s="598"/>
      <c r="BG54" s="598"/>
      <c r="BH54" s="596"/>
      <c r="BI54" s="593"/>
      <c r="BJ54" s="598"/>
      <c r="BK54" s="596"/>
      <c r="BL54" s="593"/>
      <c r="BM54" s="598"/>
      <c r="BN54" s="596"/>
      <c r="BO54" s="593"/>
      <c r="BP54" s="598"/>
      <c r="BQ54" s="598"/>
      <c r="BR54" s="597"/>
      <c r="BS54" s="598"/>
      <c r="BT54" s="596"/>
      <c r="BU54" s="593"/>
      <c r="BV54" s="598"/>
      <c r="BW54" s="596"/>
      <c r="BX54" s="593"/>
      <c r="BY54" s="598"/>
      <c r="BZ54" s="596"/>
      <c r="CA54" s="593"/>
      <c r="CB54" s="598"/>
      <c r="CC54" s="631"/>
      <c r="CD54" s="598"/>
      <c r="CE54" s="598"/>
      <c r="CF54" s="596"/>
      <c r="CG54" s="593"/>
      <c r="CH54" s="598"/>
      <c r="CI54" s="596"/>
      <c r="CJ54" s="593"/>
      <c r="CK54" s="598"/>
      <c r="CL54" s="596"/>
      <c r="CM54" s="593"/>
      <c r="CN54" s="598"/>
      <c r="CO54" s="598"/>
      <c r="CP54" s="597"/>
      <c r="CQ54" s="598"/>
      <c r="CR54" s="596"/>
      <c r="CS54" s="593"/>
      <c r="CT54" s="598"/>
      <c r="CU54" s="596"/>
      <c r="CV54" s="593"/>
      <c r="CW54" s="598"/>
      <c r="CX54" s="596"/>
      <c r="CY54" s="593"/>
      <c r="CZ54" s="598"/>
      <c r="DA54" s="631"/>
      <c r="DB54" s="598"/>
      <c r="DC54" s="598"/>
      <c r="DD54" s="596"/>
      <c r="DE54" s="593"/>
      <c r="DF54" s="598"/>
      <c r="DG54" s="596"/>
      <c r="DH54" s="593"/>
      <c r="DI54" s="598"/>
      <c r="DJ54" s="596"/>
      <c r="DK54" s="593"/>
      <c r="DL54" s="598"/>
      <c r="DM54" s="631"/>
      <c r="DN54" s="598"/>
      <c r="DO54" s="598"/>
      <c r="DP54" s="596"/>
      <c r="DQ54" s="593"/>
      <c r="DR54" s="598"/>
      <c r="DS54" s="596"/>
      <c r="DT54" s="593"/>
      <c r="DU54" s="598"/>
      <c r="DV54" s="596"/>
      <c r="DW54" s="593"/>
      <c r="DX54" s="598"/>
      <c r="DY54" s="631"/>
      <c r="DZ54" s="598"/>
      <c r="EA54" s="598"/>
      <c r="EB54" s="596"/>
      <c r="EC54" s="593"/>
      <c r="ED54" s="598"/>
      <c r="EE54" s="596"/>
      <c r="EF54" s="593"/>
      <c r="EG54" s="598"/>
      <c r="EH54" s="596"/>
      <c r="EI54" s="593"/>
      <c r="EJ54" s="598"/>
      <c r="EK54" s="631"/>
      <c r="EL54" s="598"/>
      <c r="EM54" s="598"/>
      <c r="EN54" s="596"/>
      <c r="EO54" s="593"/>
      <c r="EP54" s="598"/>
      <c r="EQ54" s="596"/>
      <c r="ER54" s="593"/>
      <c r="ES54" s="598"/>
      <c r="ET54" s="596"/>
      <c r="EU54" s="593"/>
      <c r="EV54" s="598"/>
      <c r="EW54" s="631"/>
      <c r="EX54" s="598"/>
      <c r="EY54" s="598"/>
      <c r="EZ54" s="596"/>
      <c r="FA54" s="593"/>
      <c r="FB54" s="598"/>
      <c r="FC54" s="596"/>
      <c r="FD54" s="593"/>
      <c r="FE54" s="598"/>
      <c r="FF54" s="596"/>
      <c r="FG54" s="593"/>
      <c r="FH54" s="598"/>
      <c r="FI54" s="631"/>
      <c r="FJ54" s="598"/>
      <c r="FK54" s="598"/>
      <c r="FL54" s="596"/>
      <c r="FM54" s="593"/>
      <c r="FN54" s="598"/>
      <c r="FO54" s="596"/>
      <c r="FP54" s="593"/>
      <c r="FQ54" s="598"/>
      <c r="FR54" s="596"/>
      <c r="FS54" s="593"/>
      <c r="FT54" s="598"/>
      <c r="FU54" s="631"/>
      <c r="FV54" s="598"/>
      <c r="FW54" s="598"/>
      <c r="FX54" s="596"/>
      <c r="FY54" s="593"/>
      <c r="FZ54" s="598"/>
      <c r="GA54" s="596"/>
      <c r="GB54" s="593"/>
      <c r="GC54" s="598"/>
      <c r="GD54" s="596"/>
      <c r="GE54" s="593"/>
      <c r="GF54" s="598"/>
      <c r="GG54" s="631"/>
      <c r="GH54" s="598"/>
      <c r="GI54" s="598"/>
      <c r="GJ54" s="596"/>
      <c r="GK54" s="593"/>
      <c r="GL54" s="598"/>
      <c r="GM54" s="596"/>
      <c r="GN54" s="593"/>
      <c r="GO54" s="598"/>
      <c r="GP54" s="596"/>
      <c r="GQ54" s="593"/>
      <c r="GR54" s="598"/>
      <c r="GS54" s="631"/>
      <c r="GT54" s="598"/>
      <c r="GU54" s="598"/>
      <c r="GV54" s="596"/>
      <c r="GW54" s="593"/>
      <c r="GX54" s="598"/>
      <c r="GY54" s="596"/>
      <c r="GZ54" s="593"/>
      <c r="HA54" s="598"/>
      <c r="HB54" s="596"/>
      <c r="HC54" s="593"/>
      <c r="HD54" s="598"/>
      <c r="HE54" s="631"/>
      <c r="HF54" s="598"/>
      <c r="HG54" s="598"/>
      <c r="HH54" s="596"/>
      <c r="HI54" s="593"/>
      <c r="HJ54" s="598"/>
      <c r="HK54" s="596"/>
      <c r="HL54" s="593"/>
      <c r="HM54" s="598"/>
      <c r="HN54" s="596"/>
      <c r="HO54" s="593"/>
      <c r="HP54" s="598"/>
      <c r="HQ54" s="631"/>
      <c r="HR54" s="598"/>
      <c r="HS54" s="598"/>
      <c r="HT54" s="596"/>
      <c r="HU54" s="593"/>
      <c r="HV54" s="598"/>
      <c r="HW54" s="596"/>
      <c r="HX54" s="593"/>
      <c r="HY54" s="598"/>
      <c r="HZ54" s="596"/>
      <c r="IA54" s="593"/>
      <c r="IB54" s="598"/>
      <c r="IC54" s="598"/>
      <c r="ID54" s="594"/>
      <c r="IE54" s="592"/>
      <c r="IF54" s="592"/>
      <c r="IG54" s="592"/>
      <c r="IH54" s="592"/>
      <c r="II54" s="592"/>
      <c r="IJ54" s="592"/>
      <c r="IK54" s="592"/>
      <c r="IL54" s="592"/>
      <c r="IM54" s="592"/>
      <c r="IN54" s="592"/>
      <c r="IO54" s="595"/>
      <c r="IP54" s="48"/>
      <c r="IQ54" s="48"/>
      <c r="IR54" s="48"/>
      <c r="IS54" s="48"/>
      <c r="IT54" s="48"/>
      <c r="IU54" s="48"/>
      <c r="IV54" s="48"/>
      <c r="IW54" s="48"/>
      <c r="IX54" s="48"/>
      <c r="IY54" s="48"/>
      <c r="IZ54" s="48"/>
      <c r="JA54" s="48"/>
      <c r="JB54" s="48"/>
      <c r="JC54" s="48"/>
      <c r="JD54" s="48"/>
      <c r="JE54" s="48"/>
      <c r="JF54" s="48"/>
      <c r="JG54" s="48"/>
      <c r="JH54" s="48"/>
      <c r="JI54" s="48"/>
      <c r="JJ54" s="48"/>
      <c r="JK54" s="48"/>
      <c r="JL54" s="48"/>
    </row>
    <row r="55" spans="1:272" s="3" customFormat="1" ht="15" hidden="1" customHeight="1" thickBot="1" x14ac:dyDescent="0.25">
      <c r="A55" s="59"/>
      <c r="B55" s="721"/>
      <c r="C55" s="350"/>
      <c r="D55" s="351"/>
      <c r="E55" s="378"/>
      <c r="F55" s="348" t="str">
        <f t="shared" si="80"/>
        <v>O</v>
      </c>
      <c r="G55" s="348" t="str">
        <f t="shared" si="81"/>
        <v>O</v>
      </c>
      <c r="H55" s="348" t="str">
        <f t="shared" si="82"/>
        <v>O</v>
      </c>
      <c r="I55" s="353"/>
      <c r="J55" s="597"/>
      <c r="K55" s="598"/>
      <c r="L55" s="596"/>
      <c r="M55" s="592"/>
      <c r="N55" s="592"/>
      <c r="O55" s="592"/>
      <c r="P55" s="592"/>
      <c r="Q55" s="592"/>
      <c r="R55" s="592"/>
      <c r="S55" s="592"/>
      <c r="T55" s="592"/>
      <c r="U55" s="593"/>
      <c r="V55" s="594"/>
      <c r="W55" s="592"/>
      <c r="X55" s="592"/>
      <c r="Y55" s="592"/>
      <c r="Z55" s="592"/>
      <c r="AA55" s="592"/>
      <c r="AB55" s="592"/>
      <c r="AC55" s="592"/>
      <c r="AD55" s="592"/>
      <c r="AE55" s="592"/>
      <c r="AF55" s="592"/>
      <c r="AG55" s="595"/>
      <c r="AH55" s="596"/>
      <c r="AI55" s="592"/>
      <c r="AJ55" s="592"/>
      <c r="AK55" s="592"/>
      <c r="AL55" s="592"/>
      <c r="AM55" s="592"/>
      <c r="AN55" s="592"/>
      <c r="AO55" s="592"/>
      <c r="AP55" s="592"/>
      <c r="AQ55" s="592"/>
      <c r="AR55" s="592"/>
      <c r="AS55" s="593"/>
      <c r="AT55" s="594"/>
      <c r="AU55" s="592"/>
      <c r="AV55" s="592"/>
      <c r="AW55" s="592"/>
      <c r="AX55" s="592"/>
      <c r="AY55" s="592"/>
      <c r="AZ55" s="592"/>
      <c r="BA55" s="592"/>
      <c r="BB55" s="592"/>
      <c r="BC55" s="592"/>
      <c r="BD55" s="592"/>
      <c r="BE55" s="595"/>
      <c r="BF55" s="596"/>
      <c r="BG55" s="592"/>
      <c r="BH55" s="592"/>
      <c r="BI55" s="592"/>
      <c r="BJ55" s="592"/>
      <c r="BK55" s="592"/>
      <c r="BL55" s="592"/>
      <c r="BM55" s="592"/>
      <c r="BN55" s="592"/>
      <c r="BO55" s="592"/>
      <c r="BP55" s="592"/>
      <c r="BQ55" s="593"/>
      <c r="BR55" s="597"/>
      <c r="BS55" s="598"/>
      <c r="BT55" s="596"/>
      <c r="BU55" s="592"/>
      <c r="BV55" s="592"/>
      <c r="BW55" s="592"/>
      <c r="BX55" s="592"/>
      <c r="BY55" s="592"/>
      <c r="BZ55" s="592"/>
      <c r="CA55" s="592"/>
      <c r="CB55" s="592"/>
      <c r="CC55" s="595"/>
      <c r="CD55" s="596"/>
      <c r="CE55" s="592"/>
      <c r="CF55" s="592"/>
      <c r="CG55" s="592"/>
      <c r="CH55" s="592"/>
      <c r="CI55" s="592"/>
      <c r="CJ55" s="592"/>
      <c r="CK55" s="592"/>
      <c r="CL55" s="592"/>
      <c r="CM55" s="592"/>
      <c r="CN55" s="592"/>
      <c r="CO55" s="593"/>
      <c r="CP55" s="594"/>
      <c r="CQ55" s="592"/>
      <c r="CR55" s="592"/>
      <c r="CS55" s="592"/>
      <c r="CT55" s="592"/>
      <c r="CU55" s="592"/>
      <c r="CV55" s="592"/>
      <c r="CW55" s="592"/>
      <c r="CX55" s="592"/>
      <c r="CY55" s="592"/>
      <c r="CZ55" s="592"/>
      <c r="DA55" s="595"/>
      <c r="DB55" s="596"/>
      <c r="DC55" s="592"/>
      <c r="DD55" s="592"/>
      <c r="DE55" s="592"/>
      <c r="DF55" s="592"/>
      <c r="DG55" s="592"/>
      <c r="DH55" s="592"/>
      <c r="DI55" s="592"/>
      <c r="DJ55" s="592"/>
      <c r="DK55" s="592"/>
      <c r="DL55" s="592"/>
      <c r="DM55" s="593"/>
      <c r="DN55" s="594"/>
      <c r="DO55" s="592"/>
      <c r="DP55" s="592"/>
      <c r="DQ55" s="592"/>
      <c r="DR55" s="592"/>
      <c r="DS55" s="592"/>
      <c r="DT55" s="592"/>
      <c r="DU55" s="592"/>
      <c r="DV55" s="592"/>
      <c r="DW55" s="592"/>
      <c r="DX55" s="592"/>
      <c r="DY55" s="595"/>
      <c r="DZ55" s="596"/>
      <c r="EA55" s="592"/>
      <c r="EB55" s="592"/>
      <c r="EC55" s="592"/>
      <c r="ED55" s="592"/>
      <c r="EE55" s="592"/>
      <c r="EF55" s="592"/>
      <c r="EG55" s="592"/>
      <c r="EH55" s="592"/>
      <c r="EI55" s="592"/>
      <c r="EJ55" s="592"/>
      <c r="EK55" s="593"/>
      <c r="EL55" s="594"/>
      <c r="EM55" s="592"/>
      <c r="EN55" s="592"/>
      <c r="EO55" s="592"/>
      <c r="EP55" s="592"/>
      <c r="EQ55" s="592"/>
      <c r="ER55" s="592"/>
      <c r="ES55" s="592"/>
      <c r="ET55" s="592"/>
      <c r="EU55" s="592"/>
      <c r="EV55" s="592"/>
      <c r="EW55" s="595"/>
      <c r="EX55" s="596"/>
      <c r="EY55" s="592"/>
      <c r="EZ55" s="592"/>
      <c r="FA55" s="592"/>
      <c r="FB55" s="592"/>
      <c r="FC55" s="592"/>
      <c r="FD55" s="592"/>
      <c r="FE55" s="592"/>
      <c r="FF55" s="592"/>
      <c r="FG55" s="592"/>
      <c r="FH55" s="592"/>
      <c r="FI55" s="593"/>
      <c r="FJ55" s="594"/>
      <c r="FK55" s="592"/>
      <c r="FL55" s="592"/>
      <c r="FM55" s="592"/>
      <c r="FN55" s="592"/>
      <c r="FO55" s="592"/>
      <c r="FP55" s="592"/>
      <c r="FQ55" s="592"/>
      <c r="FR55" s="592"/>
      <c r="FS55" s="592"/>
      <c r="FT55" s="592"/>
      <c r="FU55" s="595"/>
      <c r="FV55" s="596"/>
      <c r="FW55" s="592"/>
      <c r="FX55" s="592"/>
      <c r="FY55" s="592"/>
      <c r="FZ55" s="592"/>
      <c r="GA55" s="592"/>
      <c r="GB55" s="592"/>
      <c r="GC55" s="592"/>
      <c r="GD55" s="592"/>
      <c r="GE55" s="592"/>
      <c r="GF55" s="592"/>
      <c r="GG55" s="593"/>
      <c r="GH55" s="594"/>
      <c r="GI55" s="592"/>
      <c r="GJ55" s="592"/>
      <c r="GK55" s="592"/>
      <c r="GL55" s="592"/>
      <c r="GM55" s="592"/>
      <c r="GN55" s="592"/>
      <c r="GO55" s="592"/>
      <c r="GP55" s="592"/>
      <c r="GQ55" s="592"/>
      <c r="GR55" s="592"/>
      <c r="GS55" s="595"/>
      <c r="GT55" s="596"/>
      <c r="GU55" s="592"/>
      <c r="GV55" s="592"/>
      <c r="GW55" s="592"/>
      <c r="GX55" s="592"/>
      <c r="GY55" s="592"/>
      <c r="GZ55" s="592"/>
      <c r="HA55" s="592"/>
      <c r="HB55" s="592"/>
      <c r="HC55" s="592"/>
      <c r="HD55" s="592"/>
      <c r="HE55" s="593"/>
      <c r="HF55" s="594"/>
      <c r="HG55" s="592"/>
      <c r="HH55" s="592"/>
      <c r="HI55" s="592"/>
      <c r="HJ55" s="592"/>
      <c r="HK55" s="592"/>
      <c r="HL55" s="592"/>
      <c r="HM55" s="592"/>
      <c r="HN55" s="592"/>
      <c r="HO55" s="592"/>
      <c r="HP55" s="592"/>
      <c r="HQ55" s="595"/>
      <c r="HR55" s="596"/>
      <c r="HS55" s="592"/>
      <c r="HT55" s="592"/>
      <c r="HU55" s="592"/>
      <c r="HV55" s="592"/>
      <c r="HW55" s="592"/>
      <c r="HX55" s="592"/>
      <c r="HY55" s="592"/>
      <c r="HZ55" s="592"/>
      <c r="IA55" s="592"/>
      <c r="IB55" s="592"/>
      <c r="IC55" s="595"/>
      <c r="ID55" s="592"/>
      <c r="IE55" s="592"/>
      <c r="IF55" s="592"/>
      <c r="IG55" s="592"/>
      <c r="IH55" s="592"/>
      <c r="II55" s="592"/>
      <c r="IJ55" s="592"/>
      <c r="IK55" s="592"/>
      <c r="IL55" s="592"/>
      <c r="IM55" s="592"/>
      <c r="IN55" s="592"/>
      <c r="IO55" s="595"/>
      <c r="IP55" s="48"/>
      <c r="IQ55" s="48"/>
      <c r="IR55" s="48"/>
      <c r="IS55" s="48"/>
      <c r="IT55" s="48"/>
      <c r="IU55" s="48"/>
      <c r="IV55" s="48"/>
      <c r="IW55" s="48"/>
      <c r="IX55" s="48"/>
      <c r="IY55" s="48"/>
      <c r="IZ55" s="48"/>
      <c r="JA55" s="48"/>
      <c r="JB55" s="48"/>
      <c r="JC55" s="48"/>
      <c r="JD55" s="48"/>
      <c r="JE55" s="48"/>
      <c r="JF55" s="48"/>
      <c r="JG55" s="48"/>
      <c r="JH55" s="48"/>
      <c r="JI55" s="48"/>
      <c r="JJ55" s="48"/>
      <c r="JK55" s="48"/>
      <c r="JL55" s="48"/>
    </row>
    <row r="56" spans="1:272" ht="15" hidden="1" customHeight="1" thickBot="1" x14ac:dyDescent="0.25">
      <c r="A56" s="59"/>
      <c r="B56" s="721"/>
      <c r="C56" s="350"/>
      <c r="D56" s="351"/>
      <c r="E56" s="378"/>
      <c r="F56" s="348" t="str">
        <f t="shared" si="80"/>
        <v>O</v>
      </c>
      <c r="G56" s="348" t="str">
        <f t="shared" si="81"/>
        <v>O</v>
      </c>
      <c r="H56" s="348" t="str">
        <f t="shared" si="82"/>
        <v>O</v>
      </c>
      <c r="I56" s="353"/>
      <c r="J56" s="597"/>
      <c r="K56" s="598"/>
      <c r="L56" s="596"/>
      <c r="M56" s="592"/>
      <c r="N56" s="592"/>
      <c r="O56" s="592"/>
      <c r="P56" s="592"/>
      <c r="Q56" s="592"/>
      <c r="R56" s="592"/>
      <c r="S56" s="592"/>
      <c r="T56" s="592"/>
      <c r="U56" s="593"/>
      <c r="V56" s="594"/>
      <c r="W56" s="592"/>
      <c r="X56" s="592"/>
      <c r="Y56" s="592"/>
      <c r="Z56" s="592"/>
      <c r="AA56" s="592"/>
      <c r="AB56" s="592"/>
      <c r="AC56" s="592"/>
      <c r="AD56" s="592"/>
      <c r="AE56" s="592"/>
      <c r="AF56" s="592"/>
      <c r="AG56" s="595"/>
      <c r="AH56" s="596"/>
      <c r="AI56" s="592"/>
      <c r="AJ56" s="592"/>
      <c r="AK56" s="592"/>
      <c r="AL56" s="592"/>
      <c r="AM56" s="592"/>
      <c r="AN56" s="592"/>
      <c r="AO56" s="592"/>
      <c r="AP56" s="592"/>
      <c r="AQ56" s="592"/>
      <c r="AR56" s="592"/>
      <c r="AS56" s="593"/>
      <c r="AT56" s="594"/>
      <c r="AU56" s="592"/>
      <c r="AV56" s="592"/>
      <c r="AW56" s="592"/>
      <c r="AX56" s="592"/>
      <c r="AY56" s="592"/>
      <c r="AZ56" s="592"/>
      <c r="BA56" s="592"/>
      <c r="BB56" s="592"/>
      <c r="BC56" s="592"/>
      <c r="BD56" s="592"/>
      <c r="BE56" s="595"/>
      <c r="BF56" s="596"/>
      <c r="BG56" s="592"/>
      <c r="BH56" s="592"/>
      <c r="BI56" s="592"/>
      <c r="BJ56" s="592"/>
      <c r="BK56" s="592"/>
      <c r="BL56" s="592"/>
      <c r="BM56" s="592"/>
      <c r="BN56" s="592"/>
      <c r="BO56" s="592"/>
      <c r="BP56" s="592"/>
      <c r="BQ56" s="593"/>
      <c r="BR56" s="597"/>
      <c r="BS56" s="598"/>
      <c r="BT56" s="596"/>
      <c r="BU56" s="592"/>
      <c r="BV56" s="592"/>
      <c r="BW56" s="592"/>
      <c r="BX56" s="592"/>
      <c r="BY56" s="592"/>
      <c r="BZ56" s="592"/>
      <c r="CA56" s="592"/>
      <c r="CB56" s="592"/>
      <c r="CC56" s="595"/>
      <c r="CD56" s="596"/>
      <c r="CE56" s="592"/>
      <c r="CF56" s="592"/>
      <c r="CG56" s="592"/>
      <c r="CH56" s="592"/>
      <c r="CI56" s="592"/>
      <c r="CJ56" s="592"/>
      <c r="CK56" s="592"/>
      <c r="CL56" s="592"/>
      <c r="CM56" s="592"/>
      <c r="CN56" s="592"/>
      <c r="CO56" s="593"/>
      <c r="CP56" s="594"/>
      <c r="CQ56" s="592"/>
      <c r="CR56" s="592"/>
      <c r="CS56" s="592"/>
      <c r="CT56" s="592"/>
      <c r="CU56" s="592"/>
      <c r="CV56" s="592"/>
      <c r="CW56" s="592"/>
      <c r="CX56" s="592"/>
      <c r="CY56" s="592"/>
      <c r="CZ56" s="592"/>
      <c r="DA56" s="595"/>
      <c r="DB56" s="596"/>
      <c r="DC56" s="592"/>
      <c r="DD56" s="592"/>
      <c r="DE56" s="592"/>
      <c r="DF56" s="592"/>
      <c r="DG56" s="592"/>
      <c r="DH56" s="592"/>
      <c r="DI56" s="592"/>
      <c r="DJ56" s="592"/>
      <c r="DK56" s="592"/>
      <c r="DL56" s="592"/>
      <c r="DM56" s="593"/>
      <c r="DN56" s="594"/>
      <c r="DO56" s="592"/>
      <c r="DP56" s="592"/>
      <c r="DQ56" s="592"/>
      <c r="DR56" s="592"/>
      <c r="DS56" s="592"/>
      <c r="DT56" s="592"/>
      <c r="DU56" s="592"/>
      <c r="DV56" s="592"/>
      <c r="DW56" s="592"/>
      <c r="DX56" s="592"/>
      <c r="DY56" s="595"/>
      <c r="DZ56" s="596"/>
      <c r="EA56" s="592"/>
      <c r="EB56" s="592"/>
      <c r="EC56" s="592"/>
      <c r="ED56" s="592"/>
      <c r="EE56" s="592"/>
      <c r="EF56" s="592"/>
      <c r="EG56" s="592"/>
      <c r="EH56" s="592"/>
      <c r="EI56" s="592"/>
      <c r="EJ56" s="592"/>
      <c r="EK56" s="593"/>
      <c r="EL56" s="594"/>
      <c r="EM56" s="592"/>
      <c r="EN56" s="592"/>
      <c r="EO56" s="592"/>
      <c r="EP56" s="592"/>
      <c r="EQ56" s="592"/>
      <c r="ER56" s="592"/>
      <c r="ES56" s="592"/>
      <c r="ET56" s="592"/>
      <c r="EU56" s="592"/>
      <c r="EV56" s="592"/>
      <c r="EW56" s="595"/>
      <c r="EX56" s="596"/>
      <c r="EY56" s="592"/>
      <c r="EZ56" s="592"/>
      <c r="FA56" s="592"/>
      <c r="FB56" s="592"/>
      <c r="FC56" s="592"/>
      <c r="FD56" s="592"/>
      <c r="FE56" s="592"/>
      <c r="FF56" s="592"/>
      <c r="FG56" s="592"/>
      <c r="FH56" s="592"/>
      <c r="FI56" s="593"/>
      <c r="FJ56" s="594"/>
      <c r="FK56" s="592"/>
      <c r="FL56" s="592"/>
      <c r="FM56" s="592"/>
      <c r="FN56" s="592"/>
      <c r="FO56" s="592"/>
      <c r="FP56" s="592"/>
      <c r="FQ56" s="592"/>
      <c r="FR56" s="592"/>
      <c r="FS56" s="592"/>
      <c r="FT56" s="592"/>
      <c r="FU56" s="595"/>
      <c r="FV56" s="596"/>
      <c r="FW56" s="592"/>
      <c r="FX56" s="592"/>
      <c r="FY56" s="592"/>
      <c r="FZ56" s="592"/>
      <c r="GA56" s="592"/>
      <c r="GB56" s="592"/>
      <c r="GC56" s="592"/>
      <c r="GD56" s="592"/>
      <c r="GE56" s="592"/>
      <c r="GF56" s="592"/>
      <c r="GG56" s="593"/>
      <c r="GH56" s="594"/>
      <c r="GI56" s="592"/>
      <c r="GJ56" s="592"/>
      <c r="GK56" s="592"/>
      <c r="GL56" s="592"/>
      <c r="GM56" s="592"/>
      <c r="GN56" s="592"/>
      <c r="GO56" s="592"/>
      <c r="GP56" s="592"/>
      <c r="GQ56" s="592"/>
      <c r="GR56" s="592"/>
      <c r="GS56" s="595"/>
      <c r="GT56" s="596"/>
      <c r="GU56" s="592"/>
      <c r="GV56" s="592"/>
      <c r="GW56" s="592"/>
      <c r="GX56" s="592"/>
      <c r="GY56" s="592"/>
      <c r="GZ56" s="592"/>
      <c r="HA56" s="592"/>
      <c r="HB56" s="592"/>
      <c r="HC56" s="592"/>
      <c r="HD56" s="592"/>
      <c r="HE56" s="593"/>
      <c r="HF56" s="594"/>
      <c r="HG56" s="592"/>
      <c r="HH56" s="592"/>
      <c r="HI56" s="592"/>
      <c r="HJ56" s="592"/>
      <c r="HK56" s="592"/>
      <c r="HL56" s="592"/>
      <c r="HM56" s="592"/>
      <c r="HN56" s="592"/>
      <c r="HO56" s="592"/>
      <c r="HP56" s="592"/>
      <c r="HQ56" s="595"/>
      <c r="HR56" s="596"/>
      <c r="HS56" s="592"/>
      <c r="HT56" s="592"/>
      <c r="HU56" s="592"/>
      <c r="HV56" s="592"/>
      <c r="HW56" s="592"/>
      <c r="HX56" s="592"/>
      <c r="HY56" s="592"/>
      <c r="HZ56" s="592"/>
      <c r="IA56" s="592"/>
      <c r="IB56" s="592"/>
      <c r="IC56" s="595"/>
      <c r="ID56" s="592"/>
      <c r="IE56" s="592"/>
      <c r="IF56" s="592"/>
      <c r="IG56" s="592"/>
      <c r="IH56" s="592"/>
      <c r="II56" s="592"/>
      <c r="IJ56" s="592"/>
      <c r="IK56" s="592"/>
      <c r="IL56" s="592"/>
      <c r="IM56" s="592"/>
      <c r="IN56" s="592"/>
      <c r="IO56" s="595"/>
      <c r="IP56" s="48"/>
      <c r="IQ56" s="48"/>
      <c r="IR56" s="48"/>
      <c r="IS56" s="48"/>
      <c r="IT56" s="48"/>
      <c r="IU56" s="48"/>
      <c r="IV56" s="48"/>
      <c r="IW56" s="48"/>
      <c r="IX56" s="48"/>
      <c r="IY56" s="48"/>
      <c r="IZ56" s="48"/>
      <c r="JA56" s="48"/>
      <c r="JB56" s="48"/>
      <c r="JC56" s="48"/>
      <c r="JD56" s="48"/>
      <c r="JE56" s="48"/>
      <c r="JF56" s="48"/>
      <c r="JG56" s="48"/>
      <c r="JH56" s="48"/>
      <c r="JI56" s="48"/>
      <c r="JJ56" s="48"/>
      <c r="JK56" s="48"/>
      <c r="JL56" s="48"/>
    </row>
    <row r="57" spans="1:272" s="3" customFormat="1" ht="15" hidden="1" customHeight="1" thickBot="1" x14ac:dyDescent="0.25">
      <c r="A57" s="59"/>
      <c r="B57" s="721"/>
      <c r="C57" s="350"/>
      <c r="D57" s="351"/>
      <c r="E57" s="378"/>
      <c r="F57" s="348" t="str">
        <f t="shared" si="80"/>
        <v>O</v>
      </c>
      <c r="G57" s="348" t="str">
        <f t="shared" si="81"/>
        <v>O</v>
      </c>
      <c r="H57" s="348" t="str">
        <f t="shared" si="82"/>
        <v>O</v>
      </c>
      <c r="I57" s="353"/>
      <c r="J57" s="597"/>
      <c r="K57" s="598"/>
      <c r="L57" s="596"/>
      <c r="M57" s="592"/>
      <c r="N57" s="592"/>
      <c r="O57" s="592"/>
      <c r="P57" s="592"/>
      <c r="Q57" s="592"/>
      <c r="R57" s="592"/>
      <c r="S57" s="592"/>
      <c r="T57" s="592"/>
      <c r="U57" s="593"/>
      <c r="V57" s="594"/>
      <c r="W57" s="592"/>
      <c r="X57" s="592"/>
      <c r="Y57" s="592"/>
      <c r="Z57" s="592"/>
      <c r="AA57" s="592"/>
      <c r="AB57" s="592"/>
      <c r="AC57" s="592"/>
      <c r="AD57" s="592"/>
      <c r="AE57" s="592"/>
      <c r="AF57" s="592"/>
      <c r="AG57" s="595"/>
      <c r="AH57" s="596"/>
      <c r="AI57" s="592"/>
      <c r="AJ57" s="592"/>
      <c r="AK57" s="592"/>
      <c r="AL57" s="592"/>
      <c r="AM57" s="592"/>
      <c r="AN57" s="592"/>
      <c r="AO57" s="592"/>
      <c r="AP57" s="592"/>
      <c r="AQ57" s="592"/>
      <c r="AR57" s="592"/>
      <c r="AS57" s="593"/>
      <c r="AT57" s="594"/>
      <c r="AU57" s="592"/>
      <c r="AV57" s="592"/>
      <c r="AW57" s="592"/>
      <c r="AX57" s="592"/>
      <c r="AY57" s="592"/>
      <c r="AZ57" s="592"/>
      <c r="BA57" s="592"/>
      <c r="BB57" s="592"/>
      <c r="BC57" s="592"/>
      <c r="BD57" s="592"/>
      <c r="BE57" s="595"/>
      <c r="BF57" s="596"/>
      <c r="BG57" s="592"/>
      <c r="BH57" s="592"/>
      <c r="BI57" s="592"/>
      <c r="BJ57" s="592"/>
      <c r="BK57" s="592"/>
      <c r="BL57" s="592"/>
      <c r="BM57" s="592"/>
      <c r="BN57" s="592"/>
      <c r="BO57" s="592"/>
      <c r="BP57" s="592"/>
      <c r="BQ57" s="593"/>
      <c r="BR57" s="597"/>
      <c r="BS57" s="598"/>
      <c r="BT57" s="596"/>
      <c r="BU57" s="592"/>
      <c r="BV57" s="592"/>
      <c r="BW57" s="592"/>
      <c r="BX57" s="592"/>
      <c r="BY57" s="592"/>
      <c r="BZ57" s="592"/>
      <c r="CA57" s="592"/>
      <c r="CB57" s="592"/>
      <c r="CC57" s="595"/>
      <c r="CD57" s="596"/>
      <c r="CE57" s="592"/>
      <c r="CF57" s="592"/>
      <c r="CG57" s="592"/>
      <c r="CH57" s="592"/>
      <c r="CI57" s="592"/>
      <c r="CJ57" s="592"/>
      <c r="CK57" s="592"/>
      <c r="CL57" s="592"/>
      <c r="CM57" s="592"/>
      <c r="CN57" s="592"/>
      <c r="CO57" s="593"/>
      <c r="CP57" s="594"/>
      <c r="CQ57" s="592"/>
      <c r="CR57" s="592"/>
      <c r="CS57" s="592"/>
      <c r="CT57" s="592"/>
      <c r="CU57" s="592"/>
      <c r="CV57" s="592"/>
      <c r="CW57" s="592"/>
      <c r="CX57" s="592"/>
      <c r="CY57" s="592"/>
      <c r="CZ57" s="592"/>
      <c r="DA57" s="595"/>
      <c r="DB57" s="596"/>
      <c r="DC57" s="592"/>
      <c r="DD57" s="592"/>
      <c r="DE57" s="592"/>
      <c r="DF57" s="592"/>
      <c r="DG57" s="592"/>
      <c r="DH57" s="592"/>
      <c r="DI57" s="592"/>
      <c r="DJ57" s="592"/>
      <c r="DK57" s="592"/>
      <c r="DL57" s="592"/>
      <c r="DM57" s="593"/>
      <c r="DN57" s="594"/>
      <c r="DO57" s="592"/>
      <c r="DP57" s="592"/>
      <c r="DQ57" s="592"/>
      <c r="DR57" s="592"/>
      <c r="DS57" s="592"/>
      <c r="DT57" s="592"/>
      <c r="DU57" s="592"/>
      <c r="DV57" s="592"/>
      <c r="DW57" s="592"/>
      <c r="DX57" s="592"/>
      <c r="DY57" s="595"/>
      <c r="DZ57" s="596"/>
      <c r="EA57" s="592"/>
      <c r="EB57" s="592"/>
      <c r="EC57" s="592"/>
      <c r="ED57" s="592"/>
      <c r="EE57" s="592"/>
      <c r="EF57" s="592"/>
      <c r="EG57" s="592"/>
      <c r="EH57" s="592"/>
      <c r="EI57" s="592"/>
      <c r="EJ57" s="592"/>
      <c r="EK57" s="593"/>
      <c r="EL57" s="594"/>
      <c r="EM57" s="592"/>
      <c r="EN57" s="592"/>
      <c r="EO57" s="592"/>
      <c r="EP57" s="592"/>
      <c r="EQ57" s="592"/>
      <c r="ER57" s="592"/>
      <c r="ES57" s="592"/>
      <c r="ET57" s="592"/>
      <c r="EU57" s="592"/>
      <c r="EV57" s="592"/>
      <c r="EW57" s="595"/>
      <c r="EX57" s="596"/>
      <c r="EY57" s="592"/>
      <c r="EZ57" s="592"/>
      <c r="FA57" s="592"/>
      <c r="FB57" s="592"/>
      <c r="FC57" s="592"/>
      <c r="FD57" s="592"/>
      <c r="FE57" s="592"/>
      <c r="FF57" s="592"/>
      <c r="FG57" s="592"/>
      <c r="FH57" s="592"/>
      <c r="FI57" s="593"/>
      <c r="FJ57" s="594"/>
      <c r="FK57" s="592"/>
      <c r="FL57" s="592"/>
      <c r="FM57" s="592"/>
      <c r="FN57" s="592"/>
      <c r="FO57" s="592"/>
      <c r="FP57" s="592"/>
      <c r="FQ57" s="592"/>
      <c r="FR57" s="592"/>
      <c r="FS57" s="592"/>
      <c r="FT57" s="592"/>
      <c r="FU57" s="595"/>
      <c r="FV57" s="596"/>
      <c r="FW57" s="592"/>
      <c r="FX57" s="592"/>
      <c r="FY57" s="592"/>
      <c r="FZ57" s="592"/>
      <c r="GA57" s="592"/>
      <c r="GB57" s="592"/>
      <c r="GC57" s="592"/>
      <c r="GD57" s="592"/>
      <c r="GE57" s="592"/>
      <c r="GF57" s="592"/>
      <c r="GG57" s="593"/>
      <c r="GH57" s="594"/>
      <c r="GI57" s="592"/>
      <c r="GJ57" s="592"/>
      <c r="GK57" s="592"/>
      <c r="GL57" s="592"/>
      <c r="GM57" s="592"/>
      <c r="GN57" s="592"/>
      <c r="GO57" s="592"/>
      <c r="GP57" s="592"/>
      <c r="GQ57" s="592"/>
      <c r="GR57" s="592"/>
      <c r="GS57" s="595"/>
      <c r="GT57" s="596"/>
      <c r="GU57" s="592"/>
      <c r="GV57" s="592"/>
      <c r="GW57" s="592"/>
      <c r="GX57" s="592"/>
      <c r="GY57" s="592"/>
      <c r="GZ57" s="592"/>
      <c r="HA57" s="592"/>
      <c r="HB57" s="592"/>
      <c r="HC57" s="592"/>
      <c r="HD57" s="592"/>
      <c r="HE57" s="593"/>
      <c r="HF57" s="594"/>
      <c r="HG57" s="592"/>
      <c r="HH57" s="592"/>
      <c r="HI57" s="592"/>
      <c r="HJ57" s="592"/>
      <c r="HK57" s="592"/>
      <c r="HL57" s="592"/>
      <c r="HM57" s="592"/>
      <c r="HN57" s="592"/>
      <c r="HO57" s="592"/>
      <c r="HP57" s="592"/>
      <c r="HQ57" s="595"/>
      <c r="HR57" s="596"/>
      <c r="HS57" s="592"/>
      <c r="HT57" s="592"/>
      <c r="HU57" s="592"/>
      <c r="HV57" s="592"/>
      <c r="HW57" s="592"/>
      <c r="HX57" s="592"/>
      <c r="HY57" s="592"/>
      <c r="HZ57" s="592"/>
      <c r="IA57" s="592"/>
      <c r="IB57" s="592"/>
      <c r="IC57" s="595"/>
      <c r="ID57" s="592"/>
      <c r="IE57" s="592"/>
      <c r="IF57" s="592"/>
      <c r="IG57" s="592"/>
      <c r="IH57" s="592"/>
      <c r="II57" s="592"/>
      <c r="IJ57" s="592"/>
      <c r="IK57" s="592"/>
      <c r="IL57" s="592"/>
      <c r="IM57" s="592"/>
      <c r="IN57" s="592"/>
      <c r="IO57" s="595"/>
      <c r="IP57" s="48"/>
      <c r="IQ57" s="48"/>
      <c r="IR57" s="48"/>
      <c r="IS57" s="48"/>
      <c r="IT57" s="48"/>
      <c r="IU57" s="48"/>
      <c r="IV57" s="48"/>
      <c r="IW57" s="48"/>
      <c r="IX57" s="48"/>
      <c r="IY57" s="48"/>
      <c r="IZ57" s="48"/>
      <c r="JA57" s="48"/>
      <c r="JB57" s="48"/>
      <c r="JC57" s="48"/>
      <c r="JD57" s="48"/>
      <c r="JE57" s="48"/>
      <c r="JF57" s="48"/>
      <c r="JG57" s="48"/>
      <c r="JH57" s="48"/>
      <c r="JI57" s="48"/>
      <c r="JJ57" s="48"/>
      <c r="JK57" s="48"/>
      <c r="JL57" s="48"/>
    </row>
    <row r="58" spans="1:272" ht="15" hidden="1" customHeight="1" thickBot="1" x14ac:dyDescent="0.25">
      <c r="A58" s="59"/>
      <c r="B58" s="721"/>
      <c r="C58" s="350"/>
      <c r="D58" s="351"/>
      <c r="E58" s="378"/>
      <c r="F58" s="348" t="str">
        <f t="shared" si="80"/>
        <v>O</v>
      </c>
      <c r="G58" s="348" t="str">
        <f t="shared" si="81"/>
        <v>O</v>
      </c>
      <c r="H58" s="348" t="str">
        <f t="shared" si="82"/>
        <v>O</v>
      </c>
      <c r="I58" s="353"/>
      <c r="J58" s="597"/>
      <c r="K58" s="598"/>
      <c r="L58" s="596"/>
      <c r="M58" s="592"/>
      <c r="N58" s="592"/>
      <c r="O58" s="592"/>
      <c r="P58" s="592"/>
      <c r="Q58" s="592"/>
      <c r="R58" s="592"/>
      <c r="S58" s="592"/>
      <c r="T58" s="592"/>
      <c r="U58" s="593"/>
      <c r="V58" s="594"/>
      <c r="W58" s="592"/>
      <c r="X58" s="592"/>
      <c r="Y58" s="592"/>
      <c r="Z58" s="592"/>
      <c r="AA58" s="592"/>
      <c r="AB58" s="592"/>
      <c r="AC58" s="592"/>
      <c r="AD58" s="592"/>
      <c r="AE58" s="592"/>
      <c r="AF58" s="592"/>
      <c r="AG58" s="595"/>
      <c r="AH58" s="596"/>
      <c r="AI58" s="592"/>
      <c r="AJ58" s="592"/>
      <c r="AK58" s="592"/>
      <c r="AL58" s="592"/>
      <c r="AM58" s="592"/>
      <c r="AN58" s="592"/>
      <c r="AO58" s="592"/>
      <c r="AP58" s="592"/>
      <c r="AQ58" s="592"/>
      <c r="AR58" s="592"/>
      <c r="AS58" s="593"/>
      <c r="AT58" s="594"/>
      <c r="AU58" s="592"/>
      <c r="AV58" s="592"/>
      <c r="AW58" s="592"/>
      <c r="AX58" s="592"/>
      <c r="AY58" s="592"/>
      <c r="AZ58" s="592"/>
      <c r="BA58" s="592"/>
      <c r="BB58" s="592"/>
      <c r="BC58" s="592"/>
      <c r="BD58" s="592"/>
      <c r="BE58" s="595"/>
      <c r="BF58" s="596"/>
      <c r="BG58" s="592"/>
      <c r="BH58" s="592"/>
      <c r="BI58" s="592"/>
      <c r="BJ58" s="592"/>
      <c r="BK58" s="592"/>
      <c r="BL58" s="592"/>
      <c r="BM58" s="592"/>
      <c r="BN58" s="592"/>
      <c r="BO58" s="592"/>
      <c r="BP58" s="592"/>
      <c r="BQ58" s="593"/>
      <c r="BR58" s="597"/>
      <c r="BS58" s="598"/>
      <c r="BT58" s="596"/>
      <c r="BU58" s="592"/>
      <c r="BV58" s="592"/>
      <c r="BW58" s="592"/>
      <c r="BX58" s="592"/>
      <c r="BY58" s="592"/>
      <c r="BZ58" s="592"/>
      <c r="CA58" s="592"/>
      <c r="CB58" s="592"/>
      <c r="CC58" s="595"/>
      <c r="CD58" s="596"/>
      <c r="CE58" s="592"/>
      <c r="CF58" s="592"/>
      <c r="CG58" s="592"/>
      <c r="CH58" s="592"/>
      <c r="CI58" s="592"/>
      <c r="CJ58" s="592"/>
      <c r="CK58" s="592"/>
      <c r="CL58" s="592"/>
      <c r="CM58" s="592"/>
      <c r="CN58" s="592"/>
      <c r="CO58" s="593"/>
      <c r="CP58" s="594"/>
      <c r="CQ58" s="592"/>
      <c r="CR58" s="592"/>
      <c r="CS58" s="592"/>
      <c r="CT58" s="592"/>
      <c r="CU58" s="592"/>
      <c r="CV58" s="592"/>
      <c r="CW58" s="592"/>
      <c r="CX58" s="592"/>
      <c r="CY58" s="592"/>
      <c r="CZ58" s="592"/>
      <c r="DA58" s="595"/>
      <c r="DB58" s="596"/>
      <c r="DC58" s="592"/>
      <c r="DD58" s="592"/>
      <c r="DE58" s="592"/>
      <c r="DF58" s="592"/>
      <c r="DG58" s="592"/>
      <c r="DH58" s="592"/>
      <c r="DI58" s="592"/>
      <c r="DJ58" s="592"/>
      <c r="DK58" s="592"/>
      <c r="DL58" s="592"/>
      <c r="DM58" s="593"/>
      <c r="DN58" s="594"/>
      <c r="DO58" s="592"/>
      <c r="DP58" s="592"/>
      <c r="DQ58" s="592"/>
      <c r="DR58" s="592"/>
      <c r="DS58" s="592"/>
      <c r="DT58" s="592"/>
      <c r="DU58" s="592"/>
      <c r="DV58" s="592"/>
      <c r="DW58" s="592"/>
      <c r="DX58" s="592"/>
      <c r="DY58" s="595"/>
      <c r="DZ58" s="596"/>
      <c r="EA58" s="592"/>
      <c r="EB58" s="592"/>
      <c r="EC58" s="592"/>
      <c r="ED58" s="592"/>
      <c r="EE58" s="592"/>
      <c r="EF58" s="592"/>
      <c r="EG58" s="592"/>
      <c r="EH58" s="592"/>
      <c r="EI58" s="592"/>
      <c r="EJ58" s="592"/>
      <c r="EK58" s="593"/>
      <c r="EL58" s="594"/>
      <c r="EM58" s="592"/>
      <c r="EN58" s="592"/>
      <c r="EO58" s="592"/>
      <c r="EP58" s="592"/>
      <c r="EQ58" s="592"/>
      <c r="ER58" s="592"/>
      <c r="ES58" s="592"/>
      <c r="ET58" s="592"/>
      <c r="EU58" s="592"/>
      <c r="EV58" s="592"/>
      <c r="EW58" s="595"/>
      <c r="EX58" s="596"/>
      <c r="EY58" s="592"/>
      <c r="EZ58" s="592"/>
      <c r="FA58" s="592"/>
      <c r="FB58" s="592"/>
      <c r="FC58" s="592"/>
      <c r="FD58" s="592"/>
      <c r="FE58" s="592"/>
      <c r="FF58" s="592"/>
      <c r="FG58" s="592"/>
      <c r="FH58" s="592"/>
      <c r="FI58" s="593"/>
      <c r="FJ58" s="594"/>
      <c r="FK58" s="592"/>
      <c r="FL58" s="592"/>
      <c r="FM58" s="592"/>
      <c r="FN58" s="592"/>
      <c r="FO58" s="592"/>
      <c r="FP58" s="592"/>
      <c r="FQ58" s="592"/>
      <c r="FR58" s="592"/>
      <c r="FS58" s="592"/>
      <c r="FT58" s="592"/>
      <c r="FU58" s="595"/>
      <c r="FV58" s="596"/>
      <c r="FW58" s="592"/>
      <c r="FX58" s="592"/>
      <c r="FY58" s="592"/>
      <c r="FZ58" s="592"/>
      <c r="GA58" s="592"/>
      <c r="GB58" s="592"/>
      <c r="GC58" s="592"/>
      <c r="GD58" s="592"/>
      <c r="GE58" s="592"/>
      <c r="GF58" s="592"/>
      <c r="GG58" s="593"/>
      <c r="GH58" s="594"/>
      <c r="GI58" s="592"/>
      <c r="GJ58" s="592"/>
      <c r="GK58" s="592"/>
      <c r="GL58" s="592"/>
      <c r="GM58" s="592"/>
      <c r="GN58" s="592"/>
      <c r="GO58" s="592"/>
      <c r="GP58" s="592"/>
      <c r="GQ58" s="592"/>
      <c r="GR58" s="592"/>
      <c r="GS58" s="595"/>
      <c r="GT58" s="596"/>
      <c r="GU58" s="592"/>
      <c r="GV58" s="592"/>
      <c r="GW58" s="592"/>
      <c r="GX58" s="592"/>
      <c r="GY58" s="592"/>
      <c r="GZ58" s="592"/>
      <c r="HA58" s="592"/>
      <c r="HB58" s="592"/>
      <c r="HC58" s="592"/>
      <c r="HD58" s="592"/>
      <c r="HE58" s="593"/>
      <c r="HF58" s="594"/>
      <c r="HG58" s="592"/>
      <c r="HH58" s="592"/>
      <c r="HI58" s="592"/>
      <c r="HJ58" s="592"/>
      <c r="HK58" s="592"/>
      <c r="HL58" s="592"/>
      <c r="HM58" s="592"/>
      <c r="HN58" s="592"/>
      <c r="HO58" s="592"/>
      <c r="HP58" s="592"/>
      <c r="HQ58" s="595"/>
      <c r="HR58" s="596"/>
      <c r="HS58" s="592"/>
      <c r="HT58" s="592"/>
      <c r="HU58" s="592"/>
      <c r="HV58" s="592"/>
      <c r="HW58" s="592"/>
      <c r="HX58" s="592"/>
      <c r="HY58" s="592"/>
      <c r="HZ58" s="592"/>
      <c r="IA58" s="592"/>
      <c r="IB58" s="592"/>
      <c r="IC58" s="595"/>
      <c r="ID58" s="592"/>
      <c r="IE58" s="592"/>
      <c r="IF58" s="592"/>
      <c r="IG58" s="592"/>
      <c r="IH58" s="592"/>
      <c r="II58" s="592"/>
      <c r="IJ58" s="592"/>
      <c r="IK58" s="592"/>
      <c r="IL58" s="592"/>
      <c r="IM58" s="592"/>
      <c r="IN58" s="592"/>
      <c r="IO58" s="595"/>
      <c r="IP58" s="48"/>
      <c r="IQ58" s="48"/>
      <c r="IR58" s="48"/>
      <c r="IS58" s="48"/>
      <c r="IT58" s="48"/>
      <c r="IU58" s="48"/>
      <c r="IV58" s="48"/>
      <c r="IW58" s="48"/>
      <c r="IX58" s="48"/>
      <c r="IY58" s="48"/>
      <c r="IZ58" s="48"/>
      <c r="JA58" s="48"/>
      <c r="JB58" s="48"/>
      <c r="JC58" s="48"/>
      <c r="JD58" s="48"/>
      <c r="JE58" s="48"/>
      <c r="JF58" s="48"/>
      <c r="JG58" s="48"/>
      <c r="JH58" s="48"/>
      <c r="JI58" s="48"/>
      <c r="JJ58" s="48"/>
      <c r="JK58" s="48"/>
      <c r="JL58" s="48"/>
    </row>
    <row r="59" spans="1:272" s="3" customFormat="1" ht="15" hidden="1" customHeight="1" thickBot="1" x14ac:dyDescent="0.25">
      <c r="A59" s="59"/>
      <c r="B59" s="721"/>
      <c r="C59" s="350"/>
      <c r="D59" s="351"/>
      <c r="E59" s="378"/>
      <c r="F59" s="348" t="str">
        <f t="shared" si="80"/>
        <v>O</v>
      </c>
      <c r="G59" s="348" t="str">
        <f t="shared" si="81"/>
        <v>O</v>
      </c>
      <c r="H59" s="348" t="str">
        <f t="shared" si="82"/>
        <v>O</v>
      </c>
      <c r="I59" s="353"/>
      <c r="J59" s="597"/>
      <c r="K59" s="598"/>
      <c r="L59" s="596"/>
      <c r="M59" s="592"/>
      <c r="N59" s="592"/>
      <c r="O59" s="592"/>
      <c r="P59" s="592"/>
      <c r="Q59" s="592"/>
      <c r="R59" s="592"/>
      <c r="S59" s="592"/>
      <c r="T59" s="592"/>
      <c r="U59" s="593"/>
      <c r="V59" s="594"/>
      <c r="W59" s="592"/>
      <c r="X59" s="592"/>
      <c r="Y59" s="592"/>
      <c r="Z59" s="592"/>
      <c r="AA59" s="592"/>
      <c r="AB59" s="592"/>
      <c r="AC59" s="592"/>
      <c r="AD59" s="592"/>
      <c r="AE59" s="592"/>
      <c r="AF59" s="592"/>
      <c r="AG59" s="595"/>
      <c r="AH59" s="596"/>
      <c r="AI59" s="592"/>
      <c r="AJ59" s="592"/>
      <c r="AK59" s="592"/>
      <c r="AL59" s="592"/>
      <c r="AM59" s="592"/>
      <c r="AN59" s="592"/>
      <c r="AO59" s="592"/>
      <c r="AP59" s="592"/>
      <c r="AQ59" s="592"/>
      <c r="AR59" s="592"/>
      <c r="AS59" s="593"/>
      <c r="AT59" s="594"/>
      <c r="AU59" s="592"/>
      <c r="AV59" s="592"/>
      <c r="AW59" s="592"/>
      <c r="AX59" s="592"/>
      <c r="AY59" s="592"/>
      <c r="AZ59" s="592"/>
      <c r="BA59" s="592"/>
      <c r="BB59" s="592"/>
      <c r="BC59" s="592"/>
      <c r="BD59" s="592"/>
      <c r="BE59" s="595"/>
      <c r="BF59" s="596"/>
      <c r="BG59" s="592"/>
      <c r="BH59" s="592"/>
      <c r="BI59" s="592"/>
      <c r="BJ59" s="592"/>
      <c r="BK59" s="592"/>
      <c r="BL59" s="592"/>
      <c r="BM59" s="592"/>
      <c r="BN59" s="592"/>
      <c r="BO59" s="592"/>
      <c r="BP59" s="592"/>
      <c r="BQ59" s="593"/>
      <c r="BR59" s="597"/>
      <c r="BS59" s="598"/>
      <c r="BT59" s="596"/>
      <c r="BU59" s="592"/>
      <c r="BV59" s="592"/>
      <c r="BW59" s="592"/>
      <c r="BX59" s="592"/>
      <c r="BY59" s="592"/>
      <c r="BZ59" s="592"/>
      <c r="CA59" s="592"/>
      <c r="CB59" s="592"/>
      <c r="CC59" s="595"/>
      <c r="CD59" s="596"/>
      <c r="CE59" s="592"/>
      <c r="CF59" s="592"/>
      <c r="CG59" s="592"/>
      <c r="CH59" s="592"/>
      <c r="CI59" s="592"/>
      <c r="CJ59" s="592"/>
      <c r="CK59" s="592"/>
      <c r="CL59" s="592"/>
      <c r="CM59" s="592"/>
      <c r="CN59" s="592"/>
      <c r="CO59" s="593"/>
      <c r="CP59" s="594"/>
      <c r="CQ59" s="592"/>
      <c r="CR59" s="592"/>
      <c r="CS59" s="592"/>
      <c r="CT59" s="592"/>
      <c r="CU59" s="592"/>
      <c r="CV59" s="592"/>
      <c r="CW59" s="592"/>
      <c r="CX59" s="592"/>
      <c r="CY59" s="592"/>
      <c r="CZ59" s="592"/>
      <c r="DA59" s="595"/>
      <c r="DB59" s="596"/>
      <c r="DC59" s="592"/>
      <c r="DD59" s="592"/>
      <c r="DE59" s="592"/>
      <c r="DF59" s="592"/>
      <c r="DG59" s="592"/>
      <c r="DH59" s="592"/>
      <c r="DI59" s="592"/>
      <c r="DJ59" s="592"/>
      <c r="DK59" s="592"/>
      <c r="DL59" s="592"/>
      <c r="DM59" s="593"/>
      <c r="DN59" s="594"/>
      <c r="DO59" s="592"/>
      <c r="DP59" s="592"/>
      <c r="DQ59" s="592"/>
      <c r="DR59" s="592"/>
      <c r="DS59" s="592"/>
      <c r="DT59" s="592"/>
      <c r="DU59" s="592"/>
      <c r="DV59" s="592"/>
      <c r="DW59" s="592"/>
      <c r="DX59" s="592"/>
      <c r="DY59" s="595"/>
      <c r="DZ59" s="596"/>
      <c r="EA59" s="592"/>
      <c r="EB59" s="592"/>
      <c r="EC59" s="592"/>
      <c r="ED59" s="592"/>
      <c r="EE59" s="592"/>
      <c r="EF59" s="592"/>
      <c r="EG59" s="592"/>
      <c r="EH59" s="592"/>
      <c r="EI59" s="592"/>
      <c r="EJ59" s="592"/>
      <c r="EK59" s="593"/>
      <c r="EL59" s="594"/>
      <c r="EM59" s="592"/>
      <c r="EN59" s="592"/>
      <c r="EO59" s="592"/>
      <c r="EP59" s="592"/>
      <c r="EQ59" s="592"/>
      <c r="ER59" s="592"/>
      <c r="ES59" s="592"/>
      <c r="ET59" s="592"/>
      <c r="EU59" s="592"/>
      <c r="EV59" s="592"/>
      <c r="EW59" s="595"/>
      <c r="EX59" s="596"/>
      <c r="EY59" s="592"/>
      <c r="EZ59" s="592"/>
      <c r="FA59" s="592"/>
      <c r="FB59" s="592"/>
      <c r="FC59" s="592"/>
      <c r="FD59" s="592"/>
      <c r="FE59" s="592"/>
      <c r="FF59" s="592"/>
      <c r="FG59" s="592"/>
      <c r="FH59" s="592"/>
      <c r="FI59" s="593"/>
      <c r="FJ59" s="594"/>
      <c r="FK59" s="592"/>
      <c r="FL59" s="592"/>
      <c r="FM59" s="592"/>
      <c r="FN59" s="592"/>
      <c r="FO59" s="592"/>
      <c r="FP59" s="592"/>
      <c r="FQ59" s="592"/>
      <c r="FR59" s="592"/>
      <c r="FS59" s="592"/>
      <c r="FT59" s="592"/>
      <c r="FU59" s="595"/>
      <c r="FV59" s="596"/>
      <c r="FW59" s="592"/>
      <c r="FX59" s="592"/>
      <c r="FY59" s="592"/>
      <c r="FZ59" s="592"/>
      <c r="GA59" s="592"/>
      <c r="GB59" s="592"/>
      <c r="GC59" s="592"/>
      <c r="GD59" s="592"/>
      <c r="GE59" s="592"/>
      <c r="GF59" s="592"/>
      <c r="GG59" s="593"/>
      <c r="GH59" s="594"/>
      <c r="GI59" s="592"/>
      <c r="GJ59" s="592"/>
      <c r="GK59" s="592"/>
      <c r="GL59" s="592"/>
      <c r="GM59" s="592"/>
      <c r="GN59" s="592"/>
      <c r="GO59" s="592"/>
      <c r="GP59" s="592"/>
      <c r="GQ59" s="592"/>
      <c r="GR59" s="592"/>
      <c r="GS59" s="595"/>
      <c r="GT59" s="596"/>
      <c r="GU59" s="592"/>
      <c r="GV59" s="592"/>
      <c r="GW59" s="592"/>
      <c r="GX59" s="592"/>
      <c r="GY59" s="592"/>
      <c r="GZ59" s="592"/>
      <c r="HA59" s="592"/>
      <c r="HB59" s="592"/>
      <c r="HC59" s="592"/>
      <c r="HD59" s="592"/>
      <c r="HE59" s="593"/>
      <c r="HF59" s="594"/>
      <c r="HG59" s="592"/>
      <c r="HH59" s="592"/>
      <c r="HI59" s="592"/>
      <c r="HJ59" s="592"/>
      <c r="HK59" s="592"/>
      <c r="HL59" s="592"/>
      <c r="HM59" s="592"/>
      <c r="HN59" s="592"/>
      <c r="HO59" s="592"/>
      <c r="HP59" s="592"/>
      <c r="HQ59" s="595"/>
      <c r="HR59" s="596"/>
      <c r="HS59" s="592"/>
      <c r="HT59" s="592"/>
      <c r="HU59" s="592"/>
      <c r="HV59" s="592"/>
      <c r="HW59" s="592"/>
      <c r="HX59" s="592"/>
      <c r="HY59" s="592"/>
      <c r="HZ59" s="592"/>
      <c r="IA59" s="592"/>
      <c r="IB59" s="592"/>
      <c r="IC59" s="595"/>
      <c r="ID59" s="592"/>
      <c r="IE59" s="592"/>
      <c r="IF59" s="592"/>
      <c r="IG59" s="592"/>
      <c r="IH59" s="592"/>
      <c r="II59" s="592"/>
      <c r="IJ59" s="592"/>
      <c r="IK59" s="592"/>
      <c r="IL59" s="592"/>
      <c r="IM59" s="592"/>
      <c r="IN59" s="592"/>
      <c r="IO59" s="595"/>
      <c r="IP59" s="48"/>
      <c r="IQ59" s="48"/>
      <c r="IR59" s="48"/>
      <c r="IS59" s="48"/>
      <c r="IT59" s="48"/>
      <c r="IU59" s="48"/>
      <c r="IV59" s="48"/>
      <c r="IW59" s="48"/>
      <c r="IX59" s="48"/>
      <c r="IY59" s="48"/>
      <c r="IZ59" s="48"/>
      <c r="JA59" s="48"/>
      <c r="JB59" s="48"/>
      <c r="JC59" s="48"/>
      <c r="JD59" s="48"/>
      <c r="JE59" s="48"/>
      <c r="JF59" s="48"/>
      <c r="JG59" s="48"/>
      <c r="JH59" s="48"/>
      <c r="JI59" s="48"/>
      <c r="JJ59" s="48"/>
      <c r="JK59" s="48"/>
      <c r="JL59" s="48"/>
    </row>
    <row r="60" spans="1:272" ht="15" hidden="1" customHeight="1" thickBot="1" x14ac:dyDescent="0.25">
      <c r="A60" s="59"/>
      <c r="B60" s="721"/>
      <c r="C60" s="350"/>
      <c r="D60" s="351"/>
      <c r="E60" s="378"/>
      <c r="F60" s="348" t="str">
        <f t="shared" si="80"/>
        <v>O</v>
      </c>
      <c r="G60" s="348" t="str">
        <f t="shared" si="81"/>
        <v>O</v>
      </c>
      <c r="H60" s="348" t="str">
        <f t="shared" si="82"/>
        <v>O</v>
      </c>
      <c r="I60" s="353"/>
      <c r="J60" s="597"/>
      <c r="K60" s="598"/>
      <c r="L60" s="596"/>
      <c r="M60" s="592"/>
      <c r="N60" s="592"/>
      <c r="O60" s="592"/>
      <c r="P60" s="592"/>
      <c r="Q60" s="592"/>
      <c r="R60" s="592"/>
      <c r="S60" s="592"/>
      <c r="T60" s="592"/>
      <c r="U60" s="593"/>
      <c r="V60" s="594"/>
      <c r="W60" s="592"/>
      <c r="X60" s="592"/>
      <c r="Y60" s="592"/>
      <c r="Z60" s="592"/>
      <c r="AA60" s="592"/>
      <c r="AB60" s="592"/>
      <c r="AC60" s="592"/>
      <c r="AD60" s="592"/>
      <c r="AE60" s="592"/>
      <c r="AF60" s="592"/>
      <c r="AG60" s="595"/>
      <c r="AH60" s="596"/>
      <c r="AI60" s="592"/>
      <c r="AJ60" s="592"/>
      <c r="AK60" s="592"/>
      <c r="AL60" s="592"/>
      <c r="AM60" s="592"/>
      <c r="AN60" s="592"/>
      <c r="AO60" s="592"/>
      <c r="AP60" s="592"/>
      <c r="AQ60" s="592"/>
      <c r="AR60" s="592"/>
      <c r="AS60" s="593"/>
      <c r="AT60" s="594"/>
      <c r="AU60" s="592"/>
      <c r="AV60" s="592"/>
      <c r="AW60" s="592"/>
      <c r="AX60" s="592"/>
      <c r="AY60" s="592"/>
      <c r="AZ60" s="592"/>
      <c r="BA60" s="592"/>
      <c r="BB60" s="592"/>
      <c r="BC60" s="592"/>
      <c r="BD60" s="592"/>
      <c r="BE60" s="595"/>
      <c r="BF60" s="596"/>
      <c r="BG60" s="592"/>
      <c r="BH60" s="592"/>
      <c r="BI60" s="592"/>
      <c r="BJ60" s="592"/>
      <c r="BK60" s="592"/>
      <c r="BL60" s="592"/>
      <c r="BM60" s="592"/>
      <c r="BN60" s="592"/>
      <c r="BO60" s="592"/>
      <c r="BP60" s="592"/>
      <c r="BQ60" s="593"/>
      <c r="BR60" s="597"/>
      <c r="BS60" s="598"/>
      <c r="BT60" s="596"/>
      <c r="BU60" s="592"/>
      <c r="BV60" s="592"/>
      <c r="BW60" s="592"/>
      <c r="BX60" s="592"/>
      <c r="BY60" s="592"/>
      <c r="BZ60" s="592"/>
      <c r="CA60" s="592"/>
      <c r="CB60" s="592"/>
      <c r="CC60" s="595"/>
      <c r="CD60" s="596"/>
      <c r="CE60" s="592"/>
      <c r="CF60" s="592"/>
      <c r="CG60" s="592"/>
      <c r="CH60" s="592"/>
      <c r="CI60" s="592"/>
      <c r="CJ60" s="592"/>
      <c r="CK60" s="592"/>
      <c r="CL60" s="592"/>
      <c r="CM60" s="592"/>
      <c r="CN60" s="592"/>
      <c r="CO60" s="593"/>
      <c r="CP60" s="594"/>
      <c r="CQ60" s="592"/>
      <c r="CR60" s="592"/>
      <c r="CS60" s="592"/>
      <c r="CT60" s="592"/>
      <c r="CU60" s="592"/>
      <c r="CV60" s="592"/>
      <c r="CW60" s="592"/>
      <c r="CX60" s="592"/>
      <c r="CY60" s="592"/>
      <c r="CZ60" s="592"/>
      <c r="DA60" s="595"/>
      <c r="DB60" s="596"/>
      <c r="DC60" s="592"/>
      <c r="DD60" s="592"/>
      <c r="DE60" s="592"/>
      <c r="DF60" s="592"/>
      <c r="DG60" s="592"/>
      <c r="DH60" s="592"/>
      <c r="DI60" s="592"/>
      <c r="DJ60" s="592"/>
      <c r="DK60" s="592"/>
      <c r="DL60" s="592"/>
      <c r="DM60" s="593"/>
      <c r="DN60" s="594"/>
      <c r="DO60" s="592"/>
      <c r="DP60" s="592"/>
      <c r="DQ60" s="592"/>
      <c r="DR60" s="592"/>
      <c r="DS60" s="592"/>
      <c r="DT60" s="592"/>
      <c r="DU60" s="592"/>
      <c r="DV60" s="592"/>
      <c r="DW60" s="592"/>
      <c r="DX60" s="592"/>
      <c r="DY60" s="595"/>
      <c r="DZ60" s="596"/>
      <c r="EA60" s="592"/>
      <c r="EB60" s="592"/>
      <c r="EC60" s="592"/>
      <c r="ED60" s="592"/>
      <c r="EE60" s="592"/>
      <c r="EF60" s="592"/>
      <c r="EG60" s="592"/>
      <c r="EH60" s="592"/>
      <c r="EI60" s="592"/>
      <c r="EJ60" s="592"/>
      <c r="EK60" s="593"/>
      <c r="EL60" s="594"/>
      <c r="EM60" s="592"/>
      <c r="EN60" s="592"/>
      <c r="EO60" s="592"/>
      <c r="EP60" s="592"/>
      <c r="EQ60" s="592"/>
      <c r="ER60" s="592"/>
      <c r="ES60" s="592"/>
      <c r="ET60" s="592"/>
      <c r="EU60" s="592"/>
      <c r="EV60" s="592"/>
      <c r="EW60" s="595"/>
      <c r="EX60" s="596"/>
      <c r="EY60" s="592"/>
      <c r="EZ60" s="592"/>
      <c r="FA60" s="592"/>
      <c r="FB60" s="592"/>
      <c r="FC60" s="592"/>
      <c r="FD60" s="592"/>
      <c r="FE60" s="592"/>
      <c r="FF60" s="592"/>
      <c r="FG60" s="592"/>
      <c r="FH60" s="592"/>
      <c r="FI60" s="593"/>
      <c r="FJ60" s="594"/>
      <c r="FK60" s="592"/>
      <c r="FL60" s="592"/>
      <c r="FM60" s="592"/>
      <c r="FN60" s="592"/>
      <c r="FO60" s="592"/>
      <c r="FP60" s="592"/>
      <c r="FQ60" s="592"/>
      <c r="FR60" s="592"/>
      <c r="FS60" s="592"/>
      <c r="FT60" s="592"/>
      <c r="FU60" s="595"/>
      <c r="FV60" s="596"/>
      <c r="FW60" s="592"/>
      <c r="FX60" s="592"/>
      <c r="FY60" s="592"/>
      <c r="FZ60" s="592"/>
      <c r="GA60" s="592"/>
      <c r="GB60" s="592"/>
      <c r="GC60" s="592"/>
      <c r="GD60" s="592"/>
      <c r="GE60" s="592"/>
      <c r="GF60" s="592"/>
      <c r="GG60" s="593"/>
      <c r="GH60" s="594"/>
      <c r="GI60" s="592"/>
      <c r="GJ60" s="592"/>
      <c r="GK60" s="592"/>
      <c r="GL60" s="592"/>
      <c r="GM60" s="592"/>
      <c r="GN60" s="592"/>
      <c r="GO60" s="592"/>
      <c r="GP60" s="592"/>
      <c r="GQ60" s="592"/>
      <c r="GR60" s="592"/>
      <c r="GS60" s="595"/>
      <c r="GT60" s="596"/>
      <c r="GU60" s="592"/>
      <c r="GV60" s="592"/>
      <c r="GW60" s="592"/>
      <c r="GX60" s="592"/>
      <c r="GY60" s="592"/>
      <c r="GZ60" s="592"/>
      <c r="HA60" s="592"/>
      <c r="HB60" s="592"/>
      <c r="HC60" s="592"/>
      <c r="HD60" s="592"/>
      <c r="HE60" s="593"/>
      <c r="HF60" s="594"/>
      <c r="HG60" s="592"/>
      <c r="HH60" s="592"/>
      <c r="HI60" s="592"/>
      <c r="HJ60" s="592"/>
      <c r="HK60" s="592"/>
      <c r="HL60" s="592"/>
      <c r="HM60" s="592"/>
      <c r="HN60" s="592"/>
      <c r="HO60" s="592"/>
      <c r="HP60" s="592"/>
      <c r="HQ60" s="595"/>
      <c r="HR60" s="596"/>
      <c r="HS60" s="592"/>
      <c r="HT60" s="592"/>
      <c r="HU60" s="592"/>
      <c r="HV60" s="592"/>
      <c r="HW60" s="592"/>
      <c r="HX60" s="592"/>
      <c r="HY60" s="592"/>
      <c r="HZ60" s="592"/>
      <c r="IA60" s="592"/>
      <c r="IB60" s="592"/>
      <c r="IC60" s="595"/>
      <c r="ID60" s="592"/>
      <c r="IE60" s="592"/>
      <c r="IF60" s="592"/>
      <c r="IG60" s="592"/>
      <c r="IH60" s="592"/>
      <c r="II60" s="592"/>
      <c r="IJ60" s="592"/>
      <c r="IK60" s="592"/>
      <c r="IL60" s="592"/>
      <c r="IM60" s="592"/>
      <c r="IN60" s="592"/>
      <c r="IO60" s="595"/>
      <c r="IP60" s="48"/>
      <c r="IQ60" s="48"/>
      <c r="IR60" s="48"/>
      <c r="IS60" s="48"/>
      <c r="IT60" s="48"/>
      <c r="IU60" s="48"/>
      <c r="IV60" s="48"/>
      <c r="IW60" s="48"/>
      <c r="IX60" s="48"/>
      <c r="IY60" s="48"/>
      <c r="IZ60" s="48"/>
      <c r="JA60" s="48"/>
      <c r="JB60" s="48"/>
      <c r="JC60" s="48"/>
      <c r="JD60" s="48"/>
      <c r="JE60" s="48"/>
      <c r="JF60" s="48"/>
      <c r="JG60" s="48"/>
      <c r="JH60" s="48"/>
      <c r="JI60" s="48"/>
      <c r="JJ60" s="48"/>
      <c r="JK60" s="48"/>
      <c r="JL60" s="48"/>
    </row>
    <row r="61" spans="1:272" s="3" customFormat="1" ht="15" customHeight="1" thickBot="1" x14ac:dyDescent="0.25">
      <c r="A61" s="59"/>
      <c r="B61" s="722"/>
      <c r="C61" s="354"/>
      <c r="D61" s="355"/>
      <c r="E61" s="376"/>
      <c r="F61" s="348" t="s">
        <v>844</v>
      </c>
      <c r="G61" s="348" t="s">
        <v>844</v>
      </c>
      <c r="H61" s="348" t="s">
        <v>844</v>
      </c>
      <c r="I61" s="356"/>
      <c r="J61" s="629"/>
      <c r="K61" s="630"/>
      <c r="L61" s="617"/>
      <c r="M61" s="616"/>
      <c r="N61" s="616"/>
      <c r="O61" s="616"/>
      <c r="P61" s="616"/>
      <c r="Q61" s="616"/>
      <c r="R61" s="616"/>
      <c r="S61" s="616"/>
      <c r="T61" s="616"/>
      <c r="U61" s="619"/>
      <c r="V61" s="615"/>
      <c r="W61" s="616"/>
      <c r="X61" s="616"/>
      <c r="Y61" s="616"/>
      <c r="Z61" s="616"/>
      <c r="AA61" s="616"/>
      <c r="AB61" s="616"/>
      <c r="AC61" s="616"/>
      <c r="AD61" s="616"/>
      <c r="AE61" s="616"/>
      <c r="AF61" s="616"/>
      <c r="AG61" s="618"/>
      <c r="AH61" s="617"/>
      <c r="AI61" s="616"/>
      <c r="AJ61" s="616"/>
      <c r="AK61" s="616"/>
      <c r="AL61" s="616"/>
      <c r="AM61" s="616"/>
      <c r="AN61" s="616"/>
      <c r="AO61" s="616"/>
      <c r="AP61" s="616"/>
      <c r="AQ61" s="616"/>
      <c r="AR61" s="616"/>
      <c r="AS61" s="619"/>
      <c r="AT61" s="615"/>
      <c r="AU61" s="616"/>
      <c r="AV61" s="616"/>
      <c r="AW61" s="616"/>
      <c r="AX61" s="616"/>
      <c r="AY61" s="616"/>
      <c r="AZ61" s="616"/>
      <c r="BA61" s="616"/>
      <c r="BB61" s="616"/>
      <c r="BC61" s="616"/>
      <c r="BD61" s="616"/>
      <c r="BE61" s="618"/>
      <c r="BF61" s="617"/>
      <c r="BG61" s="616"/>
      <c r="BH61" s="616"/>
      <c r="BI61" s="616"/>
      <c r="BJ61" s="616"/>
      <c r="BK61" s="616"/>
      <c r="BL61" s="616"/>
      <c r="BM61" s="616"/>
      <c r="BN61" s="616"/>
      <c r="BO61" s="616"/>
      <c r="BP61" s="616"/>
      <c r="BQ61" s="619"/>
      <c r="BR61" s="597"/>
      <c r="BS61" s="598"/>
      <c r="BT61" s="596"/>
      <c r="BU61" s="616"/>
      <c r="BV61" s="616"/>
      <c r="BW61" s="616"/>
      <c r="BX61" s="616"/>
      <c r="BY61" s="616"/>
      <c r="BZ61" s="616"/>
      <c r="CA61" s="616"/>
      <c r="CB61" s="616"/>
      <c r="CC61" s="618"/>
      <c r="CD61" s="617"/>
      <c r="CE61" s="616"/>
      <c r="CF61" s="616"/>
      <c r="CG61" s="616"/>
      <c r="CH61" s="616"/>
      <c r="CI61" s="616"/>
      <c r="CJ61" s="616"/>
      <c r="CK61" s="616"/>
      <c r="CL61" s="616"/>
      <c r="CM61" s="616"/>
      <c r="CN61" s="616"/>
      <c r="CO61" s="619"/>
      <c r="CP61" s="615"/>
      <c r="CQ61" s="616"/>
      <c r="CR61" s="616"/>
      <c r="CS61" s="616"/>
      <c r="CT61" s="616"/>
      <c r="CU61" s="616"/>
      <c r="CV61" s="616"/>
      <c r="CW61" s="616"/>
      <c r="CX61" s="616"/>
      <c r="CY61" s="616"/>
      <c r="CZ61" s="616"/>
      <c r="DA61" s="618"/>
      <c r="DB61" s="617"/>
      <c r="DC61" s="616"/>
      <c r="DD61" s="616"/>
      <c r="DE61" s="616"/>
      <c r="DF61" s="616"/>
      <c r="DG61" s="616"/>
      <c r="DH61" s="616"/>
      <c r="DI61" s="616"/>
      <c r="DJ61" s="616"/>
      <c r="DK61" s="616"/>
      <c r="DL61" s="616"/>
      <c r="DM61" s="619"/>
      <c r="DN61" s="615"/>
      <c r="DO61" s="616"/>
      <c r="DP61" s="616"/>
      <c r="DQ61" s="616"/>
      <c r="DR61" s="616"/>
      <c r="DS61" s="616"/>
      <c r="DT61" s="616"/>
      <c r="DU61" s="616"/>
      <c r="DV61" s="616"/>
      <c r="DW61" s="616"/>
      <c r="DX61" s="616"/>
      <c r="DY61" s="618"/>
      <c r="DZ61" s="617"/>
      <c r="EA61" s="616"/>
      <c r="EB61" s="616"/>
      <c r="EC61" s="616"/>
      <c r="ED61" s="616"/>
      <c r="EE61" s="616"/>
      <c r="EF61" s="616"/>
      <c r="EG61" s="616"/>
      <c r="EH61" s="616"/>
      <c r="EI61" s="616"/>
      <c r="EJ61" s="616"/>
      <c r="EK61" s="619"/>
      <c r="EL61" s="615"/>
      <c r="EM61" s="616"/>
      <c r="EN61" s="616"/>
      <c r="EO61" s="616"/>
      <c r="EP61" s="616"/>
      <c r="EQ61" s="616"/>
      <c r="ER61" s="616"/>
      <c r="ES61" s="616"/>
      <c r="ET61" s="616"/>
      <c r="EU61" s="616"/>
      <c r="EV61" s="616"/>
      <c r="EW61" s="618"/>
      <c r="EX61" s="617"/>
      <c r="EY61" s="616"/>
      <c r="EZ61" s="616"/>
      <c r="FA61" s="616"/>
      <c r="FB61" s="616"/>
      <c r="FC61" s="616"/>
      <c r="FD61" s="616"/>
      <c r="FE61" s="616"/>
      <c r="FF61" s="616"/>
      <c r="FG61" s="616"/>
      <c r="FH61" s="616"/>
      <c r="FI61" s="619"/>
      <c r="FJ61" s="615"/>
      <c r="FK61" s="616"/>
      <c r="FL61" s="616"/>
      <c r="FM61" s="616"/>
      <c r="FN61" s="616"/>
      <c r="FO61" s="616"/>
      <c r="FP61" s="616"/>
      <c r="FQ61" s="616"/>
      <c r="FR61" s="616"/>
      <c r="FS61" s="616"/>
      <c r="FT61" s="616"/>
      <c r="FU61" s="618"/>
      <c r="FV61" s="617"/>
      <c r="FW61" s="616"/>
      <c r="FX61" s="616"/>
      <c r="FY61" s="616"/>
      <c r="FZ61" s="616"/>
      <c r="GA61" s="616"/>
      <c r="GB61" s="616"/>
      <c r="GC61" s="616"/>
      <c r="GD61" s="616"/>
      <c r="GE61" s="616"/>
      <c r="GF61" s="616"/>
      <c r="GG61" s="619"/>
      <c r="GH61" s="615"/>
      <c r="GI61" s="616"/>
      <c r="GJ61" s="616"/>
      <c r="GK61" s="616"/>
      <c r="GL61" s="616"/>
      <c r="GM61" s="616"/>
      <c r="GN61" s="616"/>
      <c r="GO61" s="616"/>
      <c r="GP61" s="616"/>
      <c r="GQ61" s="616"/>
      <c r="GR61" s="616"/>
      <c r="GS61" s="618"/>
      <c r="GT61" s="617"/>
      <c r="GU61" s="616"/>
      <c r="GV61" s="616"/>
      <c r="GW61" s="616"/>
      <c r="GX61" s="616"/>
      <c r="GY61" s="616"/>
      <c r="GZ61" s="616"/>
      <c r="HA61" s="616"/>
      <c r="HB61" s="616"/>
      <c r="HC61" s="616"/>
      <c r="HD61" s="616"/>
      <c r="HE61" s="619"/>
      <c r="HF61" s="615"/>
      <c r="HG61" s="616"/>
      <c r="HH61" s="616"/>
      <c r="HI61" s="616"/>
      <c r="HJ61" s="616"/>
      <c r="HK61" s="616"/>
      <c r="HL61" s="616"/>
      <c r="HM61" s="616"/>
      <c r="HN61" s="616"/>
      <c r="HO61" s="616"/>
      <c r="HP61" s="616"/>
      <c r="HQ61" s="618"/>
      <c r="HR61" s="617"/>
      <c r="HS61" s="616"/>
      <c r="HT61" s="616"/>
      <c r="HU61" s="616"/>
      <c r="HV61" s="616"/>
      <c r="HW61" s="616"/>
      <c r="HX61" s="616"/>
      <c r="HY61" s="616"/>
      <c r="HZ61" s="616"/>
      <c r="IA61" s="616"/>
      <c r="IB61" s="616"/>
      <c r="IC61" s="618"/>
      <c r="ID61" s="616"/>
      <c r="IE61" s="616"/>
      <c r="IF61" s="616"/>
      <c r="IG61" s="616"/>
      <c r="IH61" s="616"/>
      <c r="II61" s="616"/>
      <c r="IJ61" s="616"/>
      <c r="IK61" s="616"/>
      <c r="IL61" s="616"/>
      <c r="IM61" s="616"/>
      <c r="IN61" s="616"/>
      <c r="IO61" s="618"/>
      <c r="IP61" s="48"/>
      <c r="IQ61" s="48"/>
      <c r="IR61" s="48"/>
      <c r="IS61" s="48"/>
      <c r="IT61" s="48"/>
      <c r="IU61" s="48"/>
      <c r="IV61" s="48"/>
      <c r="IW61" s="48"/>
      <c r="IX61" s="48"/>
      <c r="IY61" s="48"/>
      <c r="IZ61" s="48"/>
      <c r="JA61" s="48"/>
      <c r="JB61" s="48"/>
      <c r="JC61" s="48"/>
      <c r="JD61" s="48"/>
      <c r="JE61" s="48"/>
      <c r="JF61" s="48"/>
      <c r="JG61" s="48"/>
      <c r="JH61" s="48"/>
      <c r="JI61" s="48"/>
      <c r="JJ61" s="48"/>
      <c r="JK61" s="48"/>
      <c r="JL61" s="48"/>
    </row>
    <row r="62" spans="1:272" ht="15" customHeight="1" thickBot="1" x14ac:dyDescent="0.25">
      <c r="A62" s="59"/>
      <c r="B62" s="720" t="s">
        <v>91</v>
      </c>
      <c r="C62" s="346">
        <v>815</v>
      </c>
      <c r="D62" s="347">
        <v>1630</v>
      </c>
      <c r="E62" s="377"/>
      <c r="F62" s="348" t="str">
        <f t="shared" si="80"/>
        <v>N</v>
      </c>
      <c r="G62" s="348" t="str">
        <f t="shared" si="81"/>
        <v>GP</v>
      </c>
      <c r="H62" s="348" t="str">
        <f t="shared" si="82"/>
        <v>TR</v>
      </c>
      <c r="I62" s="349"/>
      <c r="J62" s="637"/>
      <c r="K62" s="638"/>
      <c r="L62" s="639"/>
      <c r="M62" s="640"/>
      <c r="N62" s="640"/>
      <c r="O62" s="640"/>
      <c r="P62" s="640"/>
      <c r="Q62" s="640"/>
      <c r="R62" s="640"/>
      <c r="S62" s="640"/>
      <c r="T62" s="640"/>
      <c r="U62" s="642"/>
      <c r="V62" s="644"/>
      <c r="W62" s="640"/>
      <c r="X62" s="640"/>
      <c r="Y62" s="640"/>
      <c r="Z62" s="640"/>
      <c r="AA62" s="640"/>
      <c r="AB62" s="640"/>
      <c r="AC62" s="640"/>
      <c r="AD62" s="640"/>
      <c r="AE62" s="640"/>
      <c r="AF62" s="640"/>
      <c r="AG62" s="641"/>
      <c r="AH62" s="639"/>
      <c r="AI62" s="640"/>
      <c r="AJ62" s="640"/>
      <c r="AK62" s="640"/>
      <c r="AL62" s="640"/>
      <c r="AM62" s="640"/>
      <c r="AN62" s="640"/>
      <c r="AO62" s="640"/>
      <c r="AP62" s="640"/>
      <c r="AQ62" s="640"/>
      <c r="AR62" s="640"/>
      <c r="AS62" s="642"/>
      <c r="AT62" s="644"/>
      <c r="AU62" s="640"/>
      <c r="AV62" s="640"/>
      <c r="AW62" s="592" t="s">
        <v>85</v>
      </c>
      <c r="AX62" s="592"/>
      <c r="AY62" s="592"/>
      <c r="AZ62" s="592" t="s">
        <v>105</v>
      </c>
      <c r="BA62" s="592"/>
      <c r="BB62" s="592"/>
      <c r="BC62" s="592" t="s">
        <v>105</v>
      </c>
      <c r="BD62" s="592"/>
      <c r="BE62" s="595"/>
      <c r="BF62" s="596" t="s">
        <v>105</v>
      </c>
      <c r="BG62" s="592"/>
      <c r="BH62" s="592"/>
      <c r="BI62" s="592" t="s">
        <v>105</v>
      </c>
      <c r="BJ62" s="592"/>
      <c r="BK62" s="592"/>
      <c r="BL62" s="592" t="s">
        <v>105</v>
      </c>
      <c r="BM62" s="592"/>
      <c r="BN62" s="592"/>
      <c r="BO62" s="592" t="s">
        <v>105</v>
      </c>
      <c r="BP62" s="592"/>
      <c r="BQ62" s="593"/>
      <c r="BR62" s="592" t="s">
        <v>105</v>
      </c>
      <c r="BS62" s="592"/>
      <c r="BT62" s="592"/>
      <c r="BU62" s="592" t="s">
        <v>105</v>
      </c>
      <c r="BV62" s="592"/>
      <c r="BW62" s="592"/>
      <c r="BX62" s="592" t="s">
        <v>105</v>
      </c>
      <c r="BY62" s="592"/>
      <c r="BZ62" s="592"/>
      <c r="CA62" s="592" t="s">
        <v>105</v>
      </c>
      <c r="CB62" s="592"/>
      <c r="CC62" s="595"/>
      <c r="CD62" s="596" t="s">
        <v>105</v>
      </c>
      <c r="CE62" s="592"/>
      <c r="CF62" s="592"/>
      <c r="CG62" s="596" t="s">
        <v>105</v>
      </c>
      <c r="CH62" s="592"/>
      <c r="CI62" s="592"/>
      <c r="CJ62" s="596" t="s">
        <v>105</v>
      </c>
      <c r="CK62" s="592"/>
      <c r="CL62" s="592"/>
      <c r="CM62" s="592" t="s">
        <v>87</v>
      </c>
      <c r="CN62" s="592"/>
      <c r="CO62" s="593"/>
      <c r="CP62" s="594" t="s">
        <v>87</v>
      </c>
      <c r="CQ62" s="592"/>
      <c r="CR62" s="592"/>
      <c r="CS62" s="592" t="s">
        <v>87</v>
      </c>
      <c r="CT62" s="592"/>
      <c r="CU62" s="592"/>
      <c r="CV62" s="592" t="s">
        <v>104</v>
      </c>
      <c r="CW62" s="592"/>
      <c r="CX62" s="592"/>
      <c r="CY62" s="592" t="s">
        <v>104</v>
      </c>
      <c r="CZ62" s="592"/>
      <c r="DA62" s="595"/>
      <c r="DB62" s="596" t="s">
        <v>104</v>
      </c>
      <c r="DC62" s="592"/>
      <c r="DD62" s="592"/>
      <c r="DE62" s="592" t="s">
        <v>104</v>
      </c>
      <c r="DF62" s="592"/>
      <c r="DG62" s="592"/>
      <c r="DH62" s="592" t="s">
        <v>104</v>
      </c>
      <c r="DI62" s="592"/>
      <c r="DJ62" s="592"/>
      <c r="DK62" s="592" t="s">
        <v>104</v>
      </c>
      <c r="DL62" s="592"/>
      <c r="DM62" s="593"/>
      <c r="DN62" s="594" t="s">
        <v>104</v>
      </c>
      <c r="DO62" s="592"/>
      <c r="DP62" s="592"/>
      <c r="DQ62" s="592" t="s">
        <v>104</v>
      </c>
      <c r="DR62" s="592"/>
      <c r="DS62" s="592"/>
      <c r="DT62" s="592" t="s">
        <v>104</v>
      </c>
      <c r="DU62" s="592"/>
      <c r="DV62" s="592"/>
      <c r="DW62" s="592" t="s">
        <v>104</v>
      </c>
      <c r="DX62" s="592"/>
      <c r="DY62" s="595"/>
      <c r="DZ62" s="596" t="s">
        <v>104</v>
      </c>
      <c r="EA62" s="592"/>
      <c r="EB62" s="592"/>
      <c r="EC62" s="592" t="s">
        <v>104</v>
      </c>
      <c r="ED62" s="592"/>
      <c r="EE62" s="592"/>
      <c r="EF62" s="592" t="s">
        <v>104</v>
      </c>
      <c r="EG62" s="592"/>
      <c r="EH62" s="592"/>
      <c r="EI62" s="640" t="s">
        <v>104</v>
      </c>
      <c r="EJ62" s="640"/>
      <c r="EK62" s="642"/>
      <c r="EL62" s="644" t="s">
        <v>104</v>
      </c>
      <c r="EM62" s="640"/>
      <c r="EN62" s="640"/>
      <c r="EO62" s="640" t="s">
        <v>85</v>
      </c>
      <c r="EP62" s="640"/>
      <c r="EQ62" s="640"/>
      <c r="ER62" s="640"/>
      <c r="ES62" s="640"/>
      <c r="ET62" s="640"/>
      <c r="EU62" s="640"/>
      <c r="EV62" s="640"/>
      <c r="EW62" s="641"/>
      <c r="EX62" s="639"/>
      <c r="EY62" s="640"/>
      <c r="EZ62" s="640"/>
      <c r="FA62" s="640"/>
      <c r="FB62" s="640"/>
      <c r="FC62" s="640"/>
      <c r="FD62" s="640"/>
      <c r="FE62" s="640"/>
      <c r="FF62" s="640"/>
      <c r="FG62" s="640"/>
      <c r="FH62" s="640"/>
      <c r="FI62" s="642"/>
      <c r="FJ62" s="644"/>
      <c r="FK62" s="640"/>
      <c r="FL62" s="640"/>
      <c r="FM62" s="640"/>
      <c r="FN62" s="640"/>
      <c r="FO62" s="640"/>
      <c r="FP62" s="640"/>
      <c r="FQ62" s="640"/>
      <c r="FR62" s="640"/>
      <c r="FS62" s="640"/>
      <c r="FT62" s="640"/>
      <c r="FU62" s="641"/>
      <c r="FV62" s="639"/>
      <c r="FW62" s="640"/>
      <c r="FX62" s="640"/>
      <c r="FY62" s="640"/>
      <c r="FZ62" s="640"/>
      <c r="GA62" s="640"/>
      <c r="GB62" s="640"/>
      <c r="GC62" s="640"/>
      <c r="GD62" s="640"/>
      <c r="GE62" s="640"/>
      <c r="GF62" s="640"/>
      <c r="GG62" s="642"/>
      <c r="GH62" s="644"/>
      <c r="GI62" s="640"/>
      <c r="GJ62" s="640"/>
      <c r="GK62" s="640"/>
      <c r="GL62" s="640"/>
      <c r="GM62" s="640"/>
      <c r="GN62" s="640"/>
      <c r="GO62" s="640"/>
      <c r="GP62" s="640"/>
      <c r="GQ62" s="640"/>
      <c r="GR62" s="640"/>
      <c r="GS62" s="641"/>
      <c r="GT62" s="639"/>
      <c r="GU62" s="640"/>
      <c r="GV62" s="640"/>
      <c r="GW62" s="640"/>
      <c r="GX62" s="640"/>
      <c r="GY62" s="640"/>
      <c r="GZ62" s="640"/>
      <c r="HA62" s="640"/>
      <c r="HB62" s="640"/>
      <c r="HC62" s="640"/>
      <c r="HD62" s="640"/>
      <c r="HE62" s="642"/>
      <c r="HF62" s="644"/>
      <c r="HG62" s="640"/>
      <c r="HH62" s="640"/>
      <c r="HI62" s="640"/>
      <c r="HJ62" s="640"/>
      <c r="HK62" s="640"/>
      <c r="HL62" s="640"/>
      <c r="HM62" s="640"/>
      <c r="HN62" s="640"/>
      <c r="HO62" s="640"/>
      <c r="HP62" s="640"/>
      <c r="HQ62" s="641"/>
      <c r="HR62" s="639"/>
      <c r="HS62" s="640"/>
      <c r="HT62" s="640"/>
      <c r="HU62" s="640"/>
      <c r="HV62" s="640"/>
      <c r="HW62" s="640"/>
      <c r="HX62" s="640"/>
      <c r="HY62" s="640"/>
      <c r="HZ62" s="640"/>
      <c r="IA62" s="640"/>
      <c r="IB62" s="640"/>
      <c r="IC62" s="641"/>
      <c r="ID62" s="640"/>
      <c r="IE62" s="640"/>
      <c r="IF62" s="640"/>
      <c r="IG62" s="640"/>
      <c r="IH62" s="640"/>
      <c r="II62" s="640"/>
      <c r="IJ62" s="640"/>
      <c r="IK62" s="640"/>
      <c r="IL62" s="640"/>
      <c r="IM62" s="640"/>
      <c r="IN62" s="640"/>
      <c r="IO62" s="641"/>
      <c r="IP62" s="48"/>
      <c r="IQ62" s="48"/>
      <c r="IR62" s="48"/>
      <c r="IS62" s="48"/>
      <c r="IT62" s="48"/>
      <c r="IU62" s="48"/>
      <c r="IV62" s="48"/>
      <c r="IW62" s="48"/>
      <c r="IX62" s="48"/>
      <c r="IY62" s="48"/>
      <c r="IZ62" s="48"/>
      <c r="JA62" s="48"/>
      <c r="JB62" s="48"/>
      <c r="JC62" s="48"/>
      <c r="JD62" s="48"/>
      <c r="JE62" s="48"/>
      <c r="JF62" s="48"/>
      <c r="JG62" s="48"/>
      <c r="JH62" s="48"/>
      <c r="JI62" s="48"/>
      <c r="JJ62" s="48"/>
      <c r="JK62" s="48"/>
      <c r="JL62" s="48"/>
    </row>
    <row r="63" spans="1:272" s="3" customFormat="1" ht="15" customHeight="1" thickBot="1" x14ac:dyDescent="0.25">
      <c r="A63" s="59"/>
      <c r="B63" s="721"/>
      <c r="C63" s="350"/>
      <c r="D63" s="351"/>
      <c r="E63" s="378"/>
      <c r="F63" s="348" t="str">
        <f t="shared" si="80"/>
        <v>N</v>
      </c>
      <c r="G63" s="348" t="str">
        <f t="shared" si="81"/>
        <v>GP</v>
      </c>
      <c r="H63" s="348" t="str">
        <f t="shared" si="82"/>
        <v>TR</v>
      </c>
      <c r="I63" s="353"/>
      <c r="J63" s="597"/>
      <c r="K63" s="598"/>
      <c r="L63" s="596"/>
      <c r="M63" s="592"/>
      <c r="N63" s="592"/>
      <c r="O63" s="592"/>
      <c r="P63" s="592"/>
      <c r="Q63" s="592"/>
      <c r="R63" s="592"/>
      <c r="S63" s="592"/>
      <c r="T63" s="592"/>
      <c r="U63" s="593"/>
      <c r="V63" s="594"/>
      <c r="W63" s="592"/>
      <c r="X63" s="592"/>
      <c r="Y63" s="592"/>
      <c r="Z63" s="592"/>
      <c r="AA63" s="592"/>
      <c r="AB63" s="592"/>
      <c r="AC63" s="592"/>
      <c r="AD63" s="592"/>
      <c r="AE63" s="592"/>
      <c r="AF63" s="592"/>
      <c r="AG63" s="595"/>
      <c r="AH63" s="596"/>
      <c r="AI63" s="592"/>
      <c r="AJ63" s="592"/>
      <c r="AK63" s="592"/>
      <c r="AL63" s="592"/>
      <c r="AM63" s="592"/>
      <c r="AN63" s="592"/>
      <c r="AO63" s="592"/>
      <c r="AP63" s="592"/>
      <c r="AQ63" s="592"/>
      <c r="AR63" s="592"/>
      <c r="AS63" s="593"/>
      <c r="AT63" s="594"/>
      <c r="AU63" s="592"/>
      <c r="AV63" s="592"/>
      <c r="AW63" s="592" t="s">
        <v>85</v>
      </c>
      <c r="AX63" s="592"/>
      <c r="AY63" s="592"/>
      <c r="AZ63" s="592" t="s">
        <v>105</v>
      </c>
      <c r="BA63" s="592"/>
      <c r="BB63" s="592"/>
      <c r="BC63" s="592" t="s">
        <v>105</v>
      </c>
      <c r="BD63" s="592"/>
      <c r="BE63" s="595"/>
      <c r="BF63" s="596" t="s">
        <v>105</v>
      </c>
      <c r="BG63" s="592"/>
      <c r="BH63" s="592"/>
      <c r="BI63" s="592" t="s">
        <v>105</v>
      </c>
      <c r="BJ63" s="592"/>
      <c r="BK63" s="592"/>
      <c r="BL63" s="592" t="s">
        <v>105</v>
      </c>
      <c r="BM63" s="592"/>
      <c r="BN63" s="592"/>
      <c r="BO63" s="592" t="s">
        <v>105</v>
      </c>
      <c r="BP63" s="592"/>
      <c r="BQ63" s="593"/>
      <c r="BR63" s="597" t="s">
        <v>105</v>
      </c>
      <c r="BS63" s="598"/>
      <c r="BT63" s="596"/>
      <c r="BU63" s="592" t="s">
        <v>105</v>
      </c>
      <c r="BV63" s="592"/>
      <c r="BW63" s="592"/>
      <c r="BX63" s="592" t="s">
        <v>105</v>
      </c>
      <c r="BY63" s="592"/>
      <c r="BZ63" s="592"/>
      <c r="CA63" s="592" t="s">
        <v>105</v>
      </c>
      <c r="CB63" s="592"/>
      <c r="CC63" s="595"/>
      <c r="CD63" s="596" t="s">
        <v>105</v>
      </c>
      <c r="CE63" s="592"/>
      <c r="CF63" s="592"/>
      <c r="CG63" s="596" t="s">
        <v>105</v>
      </c>
      <c r="CH63" s="592"/>
      <c r="CI63" s="592"/>
      <c r="CJ63" s="596" t="s">
        <v>105</v>
      </c>
      <c r="CK63" s="592"/>
      <c r="CL63" s="592"/>
      <c r="CM63" s="596" t="s">
        <v>105</v>
      </c>
      <c r="CN63" s="592"/>
      <c r="CO63" s="592"/>
      <c r="CP63" s="594" t="s">
        <v>105</v>
      </c>
      <c r="CQ63" s="592"/>
      <c r="CR63" s="592"/>
      <c r="CS63" s="592" t="s">
        <v>87</v>
      </c>
      <c r="CT63" s="592"/>
      <c r="CU63" s="592"/>
      <c r="CV63" s="592" t="s">
        <v>87</v>
      </c>
      <c r="CW63" s="592"/>
      <c r="CX63" s="592"/>
      <c r="CY63" s="592" t="s">
        <v>105</v>
      </c>
      <c r="CZ63" s="592"/>
      <c r="DA63" s="595"/>
      <c r="DB63" s="596" t="s">
        <v>104</v>
      </c>
      <c r="DC63" s="592"/>
      <c r="DD63" s="592"/>
      <c r="DE63" s="592" t="s">
        <v>104</v>
      </c>
      <c r="DF63" s="592"/>
      <c r="DG63" s="592"/>
      <c r="DH63" s="592" t="s">
        <v>104</v>
      </c>
      <c r="DI63" s="592"/>
      <c r="DJ63" s="592"/>
      <c r="DK63" s="592" t="s">
        <v>104</v>
      </c>
      <c r="DL63" s="592"/>
      <c r="DM63" s="593"/>
      <c r="DN63" s="594" t="s">
        <v>104</v>
      </c>
      <c r="DO63" s="592"/>
      <c r="DP63" s="592"/>
      <c r="DQ63" s="592" t="s">
        <v>104</v>
      </c>
      <c r="DR63" s="592"/>
      <c r="DS63" s="592"/>
      <c r="DT63" s="592" t="s">
        <v>104</v>
      </c>
      <c r="DU63" s="592"/>
      <c r="DV63" s="592"/>
      <c r="DW63" s="592" t="s">
        <v>104</v>
      </c>
      <c r="DX63" s="592"/>
      <c r="DY63" s="595"/>
      <c r="DZ63" s="596" t="s">
        <v>104</v>
      </c>
      <c r="EA63" s="592"/>
      <c r="EB63" s="592"/>
      <c r="EC63" s="592" t="s">
        <v>104</v>
      </c>
      <c r="ED63" s="592"/>
      <c r="EE63" s="592"/>
      <c r="EF63" s="592" t="s">
        <v>104</v>
      </c>
      <c r="EG63" s="592"/>
      <c r="EH63" s="592"/>
      <c r="EI63" s="592" t="s">
        <v>104</v>
      </c>
      <c r="EJ63" s="592"/>
      <c r="EK63" s="593"/>
      <c r="EL63" s="594" t="s">
        <v>104</v>
      </c>
      <c r="EM63" s="592"/>
      <c r="EN63" s="592"/>
      <c r="EO63" s="592" t="s">
        <v>85</v>
      </c>
      <c r="EP63" s="592"/>
      <c r="EQ63" s="592"/>
      <c r="ER63" s="592"/>
      <c r="ES63" s="592"/>
      <c r="ET63" s="592"/>
      <c r="EU63" s="592"/>
      <c r="EV63" s="592"/>
      <c r="EW63" s="595"/>
      <c r="EX63" s="596"/>
      <c r="EY63" s="592"/>
      <c r="EZ63" s="592"/>
      <c r="FA63" s="592"/>
      <c r="FB63" s="592"/>
      <c r="FC63" s="592"/>
      <c r="FD63" s="592"/>
      <c r="FE63" s="592"/>
      <c r="FF63" s="592"/>
      <c r="FG63" s="592"/>
      <c r="FH63" s="592"/>
      <c r="FI63" s="593"/>
      <c r="FJ63" s="594"/>
      <c r="FK63" s="592"/>
      <c r="FL63" s="592"/>
      <c r="FM63" s="592"/>
      <c r="FN63" s="592"/>
      <c r="FO63" s="592"/>
      <c r="FP63" s="592"/>
      <c r="FQ63" s="592"/>
      <c r="FR63" s="592"/>
      <c r="FS63" s="592"/>
      <c r="FT63" s="592"/>
      <c r="FU63" s="595"/>
      <c r="FV63" s="596"/>
      <c r="FW63" s="592"/>
      <c r="FX63" s="592"/>
      <c r="FY63" s="592"/>
      <c r="FZ63" s="592"/>
      <c r="GA63" s="592"/>
      <c r="GB63" s="592"/>
      <c r="GC63" s="592"/>
      <c r="GD63" s="592"/>
      <c r="GE63" s="592"/>
      <c r="GF63" s="592"/>
      <c r="GG63" s="593"/>
      <c r="GH63" s="594"/>
      <c r="GI63" s="592"/>
      <c r="GJ63" s="592"/>
      <c r="GK63" s="592"/>
      <c r="GL63" s="592"/>
      <c r="GM63" s="592"/>
      <c r="GN63" s="592"/>
      <c r="GO63" s="592"/>
      <c r="GP63" s="592"/>
      <c r="GQ63" s="592"/>
      <c r="GR63" s="592"/>
      <c r="GS63" s="595"/>
      <c r="GT63" s="596"/>
      <c r="GU63" s="592"/>
      <c r="GV63" s="592"/>
      <c r="GW63" s="592"/>
      <c r="GX63" s="592"/>
      <c r="GY63" s="592"/>
      <c r="GZ63" s="592"/>
      <c r="HA63" s="592"/>
      <c r="HB63" s="592"/>
      <c r="HC63" s="592"/>
      <c r="HD63" s="592"/>
      <c r="HE63" s="593"/>
      <c r="HF63" s="594"/>
      <c r="HG63" s="592"/>
      <c r="HH63" s="592"/>
      <c r="HI63" s="592"/>
      <c r="HJ63" s="592"/>
      <c r="HK63" s="592"/>
      <c r="HL63" s="592"/>
      <c r="HM63" s="592"/>
      <c r="HN63" s="592"/>
      <c r="HO63" s="592"/>
      <c r="HP63" s="592"/>
      <c r="HQ63" s="595"/>
      <c r="HR63" s="596"/>
      <c r="HS63" s="592"/>
      <c r="HT63" s="592"/>
      <c r="HU63" s="592"/>
      <c r="HV63" s="592"/>
      <c r="HW63" s="592"/>
      <c r="HX63" s="592"/>
      <c r="HY63" s="592"/>
      <c r="HZ63" s="592"/>
      <c r="IA63" s="592"/>
      <c r="IB63" s="592"/>
      <c r="IC63" s="595"/>
      <c r="ID63" s="592"/>
      <c r="IE63" s="592"/>
      <c r="IF63" s="592"/>
      <c r="IG63" s="592"/>
      <c r="IH63" s="592"/>
      <c r="II63" s="592"/>
      <c r="IJ63" s="592"/>
      <c r="IK63" s="592"/>
      <c r="IL63" s="592"/>
      <c r="IM63" s="592"/>
      <c r="IN63" s="592"/>
      <c r="IO63" s="595"/>
      <c r="IP63" s="48"/>
      <c r="IQ63" s="48"/>
      <c r="IR63" s="48"/>
      <c r="IS63" s="48"/>
      <c r="IT63" s="48"/>
      <c r="IU63" s="48"/>
      <c r="IV63" s="48"/>
      <c r="IW63" s="48"/>
      <c r="IX63" s="48"/>
      <c r="IY63" s="48"/>
      <c r="IZ63" s="48"/>
      <c r="JA63" s="48"/>
      <c r="JB63" s="48"/>
      <c r="JC63" s="48"/>
      <c r="JD63" s="48"/>
      <c r="JE63" s="48"/>
      <c r="JF63" s="48"/>
      <c r="JG63" s="48"/>
      <c r="JH63" s="48"/>
      <c r="JI63" s="48"/>
      <c r="JJ63" s="48"/>
      <c r="JK63" s="48"/>
      <c r="JL63" s="48"/>
    </row>
    <row r="64" spans="1:272" ht="15" customHeight="1" thickBot="1" x14ac:dyDescent="0.25">
      <c r="A64" s="59"/>
      <c r="B64" s="721"/>
      <c r="C64" s="350"/>
      <c r="D64" s="351"/>
      <c r="E64" s="378"/>
      <c r="F64" s="348" t="str">
        <f t="shared" si="80"/>
        <v>N</v>
      </c>
      <c r="G64" s="348" t="str">
        <f t="shared" si="81"/>
        <v>GP</v>
      </c>
      <c r="H64" s="348" t="str">
        <f t="shared" si="82"/>
        <v>TR</v>
      </c>
      <c r="I64" s="353"/>
      <c r="J64" s="597"/>
      <c r="K64" s="598"/>
      <c r="L64" s="596"/>
      <c r="M64" s="592"/>
      <c r="N64" s="592"/>
      <c r="O64" s="592"/>
      <c r="P64" s="592"/>
      <c r="Q64" s="592"/>
      <c r="R64" s="592"/>
      <c r="S64" s="592"/>
      <c r="T64" s="592"/>
      <c r="U64" s="593"/>
      <c r="V64" s="594"/>
      <c r="W64" s="592"/>
      <c r="X64" s="592"/>
      <c r="Y64" s="592"/>
      <c r="Z64" s="592"/>
      <c r="AA64" s="592"/>
      <c r="AB64" s="592"/>
      <c r="AC64" s="592"/>
      <c r="AD64" s="592"/>
      <c r="AE64" s="592"/>
      <c r="AF64" s="592"/>
      <c r="AG64" s="595"/>
      <c r="AH64" s="596"/>
      <c r="AI64" s="592"/>
      <c r="AJ64" s="592"/>
      <c r="AK64" s="592"/>
      <c r="AL64" s="592"/>
      <c r="AM64" s="592"/>
      <c r="AN64" s="592"/>
      <c r="AO64" s="592"/>
      <c r="AP64" s="592"/>
      <c r="AQ64" s="592"/>
      <c r="AR64" s="592"/>
      <c r="AS64" s="593"/>
      <c r="AT64" s="594"/>
      <c r="AU64" s="592"/>
      <c r="AV64" s="592"/>
      <c r="AW64" s="592" t="s">
        <v>85</v>
      </c>
      <c r="AX64" s="592"/>
      <c r="AY64" s="592"/>
      <c r="AZ64" s="592" t="s">
        <v>105</v>
      </c>
      <c r="BA64" s="592"/>
      <c r="BB64" s="592"/>
      <c r="BC64" s="592" t="s">
        <v>105</v>
      </c>
      <c r="BD64" s="592"/>
      <c r="BE64" s="595"/>
      <c r="BF64" s="596" t="s">
        <v>105</v>
      </c>
      <c r="BG64" s="592"/>
      <c r="BH64" s="592"/>
      <c r="BI64" s="592" t="s">
        <v>105</v>
      </c>
      <c r="BJ64" s="592"/>
      <c r="BK64" s="592"/>
      <c r="BL64" s="592" t="s">
        <v>105</v>
      </c>
      <c r="BM64" s="592"/>
      <c r="BN64" s="592"/>
      <c r="BO64" s="592" t="s">
        <v>105</v>
      </c>
      <c r="BP64" s="592"/>
      <c r="BQ64" s="593"/>
      <c r="BR64" s="597" t="s">
        <v>105</v>
      </c>
      <c r="BS64" s="598"/>
      <c r="BT64" s="596"/>
      <c r="BU64" s="592" t="s">
        <v>105</v>
      </c>
      <c r="BV64" s="592"/>
      <c r="BW64" s="592"/>
      <c r="BX64" s="592" t="s">
        <v>105</v>
      </c>
      <c r="BY64" s="592"/>
      <c r="BZ64" s="592"/>
      <c r="CA64" s="592" t="s">
        <v>105</v>
      </c>
      <c r="CB64" s="592"/>
      <c r="CC64" s="595"/>
      <c r="CD64" s="596" t="s">
        <v>105</v>
      </c>
      <c r="CE64" s="592"/>
      <c r="CF64" s="592"/>
      <c r="CG64" s="592" t="s">
        <v>105</v>
      </c>
      <c r="CH64" s="592"/>
      <c r="CI64" s="592"/>
      <c r="CJ64" s="592" t="s">
        <v>105</v>
      </c>
      <c r="CK64" s="592"/>
      <c r="CL64" s="592"/>
      <c r="CM64" s="592" t="s">
        <v>105</v>
      </c>
      <c r="CN64" s="592"/>
      <c r="CO64" s="593"/>
      <c r="CP64" s="594" t="s">
        <v>105</v>
      </c>
      <c r="CQ64" s="592"/>
      <c r="CR64" s="592"/>
      <c r="CS64" s="592" t="s">
        <v>105</v>
      </c>
      <c r="CT64" s="592"/>
      <c r="CU64" s="592"/>
      <c r="CV64" s="592" t="s">
        <v>87</v>
      </c>
      <c r="CW64" s="592"/>
      <c r="CX64" s="592"/>
      <c r="CY64" s="592" t="s">
        <v>87</v>
      </c>
      <c r="CZ64" s="592"/>
      <c r="DA64" s="595"/>
      <c r="DB64" s="596" t="s">
        <v>87</v>
      </c>
      <c r="DC64" s="592"/>
      <c r="DD64" s="592"/>
      <c r="DE64" s="592" t="s">
        <v>104</v>
      </c>
      <c r="DF64" s="592"/>
      <c r="DG64" s="592"/>
      <c r="DH64" s="592" t="s">
        <v>104</v>
      </c>
      <c r="DI64" s="592"/>
      <c r="DJ64" s="592"/>
      <c r="DK64" s="592" t="s">
        <v>104</v>
      </c>
      <c r="DL64" s="592"/>
      <c r="DM64" s="593"/>
      <c r="DN64" s="594" t="s">
        <v>104</v>
      </c>
      <c r="DO64" s="592"/>
      <c r="DP64" s="592"/>
      <c r="DQ64" s="592" t="s">
        <v>104</v>
      </c>
      <c r="DR64" s="592"/>
      <c r="DS64" s="592"/>
      <c r="DT64" s="592" t="s">
        <v>104</v>
      </c>
      <c r="DU64" s="592"/>
      <c r="DV64" s="592"/>
      <c r="DW64" s="592" t="s">
        <v>104</v>
      </c>
      <c r="DX64" s="592"/>
      <c r="DY64" s="595"/>
      <c r="DZ64" s="596" t="s">
        <v>104</v>
      </c>
      <c r="EA64" s="592"/>
      <c r="EB64" s="592"/>
      <c r="EC64" s="592" t="s">
        <v>104</v>
      </c>
      <c r="ED64" s="592"/>
      <c r="EE64" s="592"/>
      <c r="EF64" s="592" t="s">
        <v>104</v>
      </c>
      <c r="EG64" s="592"/>
      <c r="EH64" s="592"/>
      <c r="EI64" s="592" t="s">
        <v>104</v>
      </c>
      <c r="EJ64" s="592"/>
      <c r="EK64" s="593"/>
      <c r="EL64" s="594" t="s">
        <v>104</v>
      </c>
      <c r="EM64" s="592"/>
      <c r="EN64" s="592"/>
      <c r="EO64" s="592" t="s">
        <v>85</v>
      </c>
      <c r="EP64" s="592"/>
      <c r="EQ64" s="592"/>
      <c r="ER64" s="592"/>
      <c r="ES64" s="592"/>
      <c r="ET64" s="592"/>
      <c r="EU64" s="592"/>
      <c r="EV64" s="592"/>
      <c r="EW64" s="595"/>
      <c r="EX64" s="596"/>
      <c r="EY64" s="592"/>
      <c r="EZ64" s="592"/>
      <c r="FA64" s="592"/>
      <c r="FB64" s="592"/>
      <c r="FC64" s="592"/>
      <c r="FD64" s="592"/>
      <c r="FE64" s="592"/>
      <c r="FF64" s="592"/>
      <c r="FG64" s="592"/>
      <c r="FH64" s="592"/>
      <c r="FI64" s="593"/>
      <c r="FJ64" s="594"/>
      <c r="FK64" s="592"/>
      <c r="FL64" s="592"/>
      <c r="FM64" s="592"/>
      <c r="FN64" s="592"/>
      <c r="FO64" s="592"/>
      <c r="FP64" s="592"/>
      <c r="FQ64" s="592"/>
      <c r="FR64" s="592"/>
      <c r="FS64" s="592"/>
      <c r="FT64" s="592"/>
      <c r="FU64" s="595"/>
      <c r="FV64" s="596"/>
      <c r="FW64" s="592"/>
      <c r="FX64" s="592"/>
      <c r="FY64" s="592"/>
      <c r="FZ64" s="592"/>
      <c r="GA64" s="592"/>
      <c r="GB64" s="592"/>
      <c r="GC64" s="592"/>
      <c r="GD64" s="592"/>
      <c r="GE64" s="592"/>
      <c r="GF64" s="592"/>
      <c r="GG64" s="593"/>
      <c r="GH64" s="594"/>
      <c r="GI64" s="592"/>
      <c r="GJ64" s="592"/>
      <c r="GK64" s="592"/>
      <c r="GL64" s="592"/>
      <c r="GM64" s="592"/>
      <c r="GN64" s="592"/>
      <c r="GO64" s="592"/>
      <c r="GP64" s="592"/>
      <c r="GQ64" s="592"/>
      <c r="GR64" s="592"/>
      <c r="GS64" s="595"/>
      <c r="GT64" s="596"/>
      <c r="GU64" s="592"/>
      <c r="GV64" s="592"/>
      <c r="GW64" s="592"/>
      <c r="GX64" s="592"/>
      <c r="GY64" s="592"/>
      <c r="GZ64" s="592"/>
      <c r="HA64" s="592"/>
      <c r="HB64" s="592"/>
      <c r="HC64" s="592"/>
      <c r="HD64" s="592"/>
      <c r="HE64" s="593"/>
      <c r="HF64" s="594"/>
      <c r="HG64" s="592"/>
      <c r="HH64" s="592"/>
      <c r="HI64" s="592"/>
      <c r="HJ64" s="592"/>
      <c r="HK64" s="592"/>
      <c r="HL64" s="592"/>
      <c r="HM64" s="592"/>
      <c r="HN64" s="592"/>
      <c r="HO64" s="592"/>
      <c r="HP64" s="592"/>
      <c r="HQ64" s="595"/>
      <c r="HR64" s="596"/>
      <c r="HS64" s="592"/>
      <c r="HT64" s="592"/>
      <c r="HU64" s="592"/>
      <c r="HV64" s="592"/>
      <c r="HW64" s="592"/>
      <c r="HX64" s="592"/>
      <c r="HY64" s="592"/>
      <c r="HZ64" s="592"/>
      <c r="IA64" s="592"/>
      <c r="IB64" s="592"/>
      <c r="IC64" s="595"/>
      <c r="ID64" s="592"/>
      <c r="IE64" s="592"/>
      <c r="IF64" s="592"/>
      <c r="IG64" s="592"/>
      <c r="IH64" s="592"/>
      <c r="II64" s="592"/>
      <c r="IJ64" s="592"/>
      <c r="IK64" s="592"/>
      <c r="IL64" s="592"/>
      <c r="IM64" s="592"/>
      <c r="IN64" s="592"/>
      <c r="IO64" s="595"/>
      <c r="IP64" s="48"/>
      <c r="IQ64" s="48"/>
      <c r="IR64" s="48"/>
      <c r="IS64" s="48"/>
      <c r="IT64" s="48"/>
      <c r="IU64" s="48"/>
      <c r="IV64" s="48"/>
      <c r="IW64" s="48"/>
      <c r="IX64" s="48"/>
      <c r="IY64" s="48"/>
      <c r="IZ64" s="48"/>
      <c r="JA64" s="48"/>
      <c r="JB64" s="48"/>
      <c r="JC64" s="48"/>
      <c r="JD64" s="48"/>
      <c r="JE64" s="48"/>
      <c r="JF64" s="48"/>
      <c r="JG64" s="48"/>
      <c r="JH64" s="48"/>
      <c r="JI64" s="48"/>
      <c r="JJ64" s="48"/>
      <c r="JK64" s="48"/>
      <c r="JL64" s="48"/>
    </row>
    <row r="65" spans="1:272" s="3" customFormat="1" ht="15" customHeight="1" thickBot="1" x14ac:dyDescent="0.25">
      <c r="A65" s="59"/>
      <c r="B65" s="721"/>
      <c r="C65" s="350"/>
      <c r="D65" s="351"/>
      <c r="E65" s="378"/>
      <c r="F65" s="348" t="str">
        <f t="shared" si="80"/>
        <v>N</v>
      </c>
      <c r="G65" s="348" t="str">
        <f t="shared" si="81"/>
        <v>GP</v>
      </c>
      <c r="H65" s="348" t="str">
        <f t="shared" si="82"/>
        <v>TR</v>
      </c>
      <c r="I65" s="353"/>
      <c r="J65" s="597"/>
      <c r="K65" s="598"/>
      <c r="L65" s="596"/>
      <c r="M65" s="592"/>
      <c r="N65" s="592"/>
      <c r="O65" s="592"/>
      <c r="P65" s="592"/>
      <c r="Q65" s="592"/>
      <c r="R65" s="592"/>
      <c r="S65" s="592"/>
      <c r="T65" s="592"/>
      <c r="U65" s="593"/>
      <c r="V65" s="594"/>
      <c r="W65" s="592"/>
      <c r="X65" s="592"/>
      <c r="Y65" s="592"/>
      <c r="Z65" s="592"/>
      <c r="AA65" s="592"/>
      <c r="AB65" s="592"/>
      <c r="AC65" s="592"/>
      <c r="AD65" s="592"/>
      <c r="AE65" s="592"/>
      <c r="AF65" s="592"/>
      <c r="AG65" s="595"/>
      <c r="AH65" s="596"/>
      <c r="AI65" s="592"/>
      <c r="AJ65" s="592"/>
      <c r="AK65" s="592"/>
      <c r="AL65" s="592"/>
      <c r="AM65" s="592"/>
      <c r="AN65" s="592"/>
      <c r="AO65" s="592"/>
      <c r="AP65" s="592"/>
      <c r="AQ65" s="592"/>
      <c r="AR65" s="592"/>
      <c r="AS65" s="593"/>
      <c r="AT65" s="594"/>
      <c r="AU65" s="592"/>
      <c r="AV65" s="592"/>
      <c r="AW65" s="592" t="s">
        <v>85</v>
      </c>
      <c r="AX65" s="592"/>
      <c r="AY65" s="592"/>
      <c r="AZ65" s="592" t="s">
        <v>105</v>
      </c>
      <c r="BA65" s="592"/>
      <c r="BB65" s="592"/>
      <c r="BC65" s="592" t="s">
        <v>105</v>
      </c>
      <c r="BD65" s="592"/>
      <c r="BE65" s="595"/>
      <c r="BF65" s="596" t="s">
        <v>105</v>
      </c>
      <c r="BG65" s="592"/>
      <c r="BH65" s="592"/>
      <c r="BI65" s="592" t="s">
        <v>105</v>
      </c>
      <c r="BJ65" s="592"/>
      <c r="BK65" s="592"/>
      <c r="BL65" s="592" t="s">
        <v>105</v>
      </c>
      <c r="BM65" s="592"/>
      <c r="BN65" s="592"/>
      <c r="BO65" s="592" t="s">
        <v>105</v>
      </c>
      <c r="BP65" s="592"/>
      <c r="BQ65" s="593"/>
      <c r="BR65" s="597" t="s">
        <v>105</v>
      </c>
      <c r="BS65" s="598"/>
      <c r="BT65" s="596"/>
      <c r="BU65" s="592" t="s">
        <v>105</v>
      </c>
      <c r="BV65" s="592"/>
      <c r="BW65" s="592"/>
      <c r="BX65" s="592" t="s">
        <v>105</v>
      </c>
      <c r="BY65" s="592"/>
      <c r="BZ65" s="592"/>
      <c r="CA65" s="592" t="s">
        <v>105</v>
      </c>
      <c r="CB65" s="592"/>
      <c r="CC65" s="595"/>
      <c r="CD65" s="596" t="s">
        <v>105</v>
      </c>
      <c r="CE65" s="592"/>
      <c r="CF65" s="592"/>
      <c r="CG65" s="592" t="s">
        <v>105</v>
      </c>
      <c r="CH65" s="592"/>
      <c r="CI65" s="592"/>
      <c r="CJ65" s="592" t="s">
        <v>105</v>
      </c>
      <c r="CK65" s="592"/>
      <c r="CL65" s="592"/>
      <c r="CM65" s="592" t="s">
        <v>105</v>
      </c>
      <c r="CN65" s="592"/>
      <c r="CO65" s="593"/>
      <c r="CP65" s="594" t="s">
        <v>105</v>
      </c>
      <c r="CQ65" s="592"/>
      <c r="CR65" s="592"/>
      <c r="CS65" s="592" t="s">
        <v>105</v>
      </c>
      <c r="CT65" s="592"/>
      <c r="CU65" s="592"/>
      <c r="CV65" s="592" t="s">
        <v>105</v>
      </c>
      <c r="CW65" s="592"/>
      <c r="CX65" s="592"/>
      <c r="CY65" s="592" t="s">
        <v>105</v>
      </c>
      <c r="CZ65" s="592"/>
      <c r="DA65" s="595"/>
      <c r="DB65" s="596" t="s">
        <v>87</v>
      </c>
      <c r="DC65" s="592"/>
      <c r="DD65" s="592"/>
      <c r="DE65" s="592" t="s">
        <v>87</v>
      </c>
      <c r="DF65" s="592"/>
      <c r="DG65" s="592"/>
      <c r="DH65" s="592" t="s">
        <v>87</v>
      </c>
      <c r="DI65" s="592"/>
      <c r="DJ65" s="592"/>
      <c r="DK65" s="592" t="s">
        <v>104</v>
      </c>
      <c r="DL65" s="592"/>
      <c r="DM65" s="593"/>
      <c r="DN65" s="594" t="s">
        <v>104</v>
      </c>
      <c r="DO65" s="592"/>
      <c r="DP65" s="592"/>
      <c r="DQ65" s="592" t="s">
        <v>104</v>
      </c>
      <c r="DR65" s="592"/>
      <c r="DS65" s="592"/>
      <c r="DT65" s="592" t="s">
        <v>104</v>
      </c>
      <c r="DU65" s="592"/>
      <c r="DV65" s="592"/>
      <c r="DW65" s="592" t="s">
        <v>104</v>
      </c>
      <c r="DX65" s="592"/>
      <c r="DY65" s="595"/>
      <c r="DZ65" s="596" t="s">
        <v>104</v>
      </c>
      <c r="EA65" s="592"/>
      <c r="EB65" s="592"/>
      <c r="EC65" s="592" t="s">
        <v>104</v>
      </c>
      <c r="ED65" s="592"/>
      <c r="EE65" s="592"/>
      <c r="EF65" s="592" t="s">
        <v>104</v>
      </c>
      <c r="EG65" s="592"/>
      <c r="EH65" s="592"/>
      <c r="EI65" s="592" t="s">
        <v>104</v>
      </c>
      <c r="EJ65" s="592"/>
      <c r="EK65" s="593"/>
      <c r="EL65" s="594" t="s">
        <v>104</v>
      </c>
      <c r="EM65" s="592"/>
      <c r="EN65" s="592"/>
      <c r="EO65" s="592" t="s">
        <v>85</v>
      </c>
      <c r="EP65" s="592"/>
      <c r="EQ65" s="592"/>
      <c r="ER65" s="592"/>
      <c r="ES65" s="592"/>
      <c r="ET65" s="592"/>
      <c r="EU65" s="592"/>
      <c r="EV65" s="592"/>
      <c r="EW65" s="595"/>
      <c r="EX65" s="596"/>
      <c r="EY65" s="592"/>
      <c r="EZ65" s="592"/>
      <c r="FA65" s="592"/>
      <c r="FB65" s="592"/>
      <c r="FC65" s="592"/>
      <c r="FD65" s="592"/>
      <c r="FE65" s="592"/>
      <c r="FF65" s="592"/>
      <c r="FG65" s="592"/>
      <c r="FH65" s="592"/>
      <c r="FI65" s="593"/>
      <c r="FJ65" s="594"/>
      <c r="FK65" s="592"/>
      <c r="FL65" s="592"/>
      <c r="FM65" s="592"/>
      <c r="FN65" s="592"/>
      <c r="FO65" s="592"/>
      <c r="FP65" s="592"/>
      <c r="FQ65" s="592"/>
      <c r="FR65" s="592"/>
      <c r="FS65" s="592"/>
      <c r="FT65" s="592"/>
      <c r="FU65" s="595"/>
      <c r="FV65" s="596"/>
      <c r="FW65" s="592"/>
      <c r="FX65" s="592"/>
      <c r="FY65" s="592"/>
      <c r="FZ65" s="592"/>
      <c r="GA65" s="592"/>
      <c r="GB65" s="592"/>
      <c r="GC65" s="592"/>
      <c r="GD65" s="592"/>
      <c r="GE65" s="592"/>
      <c r="GF65" s="592"/>
      <c r="GG65" s="593"/>
      <c r="GH65" s="594"/>
      <c r="GI65" s="592"/>
      <c r="GJ65" s="592"/>
      <c r="GK65" s="592"/>
      <c r="GL65" s="592"/>
      <c r="GM65" s="592"/>
      <c r="GN65" s="592"/>
      <c r="GO65" s="592"/>
      <c r="GP65" s="592"/>
      <c r="GQ65" s="592"/>
      <c r="GR65" s="592"/>
      <c r="GS65" s="595"/>
      <c r="GT65" s="596"/>
      <c r="GU65" s="592"/>
      <c r="GV65" s="592"/>
      <c r="GW65" s="592"/>
      <c r="GX65" s="592"/>
      <c r="GY65" s="592"/>
      <c r="GZ65" s="592"/>
      <c r="HA65" s="592"/>
      <c r="HB65" s="592"/>
      <c r="HC65" s="592"/>
      <c r="HD65" s="592"/>
      <c r="HE65" s="593"/>
      <c r="HF65" s="594"/>
      <c r="HG65" s="592"/>
      <c r="HH65" s="592"/>
      <c r="HI65" s="592"/>
      <c r="HJ65" s="592"/>
      <c r="HK65" s="592"/>
      <c r="HL65" s="592"/>
      <c r="HM65" s="592"/>
      <c r="HN65" s="592"/>
      <c r="HO65" s="592"/>
      <c r="HP65" s="592"/>
      <c r="HQ65" s="595"/>
      <c r="HR65" s="596"/>
      <c r="HS65" s="592"/>
      <c r="HT65" s="592"/>
      <c r="HU65" s="592"/>
      <c r="HV65" s="592"/>
      <c r="HW65" s="592"/>
      <c r="HX65" s="592"/>
      <c r="HY65" s="592"/>
      <c r="HZ65" s="592"/>
      <c r="IA65" s="592"/>
      <c r="IB65" s="592"/>
      <c r="IC65" s="595"/>
      <c r="ID65" s="592"/>
      <c r="IE65" s="592"/>
      <c r="IF65" s="592"/>
      <c r="IG65" s="592"/>
      <c r="IH65" s="592"/>
      <c r="II65" s="592"/>
      <c r="IJ65" s="592"/>
      <c r="IK65" s="592"/>
      <c r="IL65" s="592"/>
      <c r="IM65" s="592"/>
      <c r="IN65" s="592"/>
      <c r="IO65" s="595"/>
      <c r="IP65" s="48"/>
      <c r="IQ65" s="48"/>
      <c r="IR65" s="48"/>
      <c r="IS65" s="48"/>
      <c r="IT65" s="48"/>
      <c r="IU65" s="48"/>
      <c r="IV65" s="48"/>
      <c r="IW65" s="48"/>
      <c r="IX65" s="48"/>
      <c r="IY65" s="48"/>
      <c r="IZ65" s="48"/>
      <c r="JA65" s="48"/>
      <c r="JB65" s="48"/>
      <c r="JC65" s="48"/>
      <c r="JD65" s="48"/>
      <c r="JE65" s="48"/>
      <c r="JF65" s="48"/>
      <c r="JG65" s="48"/>
      <c r="JH65" s="48"/>
      <c r="JI65" s="48"/>
      <c r="JJ65" s="48"/>
      <c r="JK65" s="48"/>
      <c r="JL65" s="48"/>
    </row>
    <row r="66" spans="1:272" ht="15" customHeight="1" thickBot="1" x14ac:dyDescent="0.25">
      <c r="A66" s="59"/>
      <c r="B66" s="721"/>
      <c r="C66" s="350"/>
      <c r="D66" s="351"/>
      <c r="E66" s="378"/>
      <c r="F66" s="348" t="str">
        <f t="shared" si="80"/>
        <v>N</v>
      </c>
      <c r="G66" s="348" t="str">
        <f t="shared" si="81"/>
        <v>GP</v>
      </c>
      <c r="H66" s="348" t="str">
        <f t="shared" si="82"/>
        <v>TR</v>
      </c>
      <c r="I66" s="353"/>
      <c r="J66" s="597"/>
      <c r="K66" s="598"/>
      <c r="L66" s="596"/>
      <c r="M66" s="592"/>
      <c r="N66" s="592"/>
      <c r="O66" s="592"/>
      <c r="P66" s="592"/>
      <c r="Q66" s="592"/>
      <c r="R66" s="592"/>
      <c r="S66" s="592"/>
      <c r="T66" s="592"/>
      <c r="U66" s="593"/>
      <c r="V66" s="594"/>
      <c r="W66" s="592"/>
      <c r="X66" s="592"/>
      <c r="Y66" s="592"/>
      <c r="Z66" s="592"/>
      <c r="AA66" s="592"/>
      <c r="AB66" s="592"/>
      <c r="AC66" s="592"/>
      <c r="AD66" s="592"/>
      <c r="AE66" s="592"/>
      <c r="AF66" s="592"/>
      <c r="AG66" s="595"/>
      <c r="AH66" s="596"/>
      <c r="AI66" s="592"/>
      <c r="AJ66" s="592"/>
      <c r="AK66" s="592"/>
      <c r="AL66" s="592"/>
      <c r="AM66" s="592"/>
      <c r="AN66" s="592"/>
      <c r="AO66" s="592"/>
      <c r="AP66" s="592"/>
      <c r="AQ66" s="592"/>
      <c r="AR66" s="592"/>
      <c r="AS66" s="593"/>
      <c r="AT66" s="594"/>
      <c r="AU66" s="592"/>
      <c r="AV66" s="592"/>
      <c r="AW66" s="592" t="s">
        <v>85</v>
      </c>
      <c r="AX66" s="592"/>
      <c r="AY66" s="592"/>
      <c r="AZ66" s="592" t="s">
        <v>105</v>
      </c>
      <c r="BA66" s="592"/>
      <c r="BB66" s="592"/>
      <c r="BC66" s="592" t="s">
        <v>105</v>
      </c>
      <c r="BD66" s="592"/>
      <c r="BE66" s="595"/>
      <c r="BF66" s="596" t="s">
        <v>105</v>
      </c>
      <c r="BG66" s="592"/>
      <c r="BH66" s="592"/>
      <c r="BI66" s="592" t="s">
        <v>105</v>
      </c>
      <c r="BJ66" s="592"/>
      <c r="BK66" s="592"/>
      <c r="BL66" s="592" t="s">
        <v>105</v>
      </c>
      <c r="BM66" s="592"/>
      <c r="BN66" s="592"/>
      <c r="BO66" s="592" t="s">
        <v>105</v>
      </c>
      <c r="BP66" s="592"/>
      <c r="BQ66" s="593"/>
      <c r="BR66" s="597" t="s">
        <v>105</v>
      </c>
      <c r="BS66" s="598"/>
      <c r="BT66" s="596"/>
      <c r="BU66" s="592" t="s">
        <v>105</v>
      </c>
      <c r="BV66" s="592"/>
      <c r="BW66" s="592"/>
      <c r="BX66" s="592" t="s">
        <v>105</v>
      </c>
      <c r="BY66" s="592"/>
      <c r="BZ66" s="592"/>
      <c r="CA66" s="592" t="s">
        <v>105</v>
      </c>
      <c r="CB66" s="592"/>
      <c r="CC66" s="595"/>
      <c r="CD66" s="596" t="s">
        <v>105</v>
      </c>
      <c r="CE66" s="592"/>
      <c r="CF66" s="592"/>
      <c r="CG66" s="592" t="s">
        <v>105</v>
      </c>
      <c r="CH66" s="592"/>
      <c r="CI66" s="592"/>
      <c r="CJ66" s="592" t="s">
        <v>105</v>
      </c>
      <c r="CK66" s="592"/>
      <c r="CL66" s="592"/>
      <c r="CM66" s="592" t="s">
        <v>87</v>
      </c>
      <c r="CN66" s="592"/>
      <c r="CO66" s="593"/>
      <c r="CP66" s="594" t="s">
        <v>87</v>
      </c>
      <c r="CQ66" s="592"/>
      <c r="CR66" s="592"/>
      <c r="CS66" s="592" t="s">
        <v>87</v>
      </c>
      <c r="CT66" s="592"/>
      <c r="CU66" s="592"/>
      <c r="CV66" s="592" t="s">
        <v>104</v>
      </c>
      <c r="CW66" s="592"/>
      <c r="CX66" s="592"/>
      <c r="CY66" s="592" t="s">
        <v>104</v>
      </c>
      <c r="CZ66" s="592"/>
      <c r="DA66" s="595"/>
      <c r="DB66" s="596" t="s">
        <v>104</v>
      </c>
      <c r="DC66" s="592"/>
      <c r="DD66" s="592"/>
      <c r="DE66" s="592" t="s">
        <v>104</v>
      </c>
      <c r="DF66" s="592"/>
      <c r="DG66" s="592"/>
      <c r="DH66" s="592" t="s">
        <v>104</v>
      </c>
      <c r="DI66" s="592"/>
      <c r="DJ66" s="592"/>
      <c r="DK66" s="592" t="s">
        <v>104</v>
      </c>
      <c r="DL66" s="592"/>
      <c r="DM66" s="593"/>
      <c r="DN66" s="594" t="s">
        <v>104</v>
      </c>
      <c r="DO66" s="592"/>
      <c r="DP66" s="592"/>
      <c r="DQ66" s="592" t="s">
        <v>104</v>
      </c>
      <c r="DR66" s="592"/>
      <c r="DS66" s="592"/>
      <c r="DT66" s="592" t="s">
        <v>104</v>
      </c>
      <c r="DU66" s="592"/>
      <c r="DV66" s="592"/>
      <c r="DW66" s="592" t="s">
        <v>104</v>
      </c>
      <c r="DX66" s="592"/>
      <c r="DY66" s="595"/>
      <c r="DZ66" s="596" t="s">
        <v>104</v>
      </c>
      <c r="EA66" s="592"/>
      <c r="EB66" s="592"/>
      <c r="EC66" s="592" t="s">
        <v>104</v>
      </c>
      <c r="ED66" s="592"/>
      <c r="EE66" s="592"/>
      <c r="EF66" s="592" t="s">
        <v>104</v>
      </c>
      <c r="EG66" s="592"/>
      <c r="EH66" s="592"/>
      <c r="EI66" s="592" t="s">
        <v>104</v>
      </c>
      <c r="EJ66" s="592"/>
      <c r="EK66" s="593"/>
      <c r="EL66" s="594" t="s">
        <v>104</v>
      </c>
      <c r="EM66" s="592"/>
      <c r="EN66" s="592"/>
      <c r="EO66" s="592" t="s">
        <v>85</v>
      </c>
      <c r="EP66" s="592"/>
      <c r="EQ66" s="592"/>
      <c r="ER66" s="592"/>
      <c r="ES66" s="592"/>
      <c r="ET66" s="592"/>
      <c r="EU66" s="592"/>
      <c r="EV66" s="592"/>
      <c r="EW66" s="595"/>
      <c r="EX66" s="596"/>
      <c r="EY66" s="592"/>
      <c r="EZ66" s="592"/>
      <c r="FA66" s="592"/>
      <c r="FB66" s="592"/>
      <c r="FC66" s="592"/>
      <c r="FD66" s="592"/>
      <c r="FE66" s="592"/>
      <c r="FF66" s="592"/>
      <c r="FG66" s="592"/>
      <c r="FH66" s="592"/>
      <c r="FI66" s="593"/>
      <c r="FJ66" s="594"/>
      <c r="FK66" s="592"/>
      <c r="FL66" s="592"/>
      <c r="FM66" s="592"/>
      <c r="FN66" s="592"/>
      <c r="FO66" s="592"/>
      <c r="FP66" s="592"/>
      <c r="FQ66" s="592"/>
      <c r="FR66" s="592"/>
      <c r="FS66" s="592"/>
      <c r="FT66" s="592"/>
      <c r="FU66" s="595"/>
      <c r="FV66" s="596"/>
      <c r="FW66" s="592"/>
      <c r="FX66" s="592"/>
      <c r="FY66" s="592"/>
      <c r="FZ66" s="592"/>
      <c r="GA66" s="592"/>
      <c r="GB66" s="592"/>
      <c r="GC66" s="592"/>
      <c r="GD66" s="592"/>
      <c r="GE66" s="592"/>
      <c r="GF66" s="592"/>
      <c r="GG66" s="593"/>
      <c r="GH66" s="594"/>
      <c r="GI66" s="592"/>
      <c r="GJ66" s="592"/>
      <c r="GK66" s="592"/>
      <c r="GL66" s="592"/>
      <c r="GM66" s="592"/>
      <c r="GN66" s="592"/>
      <c r="GO66" s="592"/>
      <c r="GP66" s="592"/>
      <c r="GQ66" s="592"/>
      <c r="GR66" s="592"/>
      <c r="GS66" s="595"/>
      <c r="GT66" s="596"/>
      <c r="GU66" s="592"/>
      <c r="GV66" s="592"/>
      <c r="GW66" s="592"/>
      <c r="GX66" s="592"/>
      <c r="GY66" s="592"/>
      <c r="GZ66" s="592"/>
      <c r="HA66" s="592"/>
      <c r="HB66" s="592"/>
      <c r="HC66" s="592"/>
      <c r="HD66" s="592"/>
      <c r="HE66" s="593"/>
      <c r="HF66" s="594"/>
      <c r="HG66" s="592"/>
      <c r="HH66" s="592"/>
      <c r="HI66" s="592"/>
      <c r="HJ66" s="592"/>
      <c r="HK66" s="592"/>
      <c r="HL66" s="592"/>
      <c r="HM66" s="592"/>
      <c r="HN66" s="592"/>
      <c r="HO66" s="592"/>
      <c r="HP66" s="592"/>
      <c r="HQ66" s="595"/>
      <c r="HR66" s="596"/>
      <c r="HS66" s="592"/>
      <c r="HT66" s="592"/>
      <c r="HU66" s="592"/>
      <c r="HV66" s="592"/>
      <c r="HW66" s="592"/>
      <c r="HX66" s="592"/>
      <c r="HY66" s="592"/>
      <c r="HZ66" s="592"/>
      <c r="IA66" s="592"/>
      <c r="IB66" s="592"/>
      <c r="IC66" s="595"/>
      <c r="ID66" s="592"/>
      <c r="IE66" s="592"/>
      <c r="IF66" s="592"/>
      <c r="IG66" s="592"/>
      <c r="IH66" s="592"/>
      <c r="II66" s="592"/>
      <c r="IJ66" s="592"/>
      <c r="IK66" s="592"/>
      <c r="IL66" s="592"/>
      <c r="IM66" s="592"/>
      <c r="IN66" s="592"/>
      <c r="IO66" s="595"/>
      <c r="IP66" s="48"/>
      <c r="IQ66" s="48"/>
      <c r="IR66" s="48"/>
      <c r="IS66" s="48"/>
      <c r="IT66" s="48"/>
      <c r="IU66" s="48"/>
      <c r="IV66" s="48"/>
      <c r="IW66" s="48"/>
      <c r="IX66" s="48"/>
      <c r="IY66" s="48"/>
      <c r="IZ66" s="48"/>
      <c r="JA66" s="48"/>
      <c r="JB66" s="48"/>
      <c r="JC66" s="48"/>
      <c r="JD66" s="48"/>
      <c r="JE66" s="48"/>
      <c r="JF66" s="48"/>
      <c r="JG66" s="48"/>
      <c r="JH66" s="48"/>
      <c r="JI66" s="48"/>
      <c r="JJ66" s="48"/>
      <c r="JK66" s="48"/>
      <c r="JL66" s="48"/>
    </row>
    <row r="67" spans="1:272" s="3" customFormat="1" ht="15" customHeight="1" thickBot="1" x14ac:dyDescent="0.25">
      <c r="A67" s="59"/>
      <c r="B67" s="721"/>
      <c r="C67" s="350"/>
      <c r="D67" s="351"/>
      <c r="E67" s="378"/>
      <c r="F67" s="348" t="str">
        <f t="shared" si="80"/>
        <v>N</v>
      </c>
      <c r="G67" s="348" t="str">
        <f t="shared" si="81"/>
        <v>GP</v>
      </c>
      <c r="H67" s="348" t="str">
        <f t="shared" si="82"/>
        <v>TR</v>
      </c>
      <c r="I67" s="353"/>
      <c r="J67" s="597"/>
      <c r="K67" s="598"/>
      <c r="L67" s="596"/>
      <c r="M67" s="592"/>
      <c r="N67" s="592"/>
      <c r="O67" s="592"/>
      <c r="P67" s="592"/>
      <c r="Q67" s="592"/>
      <c r="R67" s="592"/>
      <c r="S67" s="592"/>
      <c r="T67" s="592"/>
      <c r="U67" s="593"/>
      <c r="V67" s="594"/>
      <c r="W67" s="592"/>
      <c r="X67" s="592"/>
      <c r="Y67" s="592"/>
      <c r="Z67" s="592"/>
      <c r="AA67" s="592"/>
      <c r="AB67" s="592"/>
      <c r="AC67" s="592"/>
      <c r="AD67" s="592"/>
      <c r="AE67" s="592"/>
      <c r="AF67" s="592"/>
      <c r="AG67" s="595"/>
      <c r="AH67" s="596"/>
      <c r="AI67" s="592"/>
      <c r="AJ67" s="592"/>
      <c r="AK67" s="592"/>
      <c r="AL67" s="592"/>
      <c r="AM67" s="592"/>
      <c r="AN67" s="592"/>
      <c r="AO67" s="592"/>
      <c r="AP67" s="592"/>
      <c r="AQ67" s="592"/>
      <c r="AR67" s="592"/>
      <c r="AS67" s="593"/>
      <c r="AT67" s="594"/>
      <c r="AU67" s="592"/>
      <c r="AV67" s="592"/>
      <c r="AW67" s="592" t="s">
        <v>85</v>
      </c>
      <c r="AX67" s="592"/>
      <c r="AY67" s="592"/>
      <c r="AZ67" s="592" t="s">
        <v>104</v>
      </c>
      <c r="BA67" s="592"/>
      <c r="BB67" s="592"/>
      <c r="BC67" s="592" t="s">
        <v>104</v>
      </c>
      <c r="BD67" s="592"/>
      <c r="BE67" s="595"/>
      <c r="BF67" s="596" t="s">
        <v>104</v>
      </c>
      <c r="BG67" s="592"/>
      <c r="BH67" s="592"/>
      <c r="BI67" s="592" t="s">
        <v>104</v>
      </c>
      <c r="BJ67" s="592"/>
      <c r="BK67" s="592"/>
      <c r="BL67" s="592" t="s">
        <v>104</v>
      </c>
      <c r="BM67" s="592"/>
      <c r="BN67" s="592"/>
      <c r="BO67" s="592" t="s">
        <v>104</v>
      </c>
      <c r="BP67" s="592"/>
      <c r="BQ67" s="593"/>
      <c r="BR67" s="597" t="s">
        <v>104</v>
      </c>
      <c r="BS67" s="598"/>
      <c r="BT67" s="596"/>
      <c r="BU67" s="592" t="s">
        <v>104</v>
      </c>
      <c r="BV67" s="592"/>
      <c r="BW67" s="592"/>
      <c r="BX67" s="592" t="s">
        <v>104</v>
      </c>
      <c r="BY67" s="592"/>
      <c r="BZ67" s="592"/>
      <c r="CA67" s="592" t="s">
        <v>104</v>
      </c>
      <c r="CB67" s="592"/>
      <c r="CC67" s="595"/>
      <c r="CD67" s="596" t="s">
        <v>104</v>
      </c>
      <c r="CE67" s="592"/>
      <c r="CF67" s="592"/>
      <c r="CG67" s="592" t="s">
        <v>104</v>
      </c>
      <c r="CH67" s="592"/>
      <c r="CI67" s="592"/>
      <c r="CJ67" s="592" t="s">
        <v>104</v>
      </c>
      <c r="CK67" s="592"/>
      <c r="CL67" s="592"/>
      <c r="CM67" s="592" t="s">
        <v>87</v>
      </c>
      <c r="CN67" s="592"/>
      <c r="CO67" s="593"/>
      <c r="CP67" s="594" t="s">
        <v>87</v>
      </c>
      <c r="CQ67" s="592"/>
      <c r="CR67" s="592"/>
      <c r="CS67" s="592" t="s">
        <v>87</v>
      </c>
      <c r="CT67" s="592"/>
      <c r="CU67" s="592"/>
      <c r="CV67" s="592" t="s">
        <v>105</v>
      </c>
      <c r="CW67" s="592"/>
      <c r="CX67" s="592"/>
      <c r="CY67" s="592" t="s">
        <v>105</v>
      </c>
      <c r="CZ67" s="592"/>
      <c r="DA67" s="595"/>
      <c r="DB67" s="596" t="s">
        <v>105</v>
      </c>
      <c r="DC67" s="592"/>
      <c r="DD67" s="592"/>
      <c r="DE67" s="592" t="s">
        <v>105</v>
      </c>
      <c r="DF67" s="592"/>
      <c r="DG67" s="592"/>
      <c r="DH67" s="592" t="s">
        <v>105</v>
      </c>
      <c r="DI67" s="592"/>
      <c r="DJ67" s="592"/>
      <c r="DK67" s="592" t="s">
        <v>105</v>
      </c>
      <c r="DL67" s="592"/>
      <c r="DM67" s="593"/>
      <c r="DN67" s="594" t="s">
        <v>105</v>
      </c>
      <c r="DO67" s="592"/>
      <c r="DP67" s="592"/>
      <c r="DQ67" s="592" t="s">
        <v>105</v>
      </c>
      <c r="DR67" s="592"/>
      <c r="DS67" s="592"/>
      <c r="DT67" s="592" t="s">
        <v>105</v>
      </c>
      <c r="DU67" s="592"/>
      <c r="DV67" s="592"/>
      <c r="DW67" s="592" t="s">
        <v>105</v>
      </c>
      <c r="DX67" s="592"/>
      <c r="DY67" s="595"/>
      <c r="DZ67" s="596" t="s">
        <v>105</v>
      </c>
      <c r="EA67" s="592"/>
      <c r="EB67" s="592"/>
      <c r="EC67" s="592" t="s">
        <v>105</v>
      </c>
      <c r="ED67" s="592"/>
      <c r="EE67" s="592"/>
      <c r="EF67" s="592" t="s">
        <v>105</v>
      </c>
      <c r="EG67" s="592"/>
      <c r="EH67" s="592"/>
      <c r="EI67" s="592" t="s">
        <v>105</v>
      </c>
      <c r="EJ67" s="592"/>
      <c r="EK67" s="593"/>
      <c r="EL67" s="594" t="s">
        <v>105</v>
      </c>
      <c r="EM67" s="592"/>
      <c r="EN67" s="592"/>
      <c r="EO67" s="592" t="s">
        <v>85</v>
      </c>
      <c r="EP67" s="592"/>
      <c r="EQ67" s="592"/>
      <c r="ER67" s="592"/>
      <c r="ES67" s="592"/>
      <c r="ET67" s="592"/>
      <c r="EU67" s="592"/>
      <c r="EV67" s="592"/>
      <c r="EW67" s="595"/>
      <c r="EX67" s="596"/>
      <c r="EY67" s="592"/>
      <c r="EZ67" s="592"/>
      <c r="FA67" s="592"/>
      <c r="FB67" s="592"/>
      <c r="FC67" s="592"/>
      <c r="FD67" s="592"/>
      <c r="FE67" s="592"/>
      <c r="FF67" s="592"/>
      <c r="FG67" s="592"/>
      <c r="FH67" s="592"/>
      <c r="FI67" s="593"/>
      <c r="FJ67" s="594"/>
      <c r="FK67" s="592"/>
      <c r="FL67" s="592"/>
      <c r="FM67" s="592"/>
      <c r="FN67" s="592"/>
      <c r="FO67" s="592"/>
      <c r="FP67" s="592"/>
      <c r="FQ67" s="592"/>
      <c r="FR67" s="592"/>
      <c r="FS67" s="592"/>
      <c r="FT67" s="592"/>
      <c r="FU67" s="595"/>
      <c r="FV67" s="596"/>
      <c r="FW67" s="592"/>
      <c r="FX67" s="592"/>
      <c r="FY67" s="592"/>
      <c r="FZ67" s="592"/>
      <c r="GA67" s="592"/>
      <c r="GB67" s="592"/>
      <c r="GC67" s="592"/>
      <c r="GD67" s="592"/>
      <c r="GE67" s="592"/>
      <c r="GF67" s="592"/>
      <c r="GG67" s="593"/>
      <c r="GH67" s="594"/>
      <c r="GI67" s="592"/>
      <c r="GJ67" s="592"/>
      <c r="GK67" s="592"/>
      <c r="GL67" s="592"/>
      <c r="GM67" s="592"/>
      <c r="GN67" s="592"/>
      <c r="GO67" s="592"/>
      <c r="GP67" s="592"/>
      <c r="GQ67" s="592"/>
      <c r="GR67" s="592"/>
      <c r="GS67" s="595"/>
      <c r="GT67" s="596"/>
      <c r="GU67" s="592"/>
      <c r="GV67" s="592"/>
      <c r="GW67" s="592"/>
      <c r="GX67" s="592"/>
      <c r="GY67" s="592"/>
      <c r="GZ67" s="592"/>
      <c r="HA67" s="592"/>
      <c r="HB67" s="592"/>
      <c r="HC67" s="592"/>
      <c r="HD67" s="592"/>
      <c r="HE67" s="593"/>
      <c r="HF67" s="594"/>
      <c r="HG67" s="592"/>
      <c r="HH67" s="592"/>
      <c r="HI67" s="592"/>
      <c r="HJ67" s="592"/>
      <c r="HK67" s="592"/>
      <c r="HL67" s="592"/>
      <c r="HM67" s="592"/>
      <c r="HN67" s="592"/>
      <c r="HO67" s="592"/>
      <c r="HP67" s="592"/>
      <c r="HQ67" s="595"/>
      <c r="HR67" s="596"/>
      <c r="HS67" s="592"/>
      <c r="HT67" s="592"/>
      <c r="HU67" s="592"/>
      <c r="HV67" s="592"/>
      <c r="HW67" s="592"/>
      <c r="HX67" s="592"/>
      <c r="HY67" s="592"/>
      <c r="HZ67" s="592"/>
      <c r="IA67" s="592"/>
      <c r="IB67" s="592"/>
      <c r="IC67" s="595"/>
      <c r="ID67" s="592"/>
      <c r="IE67" s="592"/>
      <c r="IF67" s="592"/>
      <c r="IG67" s="592"/>
      <c r="IH67" s="592"/>
      <c r="II67" s="592"/>
      <c r="IJ67" s="592"/>
      <c r="IK67" s="592"/>
      <c r="IL67" s="592"/>
      <c r="IM67" s="592"/>
      <c r="IN67" s="592"/>
      <c r="IO67" s="595"/>
      <c r="IP67" s="48"/>
      <c r="IQ67" s="48"/>
      <c r="IR67" s="48"/>
      <c r="IS67" s="48"/>
      <c r="IT67" s="48"/>
      <c r="IU67" s="48"/>
      <c r="IV67" s="48"/>
      <c r="IW67" s="48"/>
      <c r="IX67" s="48"/>
      <c r="IY67" s="48"/>
      <c r="IZ67" s="48"/>
      <c r="JA67" s="48"/>
      <c r="JB67" s="48"/>
      <c r="JC67" s="48"/>
      <c r="JD67" s="48"/>
      <c r="JE67" s="48"/>
      <c r="JF67" s="48"/>
      <c r="JG67" s="48"/>
      <c r="JH67" s="48"/>
      <c r="JI67" s="48"/>
      <c r="JJ67" s="48"/>
      <c r="JK67" s="48"/>
      <c r="JL67" s="48"/>
    </row>
    <row r="68" spans="1:272" ht="15" customHeight="1" thickBot="1" x14ac:dyDescent="0.25">
      <c r="A68" s="59"/>
      <c r="B68" s="721"/>
      <c r="C68" s="350"/>
      <c r="D68" s="351"/>
      <c r="E68" s="378"/>
      <c r="F68" s="348" t="str">
        <f t="shared" si="80"/>
        <v>N</v>
      </c>
      <c r="G68" s="348" t="str">
        <f t="shared" si="81"/>
        <v>GP</v>
      </c>
      <c r="H68" s="348" t="str">
        <f t="shared" si="82"/>
        <v>TR</v>
      </c>
      <c r="I68" s="353"/>
      <c r="J68" s="597"/>
      <c r="K68" s="598"/>
      <c r="L68" s="596"/>
      <c r="M68" s="592"/>
      <c r="N68" s="592"/>
      <c r="O68" s="592"/>
      <c r="P68" s="592"/>
      <c r="Q68" s="592"/>
      <c r="R68" s="592"/>
      <c r="S68" s="592"/>
      <c r="T68" s="592"/>
      <c r="U68" s="593"/>
      <c r="V68" s="594"/>
      <c r="W68" s="592"/>
      <c r="X68" s="592"/>
      <c r="Y68" s="592"/>
      <c r="Z68" s="592"/>
      <c r="AA68" s="592"/>
      <c r="AB68" s="592"/>
      <c r="AC68" s="592"/>
      <c r="AD68" s="592"/>
      <c r="AE68" s="592"/>
      <c r="AF68" s="592"/>
      <c r="AG68" s="595"/>
      <c r="AH68" s="596"/>
      <c r="AI68" s="592"/>
      <c r="AJ68" s="592"/>
      <c r="AK68" s="592"/>
      <c r="AL68" s="592"/>
      <c r="AM68" s="592"/>
      <c r="AN68" s="592"/>
      <c r="AO68" s="592"/>
      <c r="AP68" s="592"/>
      <c r="AQ68" s="592"/>
      <c r="AR68" s="592"/>
      <c r="AS68" s="593"/>
      <c r="AT68" s="594"/>
      <c r="AU68" s="592"/>
      <c r="AV68" s="592"/>
      <c r="AW68" s="592" t="s">
        <v>85</v>
      </c>
      <c r="AX68" s="592"/>
      <c r="AY68" s="592"/>
      <c r="AZ68" s="592" t="s">
        <v>104</v>
      </c>
      <c r="BA68" s="592"/>
      <c r="BB68" s="592"/>
      <c r="BC68" s="592" t="s">
        <v>104</v>
      </c>
      <c r="BD68" s="592"/>
      <c r="BE68" s="595"/>
      <c r="BF68" s="596" t="s">
        <v>104</v>
      </c>
      <c r="BG68" s="592"/>
      <c r="BH68" s="592"/>
      <c r="BI68" s="592" t="s">
        <v>104</v>
      </c>
      <c r="BJ68" s="592"/>
      <c r="BK68" s="592"/>
      <c r="BL68" s="596" t="s">
        <v>104</v>
      </c>
      <c r="BM68" s="592"/>
      <c r="BN68" s="592"/>
      <c r="BO68" s="592" t="s">
        <v>104</v>
      </c>
      <c r="BP68" s="592"/>
      <c r="BQ68" s="593"/>
      <c r="BR68" s="597" t="s">
        <v>104</v>
      </c>
      <c r="BS68" s="598"/>
      <c r="BT68" s="596"/>
      <c r="BU68" s="592" t="s">
        <v>104</v>
      </c>
      <c r="BV68" s="592"/>
      <c r="BW68" s="592"/>
      <c r="BX68" s="592" t="s">
        <v>104</v>
      </c>
      <c r="BY68" s="592"/>
      <c r="BZ68" s="592"/>
      <c r="CA68" s="592" t="s">
        <v>104</v>
      </c>
      <c r="CB68" s="592"/>
      <c r="CC68" s="595"/>
      <c r="CD68" s="596" t="s">
        <v>104</v>
      </c>
      <c r="CE68" s="592"/>
      <c r="CF68" s="592"/>
      <c r="CG68" s="592" t="s">
        <v>104</v>
      </c>
      <c r="CH68" s="592"/>
      <c r="CI68" s="592"/>
      <c r="CJ68" s="592" t="s">
        <v>104</v>
      </c>
      <c r="CK68" s="592"/>
      <c r="CL68" s="592"/>
      <c r="CM68" s="592" t="s">
        <v>104</v>
      </c>
      <c r="CN68" s="592"/>
      <c r="CO68" s="593"/>
      <c r="CP68" s="594" t="s">
        <v>104</v>
      </c>
      <c r="CQ68" s="592"/>
      <c r="CR68" s="592"/>
      <c r="CS68" s="592" t="s">
        <v>104</v>
      </c>
      <c r="CT68" s="592"/>
      <c r="CU68" s="592"/>
      <c r="CV68" s="592" t="s">
        <v>87</v>
      </c>
      <c r="CW68" s="592"/>
      <c r="CX68" s="592"/>
      <c r="CY68" s="592" t="s">
        <v>87</v>
      </c>
      <c r="CZ68" s="592"/>
      <c r="DA68" s="595"/>
      <c r="DB68" s="596" t="s">
        <v>87</v>
      </c>
      <c r="DC68" s="592"/>
      <c r="DD68" s="592"/>
      <c r="DE68" s="592" t="s">
        <v>105</v>
      </c>
      <c r="DF68" s="592"/>
      <c r="DG68" s="592"/>
      <c r="DH68" s="592" t="s">
        <v>105</v>
      </c>
      <c r="DI68" s="592"/>
      <c r="DJ68" s="592"/>
      <c r="DK68" s="592" t="s">
        <v>105</v>
      </c>
      <c r="DL68" s="592"/>
      <c r="DM68" s="593"/>
      <c r="DN68" s="594" t="s">
        <v>105</v>
      </c>
      <c r="DO68" s="592"/>
      <c r="DP68" s="592"/>
      <c r="DQ68" s="592" t="s">
        <v>105</v>
      </c>
      <c r="DR68" s="592"/>
      <c r="DS68" s="592"/>
      <c r="DT68" s="592" t="s">
        <v>105</v>
      </c>
      <c r="DU68" s="592"/>
      <c r="DV68" s="592"/>
      <c r="DW68" s="592" t="s">
        <v>105</v>
      </c>
      <c r="DX68" s="592"/>
      <c r="DY68" s="595"/>
      <c r="DZ68" s="596" t="s">
        <v>105</v>
      </c>
      <c r="EA68" s="592"/>
      <c r="EB68" s="592"/>
      <c r="EC68" s="592" t="s">
        <v>105</v>
      </c>
      <c r="ED68" s="592"/>
      <c r="EE68" s="592"/>
      <c r="EF68" s="592" t="s">
        <v>105</v>
      </c>
      <c r="EG68" s="592"/>
      <c r="EH68" s="592"/>
      <c r="EI68" s="592" t="s">
        <v>105</v>
      </c>
      <c r="EJ68" s="592"/>
      <c r="EK68" s="593"/>
      <c r="EL68" s="594" t="s">
        <v>105</v>
      </c>
      <c r="EM68" s="592"/>
      <c r="EN68" s="592"/>
      <c r="EO68" s="592" t="s">
        <v>85</v>
      </c>
      <c r="EP68" s="592"/>
      <c r="EQ68" s="592"/>
      <c r="ER68" s="592"/>
      <c r="ES68" s="592"/>
      <c r="ET68" s="592"/>
      <c r="EU68" s="592"/>
      <c r="EV68" s="592"/>
      <c r="EW68" s="595"/>
      <c r="EX68" s="596"/>
      <c r="EY68" s="592"/>
      <c r="EZ68" s="592"/>
      <c r="FA68" s="592"/>
      <c r="FB68" s="592"/>
      <c r="FC68" s="592"/>
      <c r="FD68" s="592"/>
      <c r="FE68" s="592"/>
      <c r="FF68" s="592"/>
      <c r="FG68" s="592"/>
      <c r="FH68" s="592"/>
      <c r="FI68" s="593"/>
      <c r="FJ68" s="594"/>
      <c r="FK68" s="592"/>
      <c r="FL68" s="592"/>
      <c r="FM68" s="592"/>
      <c r="FN68" s="592"/>
      <c r="FO68" s="592"/>
      <c r="FP68" s="592"/>
      <c r="FQ68" s="592"/>
      <c r="FR68" s="592"/>
      <c r="FS68" s="592"/>
      <c r="FT68" s="592"/>
      <c r="FU68" s="595"/>
      <c r="FV68" s="596"/>
      <c r="FW68" s="592"/>
      <c r="FX68" s="592"/>
      <c r="FY68" s="592"/>
      <c r="FZ68" s="592"/>
      <c r="GA68" s="592"/>
      <c r="GB68" s="592"/>
      <c r="GC68" s="592"/>
      <c r="GD68" s="592"/>
      <c r="GE68" s="592"/>
      <c r="GF68" s="592"/>
      <c r="GG68" s="593"/>
      <c r="GH68" s="594"/>
      <c r="GI68" s="592"/>
      <c r="GJ68" s="592"/>
      <c r="GK68" s="592"/>
      <c r="GL68" s="592"/>
      <c r="GM68" s="592"/>
      <c r="GN68" s="592"/>
      <c r="GO68" s="592"/>
      <c r="GP68" s="592"/>
      <c r="GQ68" s="592"/>
      <c r="GR68" s="592"/>
      <c r="GS68" s="595"/>
      <c r="GT68" s="596"/>
      <c r="GU68" s="592"/>
      <c r="GV68" s="592"/>
      <c r="GW68" s="592"/>
      <c r="GX68" s="592"/>
      <c r="GY68" s="592"/>
      <c r="GZ68" s="592"/>
      <c r="HA68" s="592"/>
      <c r="HB68" s="592"/>
      <c r="HC68" s="592"/>
      <c r="HD68" s="592"/>
      <c r="HE68" s="593"/>
      <c r="HF68" s="594"/>
      <c r="HG68" s="592"/>
      <c r="HH68" s="592"/>
      <c r="HI68" s="592"/>
      <c r="HJ68" s="592"/>
      <c r="HK68" s="592"/>
      <c r="HL68" s="592"/>
      <c r="HM68" s="592"/>
      <c r="HN68" s="592"/>
      <c r="HO68" s="592"/>
      <c r="HP68" s="592"/>
      <c r="HQ68" s="595"/>
      <c r="HR68" s="596"/>
      <c r="HS68" s="592"/>
      <c r="HT68" s="592"/>
      <c r="HU68" s="592"/>
      <c r="HV68" s="592"/>
      <c r="HW68" s="592"/>
      <c r="HX68" s="592"/>
      <c r="HY68" s="592"/>
      <c r="HZ68" s="592"/>
      <c r="IA68" s="592"/>
      <c r="IB68" s="592"/>
      <c r="IC68" s="595"/>
      <c r="ID68" s="592"/>
      <c r="IE68" s="592"/>
      <c r="IF68" s="592"/>
      <c r="IG68" s="592"/>
      <c r="IH68" s="592"/>
      <c r="II68" s="592"/>
      <c r="IJ68" s="592"/>
      <c r="IK68" s="592"/>
      <c r="IL68" s="592"/>
      <c r="IM68" s="592"/>
      <c r="IN68" s="592"/>
      <c r="IO68" s="595"/>
      <c r="IP68" s="48"/>
      <c r="IQ68" s="48"/>
      <c r="IR68" s="48"/>
      <c r="IS68" s="48"/>
      <c r="IT68" s="48"/>
      <c r="IU68" s="48"/>
      <c r="IV68" s="48"/>
      <c r="IW68" s="48"/>
      <c r="IX68" s="48"/>
      <c r="IY68" s="48"/>
      <c r="IZ68" s="48"/>
      <c r="JA68" s="48"/>
      <c r="JB68" s="48"/>
      <c r="JC68" s="48"/>
      <c r="JD68" s="48"/>
      <c r="JE68" s="48"/>
      <c r="JF68" s="48"/>
      <c r="JG68" s="48"/>
      <c r="JH68" s="48"/>
      <c r="JI68" s="48"/>
      <c r="JJ68" s="48"/>
      <c r="JK68" s="48"/>
      <c r="JL68" s="48"/>
    </row>
    <row r="69" spans="1:272" s="3" customFormat="1" ht="15" customHeight="1" thickBot="1" x14ac:dyDescent="0.25">
      <c r="A69" s="59"/>
      <c r="B69" s="721"/>
      <c r="C69" s="350"/>
      <c r="D69" s="351"/>
      <c r="E69" s="378"/>
      <c r="F69" s="348" t="str">
        <f t="shared" si="80"/>
        <v>N</v>
      </c>
      <c r="G69" s="348" t="str">
        <f t="shared" si="81"/>
        <v>GP</v>
      </c>
      <c r="H69" s="348" t="str">
        <f t="shared" si="82"/>
        <v>TR</v>
      </c>
      <c r="I69" s="353"/>
      <c r="J69" s="597"/>
      <c r="K69" s="598"/>
      <c r="L69" s="596"/>
      <c r="M69" s="592"/>
      <c r="N69" s="592"/>
      <c r="O69" s="592"/>
      <c r="P69" s="592"/>
      <c r="Q69" s="592"/>
      <c r="R69" s="592"/>
      <c r="S69" s="592"/>
      <c r="T69" s="592"/>
      <c r="U69" s="593"/>
      <c r="V69" s="594"/>
      <c r="W69" s="592"/>
      <c r="X69" s="592"/>
      <c r="Y69" s="592"/>
      <c r="Z69" s="592"/>
      <c r="AA69" s="592"/>
      <c r="AB69" s="592"/>
      <c r="AC69" s="592"/>
      <c r="AD69" s="592"/>
      <c r="AE69" s="592"/>
      <c r="AF69" s="592"/>
      <c r="AG69" s="595"/>
      <c r="AH69" s="596"/>
      <c r="AI69" s="592"/>
      <c r="AJ69" s="592"/>
      <c r="AK69" s="592"/>
      <c r="AL69" s="592"/>
      <c r="AM69" s="592"/>
      <c r="AN69" s="592"/>
      <c r="AO69" s="592"/>
      <c r="AP69" s="592"/>
      <c r="AQ69" s="592"/>
      <c r="AR69" s="592"/>
      <c r="AS69" s="593"/>
      <c r="AT69" s="594"/>
      <c r="AU69" s="592"/>
      <c r="AV69" s="592"/>
      <c r="AW69" s="592" t="s">
        <v>85</v>
      </c>
      <c r="AX69" s="592"/>
      <c r="AY69" s="592"/>
      <c r="AZ69" s="592" t="s">
        <v>104</v>
      </c>
      <c r="BA69" s="592"/>
      <c r="BB69" s="592"/>
      <c r="BC69" s="592" t="s">
        <v>104</v>
      </c>
      <c r="BD69" s="592"/>
      <c r="BE69" s="595"/>
      <c r="BF69" s="596" t="s">
        <v>104</v>
      </c>
      <c r="BG69" s="592"/>
      <c r="BH69" s="592"/>
      <c r="BI69" s="592" t="s">
        <v>104</v>
      </c>
      <c r="BJ69" s="592"/>
      <c r="BK69" s="592"/>
      <c r="BL69" s="596" t="s">
        <v>104</v>
      </c>
      <c r="BM69" s="592"/>
      <c r="BN69" s="592"/>
      <c r="BO69" s="592" t="s">
        <v>104</v>
      </c>
      <c r="BP69" s="592"/>
      <c r="BQ69" s="593"/>
      <c r="BR69" s="597" t="s">
        <v>104</v>
      </c>
      <c r="BS69" s="598"/>
      <c r="BT69" s="596"/>
      <c r="BU69" s="592" t="s">
        <v>104</v>
      </c>
      <c r="BV69" s="592"/>
      <c r="BW69" s="592"/>
      <c r="BX69" s="592" t="s">
        <v>104</v>
      </c>
      <c r="BY69" s="592"/>
      <c r="BZ69" s="592"/>
      <c r="CA69" s="592" t="s">
        <v>104</v>
      </c>
      <c r="CB69" s="592"/>
      <c r="CC69" s="595"/>
      <c r="CD69" s="596" t="s">
        <v>104</v>
      </c>
      <c r="CE69" s="592"/>
      <c r="CF69" s="592"/>
      <c r="CG69" s="592" t="s">
        <v>104</v>
      </c>
      <c r="CH69" s="592"/>
      <c r="CI69" s="592"/>
      <c r="CJ69" s="592" t="s">
        <v>104</v>
      </c>
      <c r="CK69" s="592"/>
      <c r="CL69" s="592"/>
      <c r="CM69" s="592" t="s">
        <v>104</v>
      </c>
      <c r="CN69" s="592"/>
      <c r="CO69" s="593"/>
      <c r="CP69" s="594" t="s">
        <v>87</v>
      </c>
      <c r="CQ69" s="592"/>
      <c r="CR69" s="592"/>
      <c r="CS69" s="592" t="s">
        <v>87</v>
      </c>
      <c r="CT69" s="592"/>
      <c r="CU69" s="592"/>
      <c r="CV69" s="592" t="s">
        <v>87</v>
      </c>
      <c r="CW69" s="592"/>
      <c r="CX69" s="592"/>
      <c r="CY69" s="592" t="s">
        <v>105</v>
      </c>
      <c r="CZ69" s="592"/>
      <c r="DA69" s="595"/>
      <c r="DB69" s="596" t="s">
        <v>105</v>
      </c>
      <c r="DC69" s="592"/>
      <c r="DD69" s="592"/>
      <c r="DE69" s="592" t="s">
        <v>105</v>
      </c>
      <c r="DF69" s="592"/>
      <c r="DG69" s="592"/>
      <c r="DH69" s="592" t="s">
        <v>105</v>
      </c>
      <c r="DI69" s="592"/>
      <c r="DJ69" s="592"/>
      <c r="DK69" s="592" t="s">
        <v>105</v>
      </c>
      <c r="DL69" s="592"/>
      <c r="DM69" s="593"/>
      <c r="DN69" s="594" t="s">
        <v>105</v>
      </c>
      <c r="DO69" s="592"/>
      <c r="DP69" s="592"/>
      <c r="DQ69" s="592" t="s">
        <v>105</v>
      </c>
      <c r="DR69" s="592"/>
      <c r="DS69" s="592"/>
      <c r="DT69" s="592" t="s">
        <v>105</v>
      </c>
      <c r="DU69" s="592"/>
      <c r="DV69" s="592"/>
      <c r="DW69" s="592" t="s">
        <v>105</v>
      </c>
      <c r="DX69" s="592"/>
      <c r="DY69" s="595"/>
      <c r="DZ69" s="596" t="s">
        <v>105</v>
      </c>
      <c r="EA69" s="592"/>
      <c r="EB69" s="592"/>
      <c r="EC69" s="592" t="s">
        <v>105</v>
      </c>
      <c r="ED69" s="592"/>
      <c r="EE69" s="592"/>
      <c r="EF69" s="592" t="s">
        <v>105</v>
      </c>
      <c r="EG69" s="592"/>
      <c r="EH69" s="592"/>
      <c r="EI69" s="592" t="s">
        <v>105</v>
      </c>
      <c r="EJ69" s="592"/>
      <c r="EK69" s="593"/>
      <c r="EL69" s="594" t="s">
        <v>105</v>
      </c>
      <c r="EM69" s="592"/>
      <c r="EN69" s="592"/>
      <c r="EO69" s="592" t="s">
        <v>85</v>
      </c>
      <c r="EP69" s="592"/>
      <c r="EQ69" s="592"/>
      <c r="ER69" s="592"/>
      <c r="ES69" s="592"/>
      <c r="ET69" s="592"/>
      <c r="EU69" s="592"/>
      <c r="EV69" s="592"/>
      <c r="EW69" s="595"/>
      <c r="EX69" s="596"/>
      <c r="EY69" s="592"/>
      <c r="EZ69" s="592"/>
      <c r="FA69" s="592"/>
      <c r="FB69" s="592"/>
      <c r="FC69" s="592"/>
      <c r="FD69" s="592"/>
      <c r="FE69" s="592"/>
      <c r="FF69" s="592"/>
      <c r="FG69" s="592"/>
      <c r="FH69" s="592"/>
      <c r="FI69" s="593"/>
      <c r="FJ69" s="594"/>
      <c r="FK69" s="592"/>
      <c r="FL69" s="592"/>
      <c r="FM69" s="592"/>
      <c r="FN69" s="592"/>
      <c r="FO69" s="592"/>
      <c r="FP69" s="592"/>
      <c r="FQ69" s="592"/>
      <c r="FR69" s="592"/>
      <c r="FS69" s="592"/>
      <c r="FT69" s="592"/>
      <c r="FU69" s="595"/>
      <c r="FV69" s="596"/>
      <c r="FW69" s="592"/>
      <c r="FX69" s="592"/>
      <c r="FY69" s="592"/>
      <c r="FZ69" s="592"/>
      <c r="GA69" s="592"/>
      <c r="GB69" s="592"/>
      <c r="GC69" s="592"/>
      <c r="GD69" s="592"/>
      <c r="GE69" s="592"/>
      <c r="GF69" s="592"/>
      <c r="GG69" s="593"/>
      <c r="GH69" s="594"/>
      <c r="GI69" s="592"/>
      <c r="GJ69" s="592"/>
      <c r="GK69" s="592"/>
      <c r="GL69" s="592"/>
      <c r="GM69" s="592"/>
      <c r="GN69" s="592"/>
      <c r="GO69" s="592"/>
      <c r="GP69" s="592"/>
      <c r="GQ69" s="592"/>
      <c r="GR69" s="592"/>
      <c r="GS69" s="595"/>
      <c r="GT69" s="596"/>
      <c r="GU69" s="592"/>
      <c r="GV69" s="592"/>
      <c r="GW69" s="592"/>
      <c r="GX69" s="592"/>
      <c r="GY69" s="592"/>
      <c r="GZ69" s="592"/>
      <c r="HA69" s="592"/>
      <c r="HB69" s="592"/>
      <c r="HC69" s="592"/>
      <c r="HD69" s="592"/>
      <c r="HE69" s="593"/>
      <c r="HF69" s="594"/>
      <c r="HG69" s="592"/>
      <c r="HH69" s="592"/>
      <c r="HI69" s="592"/>
      <c r="HJ69" s="592"/>
      <c r="HK69" s="592"/>
      <c r="HL69" s="592"/>
      <c r="HM69" s="592"/>
      <c r="HN69" s="592"/>
      <c r="HO69" s="592"/>
      <c r="HP69" s="592"/>
      <c r="HQ69" s="595"/>
      <c r="HR69" s="596"/>
      <c r="HS69" s="592"/>
      <c r="HT69" s="592"/>
      <c r="HU69" s="592"/>
      <c r="HV69" s="592"/>
      <c r="HW69" s="592"/>
      <c r="HX69" s="592"/>
      <c r="HY69" s="592"/>
      <c r="HZ69" s="592"/>
      <c r="IA69" s="592"/>
      <c r="IB69" s="592"/>
      <c r="IC69" s="595"/>
      <c r="ID69" s="592"/>
      <c r="IE69" s="592"/>
      <c r="IF69" s="592"/>
      <c r="IG69" s="592"/>
      <c r="IH69" s="592"/>
      <c r="II69" s="592"/>
      <c r="IJ69" s="592"/>
      <c r="IK69" s="592"/>
      <c r="IL69" s="592"/>
      <c r="IM69" s="592"/>
      <c r="IN69" s="592"/>
      <c r="IO69" s="595"/>
      <c r="IP69" s="48"/>
      <c r="IQ69" s="48"/>
      <c r="IR69" s="48"/>
      <c r="IS69" s="48"/>
      <c r="IT69" s="48"/>
      <c r="IU69" s="48"/>
      <c r="IV69" s="48"/>
      <c r="IW69" s="48"/>
      <c r="IX69" s="48"/>
      <c r="IY69" s="48"/>
      <c r="IZ69" s="48"/>
      <c r="JA69" s="48"/>
      <c r="JB69" s="48"/>
      <c r="JC69" s="48"/>
      <c r="JD69" s="48"/>
      <c r="JE69" s="48"/>
      <c r="JF69" s="48"/>
      <c r="JG69" s="48"/>
      <c r="JH69" s="48"/>
      <c r="JI69" s="48"/>
      <c r="JJ69" s="48"/>
      <c r="JK69" s="48"/>
      <c r="JL69" s="48"/>
    </row>
    <row r="70" spans="1:272" s="3" customFormat="1" ht="15" customHeight="1" thickBot="1" x14ac:dyDescent="0.25">
      <c r="A70" s="59"/>
      <c r="B70" s="721"/>
      <c r="C70" s="350"/>
      <c r="D70" s="351"/>
      <c r="E70" s="378"/>
      <c r="F70" s="348" t="str">
        <f t="shared" si="80"/>
        <v>N</v>
      </c>
      <c r="G70" s="348" t="str">
        <f t="shared" si="81"/>
        <v>GP</v>
      </c>
      <c r="H70" s="348" t="str">
        <f t="shared" si="82"/>
        <v>TR</v>
      </c>
      <c r="I70" s="353"/>
      <c r="J70" s="597"/>
      <c r="K70" s="598"/>
      <c r="L70" s="596"/>
      <c r="M70" s="592"/>
      <c r="N70" s="592"/>
      <c r="O70" s="592"/>
      <c r="P70" s="592"/>
      <c r="Q70" s="592"/>
      <c r="R70" s="592"/>
      <c r="S70" s="592"/>
      <c r="T70" s="592"/>
      <c r="U70" s="593"/>
      <c r="V70" s="594"/>
      <c r="W70" s="592"/>
      <c r="X70" s="592"/>
      <c r="Y70" s="592"/>
      <c r="Z70" s="592"/>
      <c r="AA70" s="592"/>
      <c r="AB70" s="592"/>
      <c r="AC70" s="592"/>
      <c r="AD70" s="592"/>
      <c r="AE70" s="592"/>
      <c r="AF70" s="592"/>
      <c r="AG70" s="595"/>
      <c r="AH70" s="596"/>
      <c r="AI70" s="592"/>
      <c r="AJ70" s="592"/>
      <c r="AK70" s="592"/>
      <c r="AL70" s="592"/>
      <c r="AM70" s="592"/>
      <c r="AN70" s="592"/>
      <c r="AO70" s="592"/>
      <c r="AP70" s="592"/>
      <c r="AQ70" s="592"/>
      <c r="AR70" s="592"/>
      <c r="AS70" s="593"/>
      <c r="AT70" s="594"/>
      <c r="AU70" s="592"/>
      <c r="AV70" s="592"/>
      <c r="AW70" s="592" t="s">
        <v>85</v>
      </c>
      <c r="AX70" s="592"/>
      <c r="AY70" s="592"/>
      <c r="AZ70" s="592" t="s">
        <v>104</v>
      </c>
      <c r="BA70" s="592"/>
      <c r="BB70" s="592"/>
      <c r="BC70" s="592" t="s">
        <v>104</v>
      </c>
      <c r="BD70" s="592"/>
      <c r="BE70" s="595"/>
      <c r="BF70" s="596" t="s">
        <v>104</v>
      </c>
      <c r="BG70" s="592"/>
      <c r="BH70" s="592"/>
      <c r="BI70" s="592" t="s">
        <v>104</v>
      </c>
      <c r="BJ70" s="592"/>
      <c r="BK70" s="592"/>
      <c r="BL70" s="596" t="s">
        <v>104</v>
      </c>
      <c r="BM70" s="592"/>
      <c r="BN70" s="592"/>
      <c r="BO70" s="592" t="s">
        <v>104</v>
      </c>
      <c r="BP70" s="592"/>
      <c r="BQ70" s="593"/>
      <c r="BR70" s="597" t="s">
        <v>104</v>
      </c>
      <c r="BS70" s="598"/>
      <c r="BT70" s="596"/>
      <c r="BU70" s="592" t="s">
        <v>104</v>
      </c>
      <c r="BV70" s="592"/>
      <c r="BW70" s="592"/>
      <c r="BX70" s="592" t="s">
        <v>104</v>
      </c>
      <c r="BY70" s="592"/>
      <c r="BZ70" s="592"/>
      <c r="CA70" s="592" t="s">
        <v>740</v>
      </c>
      <c r="CB70" s="592"/>
      <c r="CC70" s="595"/>
      <c r="CD70" s="596" t="s">
        <v>740</v>
      </c>
      <c r="CE70" s="592"/>
      <c r="CF70" s="592"/>
      <c r="CG70" s="592" t="s">
        <v>740</v>
      </c>
      <c r="CH70" s="592"/>
      <c r="CI70" s="592"/>
      <c r="CJ70" s="592" t="s">
        <v>740</v>
      </c>
      <c r="CK70" s="592"/>
      <c r="CL70" s="592"/>
      <c r="CM70" s="592" t="s">
        <v>740</v>
      </c>
      <c r="CN70" s="592"/>
      <c r="CO70" s="593"/>
      <c r="CP70" s="594" t="s">
        <v>740</v>
      </c>
      <c r="CQ70" s="592"/>
      <c r="CR70" s="592"/>
      <c r="CS70" s="592" t="s">
        <v>740</v>
      </c>
      <c r="CT70" s="592"/>
      <c r="CU70" s="592"/>
      <c r="CV70" s="592" t="s">
        <v>740</v>
      </c>
      <c r="CW70" s="592"/>
      <c r="CX70" s="592"/>
      <c r="CY70" s="592" t="s">
        <v>740</v>
      </c>
      <c r="CZ70" s="592"/>
      <c r="DA70" s="595"/>
      <c r="DB70" s="596" t="s">
        <v>740</v>
      </c>
      <c r="DC70" s="592"/>
      <c r="DD70" s="592"/>
      <c r="DE70" s="592" t="s">
        <v>87</v>
      </c>
      <c r="DF70" s="592"/>
      <c r="DG70" s="592"/>
      <c r="DH70" s="592" t="s">
        <v>87</v>
      </c>
      <c r="DI70" s="592"/>
      <c r="DJ70" s="592"/>
      <c r="DK70" s="592" t="s">
        <v>87</v>
      </c>
      <c r="DL70" s="592"/>
      <c r="DM70" s="593"/>
      <c r="DN70" s="594" t="s">
        <v>105</v>
      </c>
      <c r="DO70" s="592"/>
      <c r="DP70" s="592"/>
      <c r="DQ70" s="592" t="s">
        <v>105</v>
      </c>
      <c r="DR70" s="592"/>
      <c r="DS70" s="592"/>
      <c r="DT70" s="592" t="s">
        <v>105</v>
      </c>
      <c r="DU70" s="592"/>
      <c r="DV70" s="592"/>
      <c r="DW70" s="592" t="s">
        <v>105</v>
      </c>
      <c r="DX70" s="592"/>
      <c r="DY70" s="595"/>
      <c r="DZ70" s="596" t="s">
        <v>105</v>
      </c>
      <c r="EA70" s="592"/>
      <c r="EB70" s="592"/>
      <c r="EC70" s="592" t="s">
        <v>105</v>
      </c>
      <c r="ED70" s="592"/>
      <c r="EE70" s="592"/>
      <c r="EF70" s="592" t="s">
        <v>105</v>
      </c>
      <c r="EG70" s="592"/>
      <c r="EH70" s="592"/>
      <c r="EI70" s="592" t="s">
        <v>105</v>
      </c>
      <c r="EJ70" s="592"/>
      <c r="EK70" s="593"/>
      <c r="EL70" s="594" t="s">
        <v>105</v>
      </c>
      <c r="EM70" s="592"/>
      <c r="EN70" s="592"/>
      <c r="EO70" s="592" t="s">
        <v>85</v>
      </c>
      <c r="EP70" s="592"/>
      <c r="EQ70" s="592"/>
      <c r="ER70" s="592"/>
      <c r="ES70" s="592"/>
      <c r="ET70" s="592"/>
      <c r="EU70" s="592"/>
      <c r="EV70" s="592"/>
      <c r="EW70" s="595"/>
      <c r="EX70" s="596"/>
      <c r="EY70" s="592"/>
      <c r="EZ70" s="592"/>
      <c r="FA70" s="592"/>
      <c r="FB70" s="592"/>
      <c r="FC70" s="592"/>
      <c r="FD70" s="592"/>
      <c r="FE70" s="592"/>
      <c r="FF70" s="592"/>
      <c r="FG70" s="592"/>
      <c r="FH70" s="592"/>
      <c r="FI70" s="593"/>
      <c r="FJ70" s="594"/>
      <c r="FK70" s="592"/>
      <c r="FL70" s="592"/>
      <c r="FM70" s="592"/>
      <c r="FN70" s="592"/>
      <c r="FO70" s="592"/>
      <c r="FP70" s="592"/>
      <c r="FQ70" s="592"/>
      <c r="FR70" s="592"/>
      <c r="FS70" s="592"/>
      <c r="FT70" s="592"/>
      <c r="FU70" s="595"/>
      <c r="FV70" s="596"/>
      <c r="FW70" s="592"/>
      <c r="FX70" s="592"/>
      <c r="FY70" s="592"/>
      <c r="FZ70" s="592"/>
      <c r="GA70" s="592"/>
      <c r="GB70" s="592"/>
      <c r="GC70" s="592"/>
      <c r="GD70" s="592"/>
      <c r="GE70" s="592"/>
      <c r="GF70" s="592"/>
      <c r="GG70" s="593"/>
      <c r="GH70" s="594"/>
      <c r="GI70" s="592"/>
      <c r="GJ70" s="592"/>
      <c r="GK70" s="592"/>
      <c r="GL70" s="592"/>
      <c r="GM70" s="592"/>
      <c r="GN70" s="592"/>
      <c r="GO70" s="592"/>
      <c r="GP70" s="592"/>
      <c r="GQ70" s="592"/>
      <c r="GR70" s="592"/>
      <c r="GS70" s="595"/>
      <c r="GT70" s="596"/>
      <c r="GU70" s="592"/>
      <c r="GV70" s="592"/>
      <c r="GW70" s="592"/>
      <c r="GX70" s="592"/>
      <c r="GY70" s="592"/>
      <c r="GZ70" s="592"/>
      <c r="HA70" s="592"/>
      <c r="HB70" s="592"/>
      <c r="HC70" s="592"/>
      <c r="HD70" s="592"/>
      <c r="HE70" s="593"/>
      <c r="HF70" s="594"/>
      <c r="HG70" s="592"/>
      <c r="HH70" s="592"/>
      <c r="HI70" s="592"/>
      <c r="HJ70" s="592"/>
      <c r="HK70" s="592"/>
      <c r="HL70" s="592"/>
      <c r="HM70" s="592"/>
      <c r="HN70" s="592"/>
      <c r="HO70" s="592"/>
      <c r="HP70" s="592"/>
      <c r="HQ70" s="595"/>
      <c r="HR70" s="596"/>
      <c r="HS70" s="592"/>
      <c r="HT70" s="592"/>
      <c r="HU70" s="592"/>
      <c r="HV70" s="592"/>
      <c r="HW70" s="592"/>
      <c r="HX70" s="592"/>
      <c r="HY70" s="592"/>
      <c r="HZ70" s="592"/>
      <c r="IA70" s="592"/>
      <c r="IB70" s="592"/>
      <c r="IC70" s="595"/>
      <c r="ID70" s="592"/>
      <c r="IE70" s="592"/>
      <c r="IF70" s="592"/>
      <c r="IG70" s="592"/>
      <c r="IH70" s="592"/>
      <c r="II70" s="592"/>
      <c r="IJ70" s="592"/>
      <c r="IK70" s="592"/>
      <c r="IL70" s="592"/>
      <c r="IM70" s="592"/>
      <c r="IN70" s="592"/>
      <c r="IO70" s="595"/>
      <c r="IP70" s="48"/>
      <c r="IQ70" s="48"/>
      <c r="IR70" s="48"/>
      <c r="IS70" s="48"/>
      <c r="IT70" s="48"/>
      <c r="IU70" s="48"/>
      <c r="IV70" s="48"/>
      <c r="IW70" s="48"/>
      <c r="IX70" s="48"/>
      <c r="IY70" s="48"/>
      <c r="IZ70" s="48"/>
      <c r="JA70" s="48"/>
      <c r="JB70" s="48"/>
      <c r="JC70" s="48"/>
      <c r="JD70" s="48"/>
      <c r="JE70" s="48"/>
      <c r="JF70" s="48"/>
      <c r="JG70" s="48"/>
      <c r="JH70" s="48"/>
      <c r="JI70" s="48"/>
      <c r="JJ70" s="48"/>
      <c r="JK70" s="48"/>
      <c r="JL70" s="48"/>
    </row>
    <row r="71" spans="1:272" s="3" customFormat="1" ht="15" customHeight="1" thickBot="1" x14ac:dyDescent="0.25">
      <c r="A71" s="59"/>
      <c r="B71" s="721"/>
      <c r="C71" s="350"/>
      <c r="D71" s="351"/>
      <c r="E71" s="378"/>
      <c r="F71" s="348" t="str">
        <f t="shared" si="80"/>
        <v>N</v>
      </c>
      <c r="G71" s="348" t="str">
        <f t="shared" si="81"/>
        <v>GP</v>
      </c>
      <c r="H71" s="348" t="str">
        <f t="shared" si="82"/>
        <v>O</v>
      </c>
      <c r="I71" s="353"/>
      <c r="J71" s="597"/>
      <c r="K71" s="598"/>
      <c r="L71" s="596"/>
      <c r="M71" s="592"/>
      <c r="N71" s="592"/>
      <c r="O71" s="592"/>
      <c r="P71" s="592"/>
      <c r="Q71" s="592"/>
      <c r="R71" s="592"/>
      <c r="S71" s="592"/>
      <c r="T71" s="592"/>
      <c r="U71" s="593"/>
      <c r="V71" s="594"/>
      <c r="W71" s="592"/>
      <c r="X71" s="592"/>
      <c r="Y71" s="592"/>
      <c r="Z71" s="592"/>
      <c r="AA71" s="592"/>
      <c r="AB71" s="592"/>
      <c r="AC71" s="592"/>
      <c r="AD71" s="592"/>
      <c r="AE71" s="592"/>
      <c r="AF71" s="592"/>
      <c r="AG71" s="595"/>
      <c r="AH71" s="596"/>
      <c r="AI71" s="592"/>
      <c r="AJ71" s="592"/>
      <c r="AK71" s="592"/>
      <c r="AL71" s="592"/>
      <c r="AM71" s="592"/>
      <c r="AN71" s="592"/>
      <c r="AO71" s="592"/>
      <c r="AP71" s="592"/>
      <c r="AQ71" s="592"/>
      <c r="AR71" s="592"/>
      <c r="AS71" s="593"/>
      <c r="AT71" s="594"/>
      <c r="AU71" s="592"/>
      <c r="AV71" s="592"/>
      <c r="AW71" s="592" t="s">
        <v>85</v>
      </c>
      <c r="AX71" s="592"/>
      <c r="AY71" s="592"/>
      <c r="AZ71" s="592" t="s">
        <v>738</v>
      </c>
      <c r="BA71" s="592"/>
      <c r="BB71" s="592"/>
      <c r="BC71" s="592" t="s">
        <v>738</v>
      </c>
      <c r="BD71" s="592"/>
      <c r="BE71" s="595"/>
      <c r="BF71" s="596" t="s">
        <v>738</v>
      </c>
      <c r="BG71" s="592"/>
      <c r="BH71" s="592"/>
      <c r="BI71" s="592" t="s">
        <v>738</v>
      </c>
      <c r="BJ71" s="592"/>
      <c r="BK71" s="592"/>
      <c r="BL71" s="596" t="s">
        <v>738</v>
      </c>
      <c r="BM71" s="592"/>
      <c r="BN71" s="592"/>
      <c r="BO71" s="592" t="s">
        <v>738</v>
      </c>
      <c r="BP71" s="592"/>
      <c r="BQ71" s="593"/>
      <c r="BR71" s="597" t="s">
        <v>738</v>
      </c>
      <c r="BS71" s="598"/>
      <c r="BT71" s="596"/>
      <c r="BU71" s="592" t="s">
        <v>738</v>
      </c>
      <c r="BV71" s="592"/>
      <c r="BW71" s="592"/>
      <c r="BX71" s="592" t="s">
        <v>738</v>
      </c>
      <c r="BY71" s="592"/>
      <c r="BZ71" s="592"/>
      <c r="CA71" s="592" t="s">
        <v>738</v>
      </c>
      <c r="CB71" s="592"/>
      <c r="CC71" s="595"/>
      <c r="CD71" s="596" t="s">
        <v>85</v>
      </c>
      <c r="CE71" s="592"/>
      <c r="CF71" s="592"/>
      <c r="CG71" s="592" t="s">
        <v>105</v>
      </c>
      <c r="CH71" s="592"/>
      <c r="CI71" s="592"/>
      <c r="CJ71" s="592" t="s">
        <v>105</v>
      </c>
      <c r="CK71" s="592"/>
      <c r="CL71" s="592"/>
      <c r="CM71" s="592" t="s">
        <v>105</v>
      </c>
      <c r="CN71" s="592"/>
      <c r="CO71" s="593"/>
      <c r="CP71" s="594" t="s">
        <v>105</v>
      </c>
      <c r="CQ71" s="592"/>
      <c r="CR71" s="592"/>
      <c r="CS71" s="592" t="s">
        <v>105</v>
      </c>
      <c r="CT71" s="592"/>
      <c r="CU71" s="592"/>
      <c r="CV71" s="592" t="s">
        <v>105</v>
      </c>
      <c r="CW71" s="592"/>
      <c r="CX71" s="592"/>
      <c r="CY71" s="592" t="s">
        <v>105</v>
      </c>
      <c r="CZ71" s="592"/>
      <c r="DA71" s="595"/>
      <c r="DB71" s="596" t="s">
        <v>105</v>
      </c>
      <c r="DC71" s="592"/>
      <c r="DD71" s="592"/>
      <c r="DE71" s="592" t="s">
        <v>87</v>
      </c>
      <c r="DF71" s="592"/>
      <c r="DG71" s="592"/>
      <c r="DH71" s="592" t="s">
        <v>87</v>
      </c>
      <c r="DI71" s="592"/>
      <c r="DJ71" s="592"/>
      <c r="DK71" s="592" t="s">
        <v>87</v>
      </c>
      <c r="DL71" s="592"/>
      <c r="DM71" s="593"/>
      <c r="DN71" s="594" t="s">
        <v>105</v>
      </c>
      <c r="DO71" s="592"/>
      <c r="DP71" s="592"/>
      <c r="DQ71" s="592" t="s">
        <v>105</v>
      </c>
      <c r="DR71" s="592"/>
      <c r="DS71" s="592"/>
      <c r="DT71" s="592" t="s">
        <v>105</v>
      </c>
      <c r="DU71" s="592"/>
      <c r="DV71" s="592"/>
      <c r="DW71" s="592" t="s">
        <v>105</v>
      </c>
      <c r="DX71" s="592"/>
      <c r="DY71" s="595"/>
      <c r="DZ71" s="596" t="s">
        <v>105</v>
      </c>
      <c r="EA71" s="592"/>
      <c r="EB71" s="592"/>
      <c r="EC71" s="592" t="s">
        <v>105</v>
      </c>
      <c r="ED71" s="592"/>
      <c r="EE71" s="592"/>
      <c r="EF71" s="592" t="s">
        <v>105</v>
      </c>
      <c r="EG71" s="592"/>
      <c r="EH71" s="592"/>
      <c r="EI71" s="592" t="s">
        <v>105</v>
      </c>
      <c r="EJ71" s="592"/>
      <c r="EK71" s="593"/>
      <c r="EL71" s="594" t="s">
        <v>105</v>
      </c>
      <c r="EM71" s="592"/>
      <c r="EN71" s="592"/>
      <c r="EO71" s="592" t="s">
        <v>85</v>
      </c>
      <c r="EP71" s="592"/>
      <c r="EQ71" s="592"/>
      <c r="ER71" s="592"/>
      <c r="ES71" s="592"/>
      <c r="ET71" s="592"/>
      <c r="EU71" s="592"/>
      <c r="EV71" s="592"/>
      <c r="EW71" s="595"/>
      <c r="EX71" s="596"/>
      <c r="EY71" s="592"/>
      <c r="EZ71" s="592"/>
      <c r="FA71" s="592"/>
      <c r="FB71" s="592"/>
      <c r="FC71" s="592"/>
      <c r="FD71" s="592"/>
      <c r="FE71" s="592"/>
      <c r="FF71" s="592"/>
      <c r="FG71" s="592"/>
      <c r="FH71" s="592"/>
      <c r="FI71" s="593"/>
      <c r="FJ71" s="594"/>
      <c r="FK71" s="592"/>
      <c r="FL71" s="592"/>
      <c r="FM71" s="592"/>
      <c r="FN71" s="592"/>
      <c r="FO71" s="592"/>
      <c r="FP71" s="592"/>
      <c r="FQ71" s="592"/>
      <c r="FR71" s="592"/>
      <c r="FS71" s="592"/>
      <c r="FT71" s="592"/>
      <c r="FU71" s="595"/>
      <c r="FV71" s="596"/>
      <c r="FW71" s="592"/>
      <c r="FX71" s="592"/>
      <c r="FY71" s="592"/>
      <c r="FZ71" s="592"/>
      <c r="GA71" s="592"/>
      <c r="GB71" s="592"/>
      <c r="GC71" s="592"/>
      <c r="GD71" s="592"/>
      <c r="GE71" s="592"/>
      <c r="GF71" s="592"/>
      <c r="GG71" s="593"/>
      <c r="GH71" s="594"/>
      <c r="GI71" s="592"/>
      <c r="GJ71" s="592"/>
      <c r="GK71" s="592"/>
      <c r="GL71" s="592"/>
      <c r="GM71" s="592"/>
      <c r="GN71" s="592"/>
      <c r="GO71" s="592"/>
      <c r="GP71" s="592"/>
      <c r="GQ71" s="592"/>
      <c r="GR71" s="592"/>
      <c r="GS71" s="595"/>
      <c r="GT71" s="596"/>
      <c r="GU71" s="592"/>
      <c r="GV71" s="592"/>
      <c r="GW71" s="592"/>
      <c r="GX71" s="592"/>
      <c r="GY71" s="592"/>
      <c r="GZ71" s="592"/>
      <c r="HA71" s="592"/>
      <c r="HB71" s="592"/>
      <c r="HC71" s="592"/>
      <c r="HD71" s="592"/>
      <c r="HE71" s="593"/>
      <c r="HF71" s="594"/>
      <c r="HG71" s="592"/>
      <c r="HH71" s="592"/>
      <c r="HI71" s="592"/>
      <c r="HJ71" s="592"/>
      <c r="HK71" s="592"/>
      <c r="HL71" s="592"/>
      <c r="HM71" s="592"/>
      <c r="HN71" s="592"/>
      <c r="HO71" s="592"/>
      <c r="HP71" s="592"/>
      <c r="HQ71" s="595"/>
      <c r="HR71" s="596"/>
      <c r="HS71" s="592"/>
      <c r="HT71" s="592"/>
      <c r="HU71" s="592"/>
      <c r="HV71" s="592"/>
      <c r="HW71" s="592"/>
      <c r="HX71" s="592"/>
      <c r="HY71" s="592"/>
      <c r="HZ71" s="592"/>
      <c r="IA71" s="592"/>
      <c r="IB71" s="592"/>
      <c r="IC71" s="595"/>
      <c r="ID71" s="592"/>
      <c r="IE71" s="592"/>
      <c r="IF71" s="592"/>
      <c r="IG71" s="592"/>
      <c r="IH71" s="592"/>
      <c r="II71" s="592"/>
      <c r="IJ71" s="592"/>
      <c r="IK71" s="592"/>
      <c r="IL71" s="592"/>
      <c r="IM71" s="592"/>
      <c r="IN71" s="592"/>
      <c r="IO71" s="595"/>
      <c r="IP71" s="48"/>
      <c r="IQ71" s="48"/>
      <c r="IR71" s="48"/>
      <c r="IS71" s="48"/>
      <c r="IT71" s="48"/>
      <c r="IU71" s="48"/>
      <c r="IV71" s="48"/>
      <c r="IW71" s="48"/>
      <c r="IX71" s="48"/>
      <c r="IY71" s="48"/>
      <c r="IZ71" s="48"/>
      <c r="JA71" s="48"/>
      <c r="JB71" s="48"/>
      <c r="JC71" s="48"/>
      <c r="JD71" s="48"/>
      <c r="JE71" s="48"/>
      <c r="JF71" s="48"/>
      <c r="JG71" s="48"/>
      <c r="JH71" s="48"/>
      <c r="JI71" s="48"/>
      <c r="JJ71" s="48"/>
      <c r="JK71" s="48"/>
      <c r="JL71" s="48"/>
    </row>
    <row r="72" spans="1:272" s="3" customFormat="1" ht="15" customHeight="1" thickBot="1" x14ac:dyDescent="0.25">
      <c r="A72" s="59"/>
      <c r="B72" s="721"/>
      <c r="C72" s="350"/>
      <c r="D72" s="351"/>
      <c r="E72" s="378"/>
      <c r="F72" s="348" t="str">
        <f t="shared" si="80"/>
        <v>N</v>
      </c>
      <c r="G72" s="348" t="str">
        <f t="shared" si="81"/>
        <v>GP</v>
      </c>
      <c r="H72" s="348" t="str">
        <f t="shared" si="82"/>
        <v>O</v>
      </c>
      <c r="I72" s="353"/>
      <c r="J72" s="597"/>
      <c r="K72" s="598"/>
      <c r="L72" s="596"/>
      <c r="M72" s="592"/>
      <c r="N72" s="592"/>
      <c r="O72" s="592"/>
      <c r="P72" s="592"/>
      <c r="Q72" s="592"/>
      <c r="R72" s="592"/>
      <c r="S72" s="592"/>
      <c r="T72" s="592"/>
      <c r="U72" s="593"/>
      <c r="V72" s="594"/>
      <c r="W72" s="592"/>
      <c r="X72" s="592"/>
      <c r="Y72" s="592"/>
      <c r="Z72" s="592"/>
      <c r="AA72" s="592"/>
      <c r="AB72" s="592"/>
      <c r="AC72" s="592"/>
      <c r="AD72" s="592"/>
      <c r="AE72" s="592"/>
      <c r="AF72" s="592"/>
      <c r="AG72" s="595"/>
      <c r="AH72" s="596"/>
      <c r="AI72" s="592"/>
      <c r="AJ72" s="592"/>
      <c r="AK72" s="592"/>
      <c r="AL72" s="592"/>
      <c r="AM72" s="592"/>
      <c r="AN72" s="592"/>
      <c r="AO72" s="592"/>
      <c r="AP72" s="592"/>
      <c r="AQ72" s="592"/>
      <c r="AR72" s="592"/>
      <c r="AS72" s="593"/>
      <c r="AT72" s="594"/>
      <c r="AU72" s="592"/>
      <c r="AV72" s="592"/>
      <c r="AW72" s="592" t="s">
        <v>85</v>
      </c>
      <c r="AX72" s="592"/>
      <c r="AY72" s="592"/>
      <c r="AZ72" s="592" t="s">
        <v>740</v>
      </c>
      <c r="BA72" s="592"/>
      <c r="BB72" s="592"/>
      <c r="BC72" s="592" t="s">
        <v>740</v>
      </c>
      <c r="BD72" s="592"/>
      <c r="BE72" s="595"/>
      <c r="BF72" s="596" t="s">
        <v>740</v>
      </c>
      <c r="BG72" s="592"/>
      <c r="BH72" s="592"/>
      <c r="BI72" s="592" t="s">
        <v>740</v>
      </c>
      <c r="BJ72" s="592"/>
      <c r="BK72" s="592"/>
      <c r="BL72" s="596" t="s">
        <v>740</v>
      </c>
      <c r="BM72" s="592"/>
      <c r="BN72" s="592"/>
      <c r="BO72" s="592" t="s">
        <v>740</v>
      </c>
      <c r="BP72" s="592"/>
      <c r="BQ72" s="593"/>
      <c r="BR72" s="597" t="s">
        <v>740</v>
      </c>
      <c r="BS72" s="598"/>
      <c r="BT72" s="596"/>
      <c r="BU72" s="592" t="s">
        <v>740</v>
      </c>
      <c r="BV72" s="592"/>
      <c r="BW72" s="592"/>
      <c r="BX72" s="592" t="s">
        <v>740</v>
      </c>
      <c r="BY72" s="592"/>
      <c r="BZ72" s="592"/>
      <c r="CA72" s="592" t="s">
        <v>105</v>
      </c>
      <c r="CB72" s="592"/>
      <c r="CC72" s="595"/>
      <c r="CD72" s="596" t="s">
        <v>105</v>
      </c>
      <c r="CE72" s="592"/>
      <c r="CF72" s="592"/>
      <c r="CG72" s="592" t="s">
        <v>105</v>
      </c>
      <c r="CH72" s="592"/>
      <c r="CI72" s="592"/>
      <c r="CJ72" s="592" t="s">
        <v>105</v>
      </c>
      <c r="CK72" s="592"/>
      <c r="CL72" s="592"/>
      <c r="CM72" s="592" t="s">
        <v>105</v>
      </c>
      <c r="CN72" s="592"/>
      <c r="CO72" s="593"/>
      <c r="CP72" s="594" t="s">
        <v>105</v>
      </c>
      <c r="CQ72" s="592"/>
      <c r="CR72" s="592"/>
      <c r="CS72" s="592" t="s">
        <v>105</v>
      </c>
      <c r="CT72" s="592"/>
      <c r="CU72" s="592"/>
      <c r="CV72" s="592" t="s">
        <v>105</v>
      </c>
      <c r="CW72" s="592"/>
      <c r="CX72" s="592"/>
      <c r="CY72" s="592" t="s">
        <v>87</v>
      </c>
      <c r="CZ72" s="592"/>
      <c r="DA72" s="595"/>
      <c r="DB72" s="596" t="s">
        <v>87</v>
      </c>
      <c r="DC72" s="592"/>
      <c r="DD72" s="592"/>
      <c r="DE72" s="592" t="s">
        <v>87</v>
      </c>
      <c r="DF72" s="592"/>
      <c r="DG72" s="592"/>
      <c r="DH72" s="592" t="s">
        <v>105</v>
      </c>
      <c r="DI72" s="592"/>
      <c r="DJ72" s="592"/>
      <c r="DK72" s="592" t="s">
        <v>105</v>
      </c>
      <c r="DL72" s="592"/>
      <c r="DM72" s="593"/>
      <c r="DN72" s="594" t="s">
        <v>105</v>
      </c>
      <c r="DO72" s="592"/>
      <c r="DP72" s="592"/>
      <c r="DQ72" s="592" t="s">
        <v>105</v>
      </c>
      <c r="DR72" s="592"/>
      <c r="DS72" s="592"/>
      <c r="DT72" s="592" t="s">
        <v>105</v>
      </c>
      <c r="DU72" s="592"/>
      <c r="DV72" s="592"/>
      <c r="DW72" s="592" t="s">
        <v>105</v>
      </c>
      <c r="DX72" s="592"/>
      <c r="DY72" s="595"/>
      <c r="DZ72" s="596" t="s">
        <v>105</v>
      </c>
      <c r="EA72" s="592"/>
      <c r="EB72" s="592"/>
      <c r="EC72" s="592" t="s">
        <v>105</v>
      </c>
      <c r="ED72" s="592"/>
      <c r="EE72" s="592"/>
      <c r="EF72" s="592" t="s">
        <v>105</v>
      </c>
      <c r="EG72" s="592"/>
      <c r="EH72" s="592"/>
      <c r="EI72" s="592" t="s">
        <v>105</v>
      </c>
      <c r="EJ72" s="592"/>
      <c r="EK72" s="593"/>
      <c r="EL72" s="594" t="s">
        <v>105</v>
      </c>
      <c r="EM72" s="592"/>
      <c r="EN72" s="592"/>
      <c r="EO72" s="592" t="s">
        <v>85</v>
      </c>
      <c r="EP72" s="592"/>
      <c r="EQ72" s="592"/>
      <c r="ER72" s="592"/>
      <c r="ES72" s="592"/>
      <c r="ET72" s="592"/>
      <c r="EU72" s="592"/>
      <c r="EV72" s="592"/>
      <c r="EW72" s="595"/>
      <c r="EX72" s="596"/>
      <c r="EY72" s="592"/>
      <c r="EZ72" s="592"/>
      <c r="FA72" s="592"/>
      <c r="FB72" s="592"/>
      <c r="FC72" s="592"/>
      <c r="FD72" s="592"/>
      <c r="FE72" s="592"/>
      <c r="FF72" s="592"/>
      <c r="FG72" s="592"/>
      <c r="FH72" s="592"/>
      <c r="FI72" s="593"/>
      <c r="FJ72" s="594"/>
      <c r="FK72" s="592"/>
      <c r="FL72" s="592"/>
      <c r="FM72" s="592"/>
      <c r="FN72" s="592"/>
      <c r="FO72" s="592"/>
      <c r="FP72" s="592"/>
      <c r="FQ72" s="592"/>
      <c r="FR72" s="592"/>
      <c r="FS72" s="592"/>
      <c r="FT72" s="592"/>
      <c r="FU72" s="595"/>
      <c r="FV72" s="596"/>
      <c r="FW72" s="592"/>
      <c r="FX72" s="592"/>
      <c r="FY72" s="592"/>
      <c r="FZ72" s="592"/>
      <c r="GA72" s="592"/>
      <c r="GB72" s="592"/>
      <c r="GC72" s="592"/>
      <c r="GD72" s="592"/>
      <c r="GE72" s="592"/>
      <c r="GF72" s="592"/>
      <c r="GG72" s="593"/>
      <c r="GH72" s="594"/>
      <c r="GI72" s="592"/>
      <c r="GJ72" s="592"/>
      <c r="GK72" s="592"/>
      <c r="GL72" s="592"/>
      <c r="GM72" s="592"/>
      <c r="GN72" s="592"/>
      <c r="GO72" s="592"/>
      <c r="GP72" s="592"/>
      <c r="GQ72" s="592"/>
      <c r="GR72" s="592"/>
      <c r="GS72" s="595"/>
      <c r="GT72" s="596"/>
      <c r="GU72" s="592"/>
      <c r="GV72" s="592"/>
      <c r="GW72" s="592"/>
      <c r="GX72" s="592"/>
      <c r="GY72" s="592"/>
      <c r="GZ72" s="592"/>
      <c r="HA72" s="592"/>
      <c r="HB72" s="592"/>
      <c r="HC72" s="592"/>
      <c r="HD72" s="592"/>
      <c r="HE72" s="593"/>
      <c r="HF72" s="594"/>
      <c r="HG72" s="592"/>
      <c r="HH72" s="592"/>
      <c r="HI72" s="592"/>
      <c r="HJ72" s="592"/>
      <c r="HK72" s="592"/>
      <c r="HL72" s="592"/>
      <c r="HM72" s="592"/>
      <c r="HN72" s="592"/>
      <c r="HO72" s="592"/>
      <c r="HP72" s="592"/>
      <c r="HQ72" s="595"/>
      <c r="HR72" s="596"/>
      <c r="HS72" s="592"/>
      <c r="HT72" s="592"/>
      <c r="HU72" s="592"/>
      <c r="HV72" s="592"/>
      <c r="HW72" s="592"/>
      <c r="HX72" s="592"/>
      <c r="HY72" s="592"/>
      <c r="HZ72" s="592"/>
      <c r="IA72" s="592"/>
      <c r="IB72" s="592"/>
      <c r="IC72" s="595"/>
      <c r="ID72" s="592"/>
      <c r="IE72" s="592"/>
      <c r="IF72" s="592"/>
      <c r="IG72" s="592"/>
      <c r="IH72" s="592"/>
      <c r="II72" s="592"/>
      <c r="IJ72" s="592"/>
      <c r="IK72" s="592"/>
      <c r="IL72" s="592"/>
      <c r="IM72" s="592"/>
      <c r="IN72" s="592"/>
      <c r="IO72" s="595"/>
      <c r="IP72" s="48"/>
      <c r="IQ72" s="48"/>
      <c r="IR72" s="48"/>
      <c r="IS72" s="48"/>
      <c r="IT72" s="48"/>
      <c r="IU72" s="48"/>
      <c r="IV72" s="48"/>
      <c r="IW72" s="48"/>
      <c r="IX72" s="48"/>
      <c r="IY72" s="48"/>
      <c r="IZ72" s="48"/>
      <c r="JA72" s="48"/>
      <c r="JB72" s="48"/>
      <c r="JC72" s="48"/>
      <c r="JD72" s="48"/>
      <c r="JE72" s="48"/>
      <c r="JF72" s="48"/>
      <c r="JG72" s="48"/>
      <c r="JH72" s="48"/>
      <c r="JI72" s="48"/>
      <c r="JJ72" s="48"/>
      <c r="JK72" s="48"/>
      <c r="JL72" s="48"/>
    </row>
    <row r="73" spans="1:272" s="3" customFormat="1" ht="15" customHeight="1" thickBot="1" x14ac:dyDescent="0.25">
      <c r="A73" s="59"/>
      <c r="B73" s="721"/>
      <c r="C73" s="350"/>
      <c r="D73" s="351"/>
      <c r="E73" s="378"/>
      <c r="F73" s="348" t="str">
        <f t="shared" si="80"/>
        <v>N</v>
      </c>
      <c r="G73" s="348" t="str">
        <f t="shared" si="81"/>
        <v>GP</v>
      </c>
      <c r="H73" s="348" t="str">
        <f t="shared" si="82"/>
        <v>O</v>
      </c>
      <c r="I73" s="353"/>
      <c r="J73" s="597"/>
      <c r="K73" s="598"/>
      <c r="L73" s="596"/>
      <c r="M73" s="592"/>
      <c r="N73" s="592"/>
      <c r="O73" s="592"/>
      <c r="P73" s="592"/>
      <c r="Q73" s="592"/>
      <c r="R73" s="592"/>
      <c r="S73" s="592"/>
      <c r="T73" s="592"/>
      <c r="U73" s="593"/>
      <c r="V73" s="594"/>
      <c r="W73" s="592"/>
      <c r="X73" s="592"/>
      <c r="Y73" s="592"/>
      <c r="Z73" s="592"/>
      <c r="AA73" s="592"/>
      <c r="AB73" s="592"/>
      <c r="AC73" s="592"/>
      <c r="AD73" s="592"/>
      <c r="AE73" s="592"/>
      <c r="AF73" s="592"/>
      <c r="AG73" s="595"/>
      <c r="AH73" s="596"/>
      <c r="AI73" s="592"/>
      <c r="AJ73" s="592"/>
      <c r="AK73" s="592"/>
      <c r="AL73" s="592"/>
      <c r="AM73" s="592"/>
      <c r="AN73" s="592"/>
      <c r="AO73" s="592"/>
      <c r="AP73" s="592"/>
      <c r="AQ73" s="592"/>
      <c r="AR73" s="592"/>
      <c r="AS73" s="593"/>
      <c r="AT73" s="594"/>
      <c r="AU73" s="592"/>
      <c r="AV73" s="592"/>
      <c r="AW73" s="592" t="s">
        <v>85</v>
      </c>
      <c r="AX73" s="592"/>
      <c r="AY73" s="592"/>
      <c r="AZ73" s="592" t="s">
        <v>105</v>
      </c>
      <c r="BA73" s="592"/>
      <c r="BB73" s="592"/>
      <c r="BC73" s="592" t="s">
        <v>105</v>
      </c>
      <c r="BD73" s="592"/>
      <c r="BE73" s="592"/>
      <c r="BF73" s="592" t="s">
        <v>105</v>
      </c>
      <c r="BG73" s="592"/>
      <c r="BH73" s="592"/>
      <c r="BI73" s="592" t="s">
        <v>105</v>
      </c>
      <c r="BJ73" s="592"/>
      <c r="BK73" s="592"/>
      <c r="BL73" s="592" t="s">
        <v>105</v>
      </c>
      <c r="BM73" s="592"/>
      <c r="BN73" s="592"/>
      <c r="BO73" s="592" t="s">
        <v>105</v>
      </c>
      <c r="BP73" s="592"/>
      <c r="BQ73" s="592"/>
      <c r="BR73" s="592" t="s">
        <v>105</v>
      </c>
      <c r="BS73" s="592"/>
      <c r="BT73" s="592"/>
      <c r="BU73" s="592" t="s">
        <v>105</v>
      </c>
      <c r="BV73" s="592"/>
      <c r="BW73" s="592"/>
      <c r="BX73" s="592" t="s">
        <v>105</v>
      </c>
      <c r="BY73" s="592"/>
      <c r="BZ73" s="592"/>
      <c r="CA73" s="592" t="s">
        <v>105</v>
      </c>
      <c r="CB73" s="592"/>
      <c r="CC73" s="592"/>
      <c r="CD73" s="592" t="s">
        <v>105</v>
      </c>
      <c r="CE73" s="592"/>
      <c r="CF73" s="592"/>
      <c r="CG73" s="592" t="s">
        <v>105</v>
      </c>
      <c r="CH73" s="592"/>
      <c r="CI73" s="592"/>
      <c r="CJ73" s="592" t="s">
        <v>105</v>
      </c>
      <c r="CK73" s="592"/>
      <c r="CL73" s="592"/>
      <c r="CM73" s="592" t="s">
        <v>105</v>
      </c>
      <c r="CN73" s="592"/>
      <c r="CO73" s="592"/>
      <c r="CP73" s="592" t="s">
        <v>105</v>
      </c>
      <c r="CQ73" s="592"/>
      <c r="CR73" s="592"/>
      <c r="CS73" s="592" t="s">
        <v>105</v>
      </c>
      <c r="CT73" s="592"/>
      <c r="CU73" s="592"/>
      <c r="CV73" s="592" t="s">
        <v>105</v>
      </c>
      <c r="CW73" s="592"/>
      <c r="CX73" s="592"/>
      <c r="CY73" s="592" t="s">
        <v>87</v>
      </c>
      <c r="CZ73" s="592"/>
      <c r="DA73" s="592"/>
      <c r="DB73" s="592" t="s">
        <v>87</v>
      </c>
      <c r="DC73" s="592"/>
      <c r="DD73" s="592"/>
      <c r="DE73" s="592" t="s">
        <v>87</v>
      </c>
      <c r="DF73" s="592"/>
      <c r="DG73" s="592"/>
      <c r="DH73" s="592" t="s">
        <v>105</v>
      </c>
      <c r="DI73" s="592"/>
      <c r="DJ73" s="592"/>
      <c r="DK73" s="592" t="s">
        <v>105</v>
      </c>
      <c r="DL73" s="592"/>
      <c r="DM73" s="592"/>
      <c r="DN73" s="592" t="s">
        <v>105</v>
      </c>
      <c r="DO73" s="592"/>
      <c r="DP73" s="592"/>
      <c r="DQ73" s="592" t="s">
        <v>105</v>
      </c>
      <c r="DR73" s="592"/>
      <c r="DS73" s="592"/>
      <c r="DT73" s="592" t="s">
        <v>105</v>
      </c>
      <c r="DU73" s="592"/>
      <c r="DV73" s="592"/>
      <c r="DW73" s="592" t="s">
        <v>105</v>
      </c>
      <c r="DX73" s="592"/>
      <c r="DY73" s="592"/>
      <c r="DZ73" s="592" t="s">
        <v>105</v>
      </c>
      <c r="EA73" s="592"/>
      <c r="EB73" s="592"/>
      <c r="EC73" s="592" t="s">
        <v>105</v>
      </c>
      <c r="ED73" s="592"/>
      <c r="EE73" s="592"/>
      <c r="EF73" s="592" t="s">
        <v>105</v>
      </c>
      <c r="EG73" s="592"/>
      <c r="EH73" s="592"/>
      <c r="EI73" s="592" t="s">
        <v>105</v>
      </c>
      <c r="EJ73" s="592"/>
      <c r="EK73" s="592"/>
      <c r="EL73" s="592" t="s">
        <v>105</v>
      </c>
      <c r="EM73" s="592"/>
      <c r="EN73" s="592"/>
      <c r="EO73" s="592" t="s">
        <v>85</v>
      </c>
      <c r="EP73" s="592"/>
      <c r="EQ73" s="592"/>
      <c r="ER73" s="592"/>
      <c r="ES73" s="592"/>
      <c r="ET73" s="592"/>
      <c r="EU73" s="592"/>
      <c r="EV73" s="592"/>
      <c r="EW73" s="595"/>
      <c r="EX73" s="596"/>
      <c r="EY73" s="592"/>
      <c r="EZ73" s="592"/>
      <c r="FA73" s="592"/>
      <c r="FB73" s="592"/>
      <c r="FC73" s="592"/>
      <c r="FD73" s="592"/>
      <c r="FE73" s="592"/>
      <c r="FF73" s="592"/>
      <c r="FG73" s="592"/>
      <c r="FH73" s="592"/>
      <c r="FI73" s="593"/>
      <c r="FJ73" s="594"/>
      <c r="FK73" s="592"/>
      <c r="FL73" s="592"/>
      <c r="FM73" s="592"/>
      <c r="FN73" s="592"/>
      <c r="FO73" s="592"/>
      <c r="FP73" s="592"/>
      <c r="FQ73" s="592"/>
      <c r="FR73" s="592"/>
      <c r="FS73" s="592"/>
      <c r="FT73" s="592"/>
      <c r="FU73" s="595"/>
      <c r="FV73" s="596"/>
      <c r="FW73" s="592"/>
      <c r="FX73" s="592"/>
      <c r="FY73" s="592"/>
      <c r="FZ73" s="592"/>
      <c r="GA73" s="592"/>
      <c r="GB73" s="592"/>
      <c r="GC73" s="592"/>
      <c r="GD73" s="592"/>
      <c r="GE73" s="592"/>
      <c r="GF73" s="592"/>
      <c r="GG73" s="593"/>
      <c r="GH73" s="594"/>
      <c r="GI73" s="592"/>
      <c r="GJ73" s="592"/>
      <c r="GK73" s="592"/>
      <c r="GL73" s="592"/>
      <c r="GM73" s="592"/>
      <c r="GN73" s="592"/>
      <c r="GO73" s="592"/>
      <c r="GP73" s="592"/>
      <c r="GQ73" s="592"/>
      <c r="GR73" s="592"/>
      <c r="GS73" s="595"/>
      <c r="GT73" s="596"/>
      <c r="GU73" s="592"/>
      <c r="GV73" s="592"/>
      <c r="GW73" s="592"/>
      <c r="GX73" s="592"/>
      <c r="GY73" s="592"/>
      <c r="GZ73" s="592"/>
      <c r="HA73" s="592"/>
      <c r="HB73" s="592"/>
      <c r="HC73" s="592"/>
      <c r="HD73" s="592"/>
      <c r="HE73" s="593"/>
      <c r="HF73" s="594"/>
      <c r="HG73" s="592"/>
      <c r="HH73" s="592"/>
      <c r="HI73" s="592"/>
      <c r="HJ73" s="592"/>
      <c r="HK73" s="592"/>
      <c r="HL73" s="592"/>
      <c r="HM73" s="592"/>
      <c r="HN73" s="592"/>
      <c r="HO73" s="592"/>
      <c r="HP73" s="592"/>
      <c r="HQ73" s="595"/>
      <c r="HR73" s="596"/>
      <c r="HS73" s="592"/>
      <c r="HT73" s="592"/>
      <c r="HU73" s="592"/>
      <c r="HV73" s="592"/>
      <c r="HW73" s="592"/>
      <c r="HX73" s="592"/>
      <c r="HY73" s="592"/>
      <c r="HZ73" s="592"/>
      <c r="IA73" s="592"/>
      <c r="IB73" s="592"/>
      <c r="IC73" s="595"/>
      <c r="ID73" s="592"/>
      <c r="IE73" s="592"/>
      <c r="IF73" s="592"/>
      <c r="IG73" s="592"/>
      <c r="IH73" s="592"/>
      <c r="II73" s="592"/>
      <c r="IJ73" s="592"/>
      <c r="IK73" s="592"/>
      <c r="IL73" s="592"/>
      <c r="IM73" s="592"/>
      <c r="IN73" s="592"/>
      <c r="IO73" s="595"/>
      <c r="IP73" s="48"/>
      <c r="IQ73" s="48"/>
      <c r="IR73" s="48"/>
      <c r="IS73" s="48"/>
      <c r="IT73" s="48"/>
      <c r="IU73" s="48"/>
      <c r="IV73" s="48"/>
      <c r="IW73" s="48"/>
      <c r="IX73" s="48"/>
      <c r="IY73" s="48"/>
      <c r="IZ73" s="48"/>
      <c r="JA73" s="48"/>
      <c r="JB73" s="48"/>
      <c r="JC73" s="48"/>
      <c r="JD73" s="48"/>
      <c r="JE73" s="48"/>
      <c r="JF73" s="48"/>
      <c r="JG73" s="48"/>
      <c r="JH73" s="48"/>
      <c r="JI73" s="48"/>
      <c r="JJ73" s="48"/>
      <c r="JK73" s="48"/>
      <c r="JL73" s="48"/>
    </row>
    <row r="74" spans="1:272" s="3" customFormat="1" ht="15" customHeight="1" thickBot="1" x14ac:dyDescent="0.25">
      <c r="A74" s="59"/>
      <c r="B74" s="721"/>
      <c r="C74" s="350"/>
      <c r="D74" s="351"/>
      <c r="E74" s="378"/>
      <c r="F74" s="348" t="str">
        <f t="shared" si="80"/>
        <v>N</v>
      </c>
      <c r="G74" s="348" t="str">
        <f t="shared" si="81"/>
        <v>GP</v>
      </c>
      <c r="H74" s="348" t="str">
        <f t="shared" si="82"/>
        <v>TR</v>
      </c>
      <c r="I74" s="353"/>
      <c r="J74" s="597"/>
      <c r="K74" s="598"/>
      <c r="L74" s="596"/>
      <c r="M74" s="592"/>
      <c r="N74" s="592"/>
      <c r="O74" s="592"/>
      <c r="P74" s="592"/>
      <c r="Q74" s="592"/>
      <c r="R74" s="592"/>
      <c r="S74" s="592"/>
      <c r="T74" s="592"/>
      <c r="U74" s="593"/>
      <c r="V74" s="594"/>
      <c r="W74" s="592"/>
      <c r="X74" s="592"/>
      <c r="Y74" s="592"/>
      <c r="Z74" s="592"/>
      <c r="AA74" s="592"/>
      <c r="AB74" s="592"/>
      <c r="AC74" s="592"/>
      <c r="AD74" s="592"/>
      <c r="AE74" s="592"/>
      <c r="AF74" s="592"/>
      <c r="AG74" s="595"/>
      <c r="AH74" s="596" t="s">
        <v>85</v>
      </c>
      <c r="AI74" s="592"/>
      <c r="AJ74" s="592"/>
      <c r="AK74" s="592" t="s">
        <v>105</v>
      </c>
      <c r="AL74" s="592"/>
      <c r="AM74" s="592"/>
      <c r="AN74" s="592" t="s">
        <v>105</v>
      </c>
      <c r="AO74" s="592"/>
      <c r="AP74" s="592"/>
      <c r="AQ74" s="592" t="s">
        <v>105</v>
      </c>
      <c r="AR74" s="592"/>
      <c r="AS74" s="592"/>
      <c r="AT74" s="592" t="s">
        <v>105</v>
      </c>
      <c r="AU74" s="592"/>
      <c r="AV74" s="592"/>
      <c r="AW74" s="592" t="s">
        <v>105</v>
      </c>
      <c r="AX74" s="592"/>
      <c r="AY74" s="592"/>
      <c r="AZ74" s="592" t="s">
        <v>105</v>
      </c>
      <c r="BA74" s="592"/>
      <c r="BB74" s="592"/>
      <c r="BC74" s="592" t="s">
        <v>105</v>
      </c>
      <c r="BD74" s="592"/>
      <c r="BE74" s="592"/>
      <c r="BF74" s="592" t="s">
        <v>105</v>
      </c>
      <c r="BG74" s="592"/>
      <c r="BH74" s="592"/>
      <c r="BI74" s="592" t="s">
        <v>105</v>
      </c>
      <c r="BJ74" s="592"/>
      <c r="BK74" s="592"/>
      <c r="BL74" s="592" t="s">
        <v>105</v>
      </c>
      <c r="BM74" s="592"/>
      <c r="BN74" s="592"/>
      <c r="BO74" s="592" t="s">
        <v>105</v>
      </c>
      <c r="BP74" s="592"/>
      <c r="BQ74" s="592"/>
      <c r="BR74" s="592" t="s">
        <v>105</v>
      </c>
      <c r="BS74" s="592"/>
      <c r="BT74" s="592"/>
      <c r="BU74" s="592" t="s">
        <v>105</v>
      </c>
      <c r="BV74" s="592"/>
      <c r="BW74" s="592"/>
      <c r="BX74" s="592" t="s">
        <v>105</v>
      </c>
      <c r="BY74" s="592"/>
      <c r="BZ74" s="592"/>
      <c r="CA74" s="592" t="s">
        <v>105</v>
      </c>
      <c r="CB74" s="592"/>
      <c r="CC74" s="592"/>
      <c r="CD74" s="592" t="s">
        <v>105</v>
      </c>
      <c r="CE74" s="592"/>
      <c r="CF74" s="592"/>
      <c r="CG74" s="592" t="s">
        <v>87</v>
      </c>
      <c r="CH74" s="592"/>
      <c r="CI74" s="592"/>
      <c r="CJ74" s="592" t="s">
        <v>87</v>
      </c>
      <c r="CK74" s="592"/>
      <c r="CL74" s="592"/>
      <c r="CM74" s="592" t="s">
        <v>87</v>
      </c>
      <c r="CN74" s="592"/>
      <c r="CO74" s="592"/>
      <c r="CP74" s="592" t="s">
        <v>104</v>
      </c>
      <c r="CQ74" s="592"/>
      <c r="CR74" s="592"/>
      <c r="CS74" s="592" t="s">
        <v>104</v>
      </c>
      <c r="CT74" s="592"/>
      <c r="CU74" s="592"/>
      <c r="CV74" s="592" t="s">
        <v>104</v>
      </c>
      <c r="CW74" s="592"/>
      <c r="CX74" s="592"/>
      <c r="CY74" s="592" t="s">
        <v>104</v>
      </c>
      <c r="CZ74" s="592"/>
      <c r="DA74" s="592"/>
      <c r="DB74" s="592" t="s">
        <v>104</v>
      </c>
      <c r="DC74" s="592"/>
      <c r="DD74" s="592"/>
      <c r="DE74" s="592" t="s">
        <v>104</v>
      </c>
      <c r="DF74" s="592"/>
      <c r="DG74" s="592"/>
      <c r="DH74" s="592" t="s">
        <v>104</v>
      </c>
      <c r="DI74" s="592"/>
      <c r="DJ74" s="592"/>
      <c r="DK74" s="592" t="s">
        <v>104</v>
      </c>
      <c r="DL74" s="592"/>
      <c r="DM74" s="592"/>
      <c r="DN74" s="592" t="s">
        <v>104</v>
      </c>
      <c r="DO74" s="592"/>
      <c r="DP74" s="592"/>
      <c r="DQ74" s="592" t="s">
        <v>104</v>
      </c>
      <c r="DR74" s="592"/>
      <c r="DS74" s="592"/>
      <c r="DT74" s="592" t="s">
        <v>104</v>
      </c>
      <c r="DU74" s="592"/>
      <c r="DV74" s="592"/>
      <c r="DW74" s="592" t="s">
        <v>85</v>
      </c>
      <c r="DX74" s="592"/>
      <c r="DY74" s="595"/>
      <c r="DZ74" s="596"/>
      <c r="EA74" s="592"/>
      <c r="EB74" s="592"/>
      <c r="EC74" s="592"/>
      <c r="ED74" s="592"/>
      <c r="EE74" s="592"/>
      <c r="EF74" s="592"/>
      <c r="EG74" s="592"/>
      <c r="EH74" s="592"/>
      <c r="EI74" s="592"/>
      <c r="EJ74" s="592"/>
      <c r="EK74" s="593"/>
      <c r="EL74" s="594"/>
      <c r="EM74" s="592"/>
      <c r="EN74" s="592"/>
      <c r="EO74" s="592"/>
      <c r="EP74" s="592"/>
      <c r="EQ74" s="592"/>
      <c r="ER74" s="592"/>
      <c r="ES74" s="592"/>
      <c r="ET74" s="592"/>
      <c r="EU74" s="592"/>
      <c r="EV74" s="592"/>
      <c r="EW74" s="595"/>
      <c r="EX74" s="596"/>
      <c r="EY74" s="592"/>
      <c r="EZ74" s="592"/>
      <c r="FA74" s="592"/>
      <c r="FB74" s="592"/>
      <c r="FC74" s="592"/>
      <c r="FD74" s="592"/>
      <c r="FE74" s="592"/>
      <c r="FF74" s="592"/>
      <c r="FG74" s="592"/>
      <c r="FH74" s="592"/>
      <c r="FI74" s="593"/>
      <c r="FJ74" s="594"/>
      <c r="FK74" s="592"/>
      <c r="FL74" s="592"/>
      <c r="FM74" s="592"/>
      <c r="FN74" s="592"/>
      <c r="FO74" s="592"/>
      <c r="FP74" s="592"/>
      <c r="FQ74" s="592"/>
      <c r="FR74" s="592"/>
      <c r="FS74" s="592"/>
      <c r="FT74" s="592"/>
      <c r="FU74" s="595"/>
      <c r="FV74" s="596"/>
      <c r="FW74" s="592"/>
      <c r="FX74" s="592"/>
      <c r="FY74" s="592"/>
      <c r="FZ74" s="592"/>
      <c r="GA74" s="592"/>
      <c r="GB74" s="592"/>
      <c r="GC74" s="592"/>
      <c r="GD74" s="592"/>
      <c r="GE74" s="592"/>
      <c r="GF74" s="592"/>
      <c r="GG74" s="593"/>
      <c r="GH74" s="594"/>
      <c r="GI74" s="592"/>
      <c r="GJ74" s="592"/>
      <c r="GK74" s="592"/>
      <c r="GL74" s="592"/>
      <c r="GM74" s="592"/>
      <c r="GN74" s="592"/>
      <c r="GO74" s="592"/>
      <c r="GP74" s="592"/>
      <c r="GQ74" s="592"/>
      <c r="GR74" s="592"/>
      <c r="GS74" s="595"/>
      <c r="GT74" s="596"/>
      <c r="GU74" s="592"/>
      <c r="GV74" s="592"/>
      <c r="GW74" s="592"/>
      <c r="GX74" s="592"/>
      <c r="GY74" s="592"/>
      <c r="GZ74" s="592"/>
      <c r="HA74" s="592"/>
      <c r="HB74" s="592"/>
      <c r="HC74" s="592"/>
      <c r="HD74" s="592"/>
      <c r="HE74" s="593"/>
      <c r="HF74" s="594"/>
      <c r="HG74" s="592"/>
      <c r="HH74" s="592"/>
      <c r="HI74" s="592"/>
      <c r="HJ74" s="592"/>
      <c r="HK74" s="592"/>
      <c r="HL74" s="592"/>
      <c r="HM74" s="592"/>
      <c r="HN74" s="592"/>
      <c r="HO74" s="592"/>
      <c r="HP74" s="592"/>
      <c r="HQ74" s="595"/>
      <c r="HR74" s="596"/>
      <c r="HS74" s="592"/>
      <c r="HT74" s="592"/>
      <c r="HU74" s="592"/>
      <c r="HV74" s="592"/>
      <c r="HW74" s="592"/>
      <c r="HX74" s="592"/>
      <c r="HY74" s="592"/>
      <c r="HZ74" s="592"/>
      <c r="IA74" s="592"/>
      <c r="IB74" s="592"/>
      <c r="IC74" s="595"/>
      <c r="ID74" s="592"/>
      <c r="IE74" s="592"/>
      <c r="IF74" s="592"/>
      <c r="IG74" s="592"/>
      <c r="IH74" s="592"/>
      <c r="II74" s="592"/>
      <c r="IJ74" s="592"/>
      <c r="IK74" s="592"/>
      <c r="IL74" s="592"/>
      <c r="IM74" s="592"/>
      <c r="IN74" s="592"/>
      <c r="IO74" s="595"/>
      <c r="IP74" s="48"/>
      <c r="IQ74" s="48"/>
      <c r="IR74" s="48"/>
      <c r="IS74" s="48"/>
      <c r="IT74" s="48"/>
      <c r="IU74" s="48"/>
      <c r="IV74" s="48"/>
      <c r="IW74" s="48"/>
      <c r="IX74" s="48"/>
      <c r="IY74" s="48"/>
      <c r="IZ74" s="48"/>
      <c r="JA74" s="48"/>
      <c r="JB74" s="48"/>
      <c r="JC74" s="48"/>
      <c r="JD74" s="48"/>
      <c r="JE74" s="48"/>
      <c r="JF74" s="48"/>
      <c r="JG74" s="48"/>
      <c r="JH74" s="48"/>
      <c r="JI74" s="48"/>
      <c r="JJ74" s="48"/>
      <c r="JK74" s="48"/>
      <c r="JL74" s="48"/>
    </row>
    <row r="75" spans="1:272" s="3" customFormat="1" ht="15" hidden="1" customHeight="1" thickBot="1" x14ac:dyDescent="0.25">
      <c r="A75" s="59"/>
      <c r="B75" s="721"/>
      <c r="C75" s="350"/>
      <c r="D75" s="351"/>
      <c r="E75" s="378"/>
      <c r="F75" s="348" t="str">
        <f t="shared" si="80"/>
        <v>O</v>
      </c>
      <c r="G75" s="348" t="str">
        <f t="shared" si="81"/>
        <v>O</v>
      </c>
      <c r="H75" s="348" t="str">
        <f t="shared" si="82"/>
        <v>O</v>
      </c>
      <c r="I75" s="353"/>
      <c r="J75" s="597"/>
      <c r="K75" s="598"/>
      <c r="L75" s="596"/>
      <c r="M75" s="592"/>
      <c r="N75" s="592"/>
      <c r="O75" s="592"/>
      <c r="P75" s="592"/>
      <c r="Q75" s="592"/>
      <c r="R75" s="592"/>
      <c r="S75" s="592"/>
      <c r="T75" s="592"/>
      <c r="U75" s="593"/>
      <c r="V75" s="594"/>
      <c r="W75" s="592"/>
      <c r="X75" s="592"/>
      <c r="Y75" s="592"/>
      <c r="Z75" s="592"/>
      <c r="AA75" s="592"/>
      <c r="AB75" s="592"/>
      <c r="AC75" s="592"/>
      <c r="AD75" s="592"/>
      <c r="AE75" s="592"/>
      <c r="AF75" s="592"/>
      <c r="AG75" s="595"/>
      <c r="AH75" s="596"/>
      <c r="AI75" s="592"/>
      <c r="AJ75" s="592"/>
      <c r="AK75" s="592"/>
      <c r="AL75" s="592"/>
      <c r="AM75" s="592"/>
      <c r="AN75" s="592"/>
      <c r="AO75" s="592"/>
      <c r="AP75" s="592"/>
      <c r="AQ75" s="592"/>
      <c r="AR75" s="592"/>
      <c r="AS75" s="593"/>
      <c r="AT75" s="594"/>
      <c r="AU75" s="592"/>
      <c r="AV75" s="592"/>
      <c r="AW75" s="592"/>
      <c r="AX75" s="592"/>
      <c r="AY75" s="592"/>
      <c r="AZ75" s="592"/>
      <c r="BA75" s="592"/>
      <c r="BB75" s="592"/>
      <c r="BC75" s="592"/>
      <c r="BD75" s="592"/>
      <c r="BE75" s="595"/>
      <c r="BF75" s="596"/>
      <c r="BG75" s="592"/>
      <c r="BH75" s="592"/>
      <c r="BI75" s="592"/>
      <c r="BJ75" s="592"/>
      <c r="BK75" s="592"/>
      <c r="BL75" s="596"/>
      <c r="BM75" s="592"/>
      <c r="BN75" s="592"/>
      <c r="BO75" s="592"/>
      <c r="BP75" s="592"/>
      <c r="BQ75" s="593"/>
      <c r="BR75" s="597"/>
      <c r="BS75" s="598"/>
      <c r="BT75" s="596"/>
      <c r="BU75" s="592"/>
      <c r="BV75" s="592"/>
      <c r="BW75" s="592"/>
      <c r="BX75" s="592"/>
      <c r="BY75" s="592"/>
      <c r="BZ75" s="592"/>
      <c r="CA75" s="592"/>
      <c r="CB75" s="592"/>
      <c r="CC75" s="595"/>
      <c r="CD75" s="596"/>
      <c r="CE75" s="592"/>
      <c r="CF75" s="592"/>
      <c r="CG75" s="592"/>
      <c r="CH75" s="592"/>
      <c r="CI75" s="592"/>
      <c r="CJ75" s="592"/>
      <c r="CK75" s="592"/>
      <c r="CL75" s="592"/>
      <c r="CM75" s="592"/>
      <c r="CN75" s="592"/>
      <c r="CO75" s="593"/>
      <c r="CP75" s="594"/>
      <c r="CQ75" s="592"/>
      <c r="CR75" s="592"/>
      <c r="CS75" s="592"/>
      <c r="CT75" s="592"/>
      <c r="CU75" s="592"/>
      <c r="CV75" s="592"/>
      <c r="CW75" s="592"/>
      <c r="CX75" s="592"/>
      <c r="CY75" s="592"/>
      <c r="CZ75" s="592"/>
      <c r="DA75" s="595"/>
      <c r="DB75" s="596"/>
      <c r="DC75" s="592"/>
      <c r="DD75" s="592"/>
      <c r="DE75" s="592"/>
      <c r="DF75" s="592"/>
      <c r="DG75" s="592"/>
      <c r="DH75" s="592"/>
      <c r="DI75" s="592"/>
      <c r="DJ75" s="592"/>
      <c r="DK75" s="592"/>
      <c r="DL75" s="592"/>
      <c r="DM75" s="593"/>
      <c r="DN75" s="594"/>
      <c r="DO75" s="592"/>
      <c r="DP75" s="592"/>
      <c r="DQ75" s="592"/>
      <c r="DR75" s="592"/>
      <c r="DS75" s="592"/>
      <c r="DT75" s="592"/>
      <c r="DU75" s="592"/>
      <c r="DV75" s="592"/>
      <c r="DW75" s="592"/>
      <c r="DX75" s="592"/>
      <c r="DY75" s="595"/>
      <c r="DZ75" s="596"/>
      <c r="EA75" s="592"/>
      <c r="EB75" s="592"/>
      <c r="EC75" s="592"/>
      <c r="ED75" s="592"/>
      <c r="EE75" s="592"/>
      <c r="EF75" s="592"/>
      <c r="EG75" s="592"/>
      <c r="EH75" s="592"/>
      <c r="EI75" s="592"/>
      <c r="EJ75" s="592"/>
      <c r="EK75" s="593"/>
      <c r="EL75" s="594"/>
      <c r="EM75" s="592"/>
      <c r="EN75" s="592"/>
      <c r="EO75" s="592"/>
      <c r="EP75" s="592"/>
      <c r="EQ75" s="592"/>
      <c r="ER75" s="592"/>
      <c r="ES75" s="592"/>
      <c r="ET75" s="592"/>
      <c r="EU75" s="592"/>
      <c r="EV75" s="592"/>
      <c r="EW75" s="595"/>
      <c r="EX75" s="596"/>
      <c r="EY75" s="592"/>
      <c r="EZ75" s="592"/>
      <c r="FA75" s="592"/>
      <c r="FB75" s="592"/>
      <c r="FC75" s="592"/>
      <c r="FD75" s="592"/>
      <c r="FE75" s="592"/>
      <c r="FF75" s="592"/>
      <c r="FG75" s="592"/>
      <c r="FH75" s="592"/>
      <c r="FI75" s="593"/>
      <c r="FJ75" s="594"/>
      <c r="FK75" s="592"/>
      <c r="FL75" s="592"/>
      <c r="FM75" s="592"/>
      <c r="FN75" s="592"/>
      <c r="FO75" s="592"/>
      <c r="FP75" s="592"/>
      <c r="FQ75" s="592"/>
      <c r="FR75" s="592"/>
      <c r="FS75" s="592"/>
      <c r="FT75" s="592"/>
      <c r="FU75" s="595"/>
      <c r="FV75" s="596"/>
      <c r="FW75" s="592"/>
      <c r="FX75" s="592"/>
      <c r="FY75" s="592"/>
      <c r="FZ75" s="592"/>
      <c r="GA75" s="592"/>
      <c r="GB75" s="592"/>
      <c r="GC75" s="592"/>
      <c r="GD75" s="592"/>
      <c r="GE75" s="592"/>
      <c r="GF75" s="592"/>
      <c r="GG75" s="593"/>
      <c r="GH75" s="594"/>
      <c r="GI75" s="592"/>
      <c r="GJ75" s="592"/>
      <c r="GK75" s="592"/>
      <c r="GL75" s="592"/>
      <c r="GM75" s="592"/>
      <c r="GN75" s="592"/>
      <c r="GO75" s="592"/>
      <c r="GP75" s="592"/>
      <c r="GQ75" s="592"/>
      <c r="GR75" s="592"/>
      <c r="GS75" s="595"/>
      <c r="GT75" s="596"/>
      <c r="GU75" s="592"/>
      <c r="GV75" s="592"/>
      <c r="GW75" s="592"/>
      <c r="GX75" s="592"/>
      <c r="GY75" s="592"/>
      <c r="GZ75" s="592"/>
      <c r="HA75" s="592"/>
      <c r="HB75" s="592"/>
      <c r="HC75" s="592"/>
      <c r="HD75" s="592"/>
      <c r="HE75" s="593"/>
      <c r="HF75" s="594"/>
      <c r="HG75" s="592"/>
      <c r="HH75" s="592"/>
      <c r="HI75" s="592"/>
      <c r="HJ75" s="592"/>
      <c r="HK75" s="592"/>
      <c r="HL75" s="592"/>
      <c r="HM75" s="592"/>
      <c r="HN75" s="592"/>
      <c r="HO75" s="592"/>
      <c r="HP75" s="592"/>
      <c r="HQ75" s="595"/>
      <c r="HR75" s="596"/>
      <c r="HS75" s="592"/>
      <c r="HT75" s="592"/>
      <c r="HU75" s="592"/>
      <c r="HV75" s="592"/>
      <c r="HW75" s="592"/>
      <c r="HX75" s="592"/>
      <c r="HY75" s="592"/>
      <c r="HZ75" s="592"/>
      <c r="IA75" s="592"/>
      <c r="IB75" s="592"/>
      <c r="IC75" s="595"/>
      <c r="ID75" s="592"/>
      <c r="IE75" s="592"/>
      <c r="IF75" s="592"/>
      <c r="IG75" s="592"/>
      <c r="IH75" s="592"/>
      <c r="II75" s="592"/>
      <c r="IJ75" s="592"/>
      <c r="IK75" s="592"/>
      <c r="IL75" s="592"/>
      <c r="IM75" s="592"/>
      <c r="IN75" s="592"/>
      <c r="IO75" s="595"/>
      <c r="IP75" s="48"/>
      <c r="IQ75" s="48"/>
      <c r="IR75" s="48"/>
      <c r="IS75" s="48"/>
      <c r="IT75" s="48"/>
      <c r="IU75" s="48"/>
      <c r="IV75" s="48"/>
      <c r="IW75" s="48"/>
      <c r="IX75" s="48"/>
      <c r="IY75" s="48"/>
      <c r="IZ75" s="48"/>
      <c r="JA75" s="48"/>
      <c r="JB75" s="48"/>
      <c r="JC75" s="48"/>
      <c r="JD75" s="48"/>
      <c r="JE75" s="48"/>
      <c r="JF75" s="48"/>
      <c r="JG75" s="48"/>
      <c r="JH75" s="48"/>
      <c r="JI75" s="48"/>
      <c r="JJ75" s="48"/>
      <c r="JK75" s="48"/>
      <c r="JL75" s="48"/>
    </row>
    <row r="76" spans="1:272" s="3" customFormat="1" ht="15" hidden="1" customHeight="1" thickBot="1" x14ac:dyDescent="0.25">
      <c r="A76" s="59"/>
      <c r="B76" s="721"/>
      <c r="C76" s="350"/>
      <c r="D76" s="351"/>
      <c r="E76" s="378"/>
      <c r="F76" s="348" t="str">
        <f t="shared" si="80"/>
        <v>O</v>
      </c>
      <c r="G76" s="348" t="str">
        <f t="shared" si="81"/>
        <v>O</v>
      </c>
      <c r="H76" s="348" t="str">
        <f t="shared" si="82"/>
        <v>O</v>
      </c>
      <c r="I76" s="353"/>
      <c r="J76" s="597"/>
      <c r="K76" s="598"/>
      <c r="L76" s="596"/>
      <c r="M76" s="592"/>
      <c r="N76" s="592"/>
      <c r="O76" s="592"/>
      <c r="P76" s="592"/>
      <c r="Q76" s="592"/>
      <c r="R76" s="592"/>
      <c r="S76" s="592"/>
      <c r="T76" s="592"/>
      <c r="U76" s="593"/>
      <c r="V76" s="594"/>
      <c r="W76" s="592"/>
      <c r="X76" s="592"/>
      <c r="Y76" s="592"/>
      <c r="Z76" s="592"/>
      <c r="AA76" s="592"/>
      <c r="AB76" s="592"/>
      <c r="AC76" s="592"/>
      <c r="AD76" s="592"/>
      <c r="AE76" s="592"/>
      <c r="AF76" s="592"/>
      <c r="AG76" s="595"/>
      <c r="AH76" s="596"/>
      <c r="AI76" s="592"/>
      <c r="AJ76" s="592"/>
      <c r="AK76" s="592"/>
      <c r="AL76" s="592"/>
      <c r="AM76" s="592"/>
      <c r="AN76" s="592"/>
      <c r="AO76" s="592"/>
      <c r="AP76" s="592"/>
      <c r="AQ76" s="592"/>
      <c r="AR76" s="592"/>
      <c r="AS76" s="593"/>
      <c r="AT76" s="594"/>
      <c r="AU76" s="592"/>
      <c r="AV76" s="592"/>
      <c r="AW76" s="592"/>
      <c r="AX76" s="592"/>
      <c r="AY76" s="592"/>
      <c r="AZ76" s="592"/>
      <c r="BA76" s="592"/>
      <c r="BB76" s="592"/>
      <c r="BC76" s="592"/>
      <c r="BD76" s="592"/>
      <c r="BE76" s="595"/>
      <c r="BF76" s="596"/>
      <c r="BG76" s="592"/>
      <c r="BH76" s="592"/>
      <c r="BI76" s="592"/>
      <c r="BJ76" s="592"/>
      <c r="BK76" s="592"/>
      <c r="BL76" s="596"/>
      <c r="BM76" s="592"/>
      <c r="BN76" s="592"/>
      <c r="BO76" s="592"/>
      <c r="BP76" s="592"/>
      <c r="BQ76" s="593"/>
      <c r="BR76" s="597"/>
      <c r="BS76" s="598"/>
      <c r="BT76" s="596"/>
      <c r="BU76" s="592"/>
      <c r="BV76" s="592"/>
      <c r="BW76" s="592"/>
      <c r="BX76" s="592"/>
      <c r="BY76" s="592"/>
      <c r="BZ76" s="592"/>
      <c r="CA76" s="592"/>
      <c r="CB76" s="592"/>
      <c r="CC76" s="595"/>
      <c r="CD76" s="596"/>
      <c r="CE76" s="592"/>
      <c r="CF76" s="592"/>
      <c r="CG76" s="592"/>
      <c r="CH76" s="592"/>
      <c r="CI76" s="592"/>
      <c r="CJ76" s="592"/>
      <c r="CK76" s="592"/>
      <c r="CL76" s="592"/>
      <c r="CM76" s="592"/>
      <c r="CN76" s="592"/>
      <c r="CO76" s="593"/>
      <c r="CP76" s="594"/>
      <c r="CQ76" s="592"/>
      <c r="CR76" s="592"/>
      <c r="CS76" s="592"/>
      <c r="CT76" s="592"/>
      <c r="CU76" s="592"/>
      <c r="CV76" s="592"/>
      <c r="CW76" s="592"/>
      <c r="CX76" s="592"/>
      <c r="CY76" s="592"/>
      <c r="CZ76" s="592"/>
      <c r="DA76" s="595"/>
      <c r="DB76" s="596"/>
      <c r="DC76" s="592"/>
      <c r="DD76" s="592"/>
      <c r="DE76" s="592"/>
      <c r="DF76" s="592"/>
      <c r="DG76" s="592"/>
      <c r="DH76" s="592"/>
      <c r="DI76" s="592"/>
      <c r="DJ76" s="592"/>
      <c r="DK76" s="592"/>
      <c r="DL76" s="592"/>
      <c r="DM76" s="593"/>
      <c r="DN76" s="594"/>
      <c r="DO76" s="592"/>
      <c r="DP76" s="592"/>
      <c r="DQ76" s="592"/>
      <c r="DR76" s="592"/>
      <c r="DS76" s="592"/>
      <c r="DT76" s="592"/>
      <c r="DU76" s="592"/>
      <c r="DV76" s="592"/>
      <c r="DW76" s="592"/>
      <c r="DX76" s="592"/>
      <c r="DY76" s="595"/>
      <c r="DZ76" s="596"/>
      <c r="EA76" s="592"/>
      <c r="EB76" s="592"/>
      <c r="EC76" s="592"/>
      <c r="ED76" s="592"/>
      <c r="EE76" s="592"/>
      <c r="EF76" s="592"/>
      <c r="EG76" s="592"/>
      <c r="EH76" s="592"/>
      <c r="EI76" s="592"/>
      <c r="EJ76" s="592"/>
      <c r="EK76" s="593"/>
      <c r="EL76" s="594"/>
      <c r="EM76" s="592"/>
      <c r="EN76" s="592"/>
      <c r="EO76" s="592"/>
      <c r="EP76" s="592"/>
      <c r="EQ76" s="592"/>
      <c r="ER76" s="592"/>
      <c r="ES76" s="592"/>
      <c r="ET76" s="592"/>
      <c r="EU76" s="592"/>
      <c r="EV76" s="592"/>
      <c r="EW76" s="595"/>
      <c r="EX76" s="596"/>
      <c r="EY76" s="592"/>
      <c r="EZ76" s="592"/>
      <c r="FA76" s="592"/>
      <c r="FB76" s="592"/>
      <c r="FC76" s="592"/>
      <c r="FD76" s="592"/>
      <c r="FE76" s="592"/>
      <c r="FF76" s="592"/>
      <c r="FG76" s="592"/>
      <c r="FH76" s="592"/>
      <c r="FI76" s="593"/>
      <c r="FJ76" s="594"/>
      <c r="FK76" s="592"/>
      <c r="FL76" s="592"/>
      <c r="FM76" s="592"/>
      <c r="FN76" s="592"/>
      <c r="FO76" s="592"/>
      <c r="FP76" s="592"/>
      <c r="FQ76" s="592"/>
      <c r="FR76" s="592"/>
      <c r="FS76" s="592"/>
      <c r="FT76" s="592"/>
      <c r="FU76" s="595"/>
      <c r="FV76" s="596"/>
      <c r="FW76" s="592"/>
      <c r="FX76" s="592"/>
      <c r="FY76" s="592"/>
      <c r="FZ76" s="592"/>
      <c r="GA76" s="592"/>
      <c r="GB76" s="592"/>
      <c r="GC76" s="592"/>
      <c r="GD76" s="592"/>
      <c r="GE76" s="592"/>
      <c r="GF76" s="592"/>
      <c r="GG76" s="593"/>
      <c r="GH76" s="594"/>
      <c r="GI76" s="592"/>
      <c r="GJ76" s="592"/>
      <c r="GK76" s="592"/>
      <c r="GL76" s="592"/>
      <c r="GM76" s="592"/>
      <c r="GN76" s="592"/>
      <c r="GO76" s="592"/>
      <c r="GP76" s="592"/>
      <c r="GQ76" s="592"/>
      <c r="GR76" s="592"/>
      <c r="GS76" s="595"/>
      <c r="GT76" s="596"/>
      <c r="GU76" s="592"/>
      <c r="GV76" s="592"/>
      <c r="GW76" s="592"/>
      <c r="GX76" s="592"/>
      <c r="GY76" s="592"/>
      <c r="GZ76" s="592"/>
      <c r="HA76" s="592"/>
      <c r="HB76" s="592"/>
      <c r="HC76" s="592"/>
      <c r="HD76" s="592"/>
      <c r="HE76" s="593"/>
      <c r="HF76" s="594"/>
      <c r="HG76" s="592"/>
      <c r="HH76" s="592"/>
      <c r="HI76" s="592"/>
      <c r="HJ76" s="592"/>
      <c r="HK76" s="592"/>
      <c r="HL76" s="592"/>
      <c r="HM76" s="592"/>
      <c r="HN76" s="592"/>
      <c r="HO76" s="592"/>
      <c r="HP76" s="592"/>
      <c r="HQ76" s="595"/>
      <c r="HR76" s="596"/>
      <c r="HS76" s="592"/>
      <c r="HT76" s="592"/>
      <c r="HU76" s="592"/>
      <c r="HV76" s="592"/>
      <c r="HW76" s="592"/>
      <c r="HX76" s="592"/>
      <c r="HY76" s="592"/>
      <c r="HZ76" s="592"/>
      <c r="IA76" s="592"/>
      <c r="IB76" s="592"/>
      <c r="IC76" s="595"/>
      <c r="ID76" s="592"/>
      <c r="IE76" s="592"/>
      <c r="IF76" s="592"/>
      <c r="IG76" s="592"/>
      <c r="IH76" s="592"/>
      <c r="II76" s="592"/>
      <c r="IJ76" s="592"/>
      <c r="IK76" s="592"/>
      <c r="IL76" s="592"/>
      <c r="IM76" s="592"/>
      <c r="IN76" s="592"/>
      <c r="IO76" s="595"/>
      <c r="IP76" s="48"/>
      <c r="IQ76" s="48"/>
      <c r="IR76" s="48"/>
      <c r="IS76" s="48"/>
      <c r="IT76" s="48"/>
      <c r="IU76" s="48"/>
      <c r="IV76" s="48"/>
      <c r="IW76" s="48"/>
      <c r="IX76" s="48"/>
      <c r="IY76" s="48"/>
      <c r="IZ76" s="48"/>
      <c r="JA76" s="48"/>
      <c r="JB76" s="48"/>
      <c r="JC76" s="48"/>
      <c r="JD76" s="48"/>
      <c r="JE76" s="48"/>
      <c r="JF76" s="48"/>
      <c r="JG76" s="48"/>
      <c r="JH76" s="48"/>
      <c r="JI76" s="48"/>
      <c r="JJ76" s="48"/>
      <c r="JK76" s="48"/>
      <c r="JL76" s="48"/>
    </row>
    <row r="77" spans="1:272" s="3" customFormat="1" ht="15" hidden="1" customHeight="1" thickBot="1" x14ac:dyDescent="0.25">
      <c r="A77" s="59"/>
      <c r="B77" s="721"/>
      <c r="C77" s="350"/>
      <c r="D77" s="351"/>
      <c r="E77" s="378"/>
      <c r="F77" s="348" t="str">
        <f t="shared" si="80"/>
        <v>O</v>
      </c>
      <c r="G77" s="348" t="str">
        <f t="shared" si="81"/>
        <v>O</v>
      </c>
      <c r="H77" s="348" t="str">
        <f t="shared" si="82"/>
        <v>O</v>
      </c>
      <c r="I77" s="353"/>
      <c r="J77" s="597"/>
      <c r="K77" s="598"/>
      <c r="L77" s="596"/>
      <c r="M77" s="592"/>
      <c r="N77" s="592"/>
      <c r="O77" s="592"/>
      <c r="P77" s="592"/>
      <c r="Q77" s="592"/>
      <c r="R77" s="592"/>
      <c r="S77" s="592"/>
      <c r="T77" s="592"/>
      <c r="U77" s="593"/>
      <c r="V77" s="594"/>
      <c r="W77" s="592"/>
      <c r="X77" s="592"/>
      <c r="Y77" s="592"/>
      <c r="Z77" s="592"/>
      <c r="AA77" s="592"/>
      <c r="AB77" s="592"/>
      <c r="AC77" s="592"/>
      <c r="AD77" s="592"/>
      <c r="AE77" s="592"/>
      <c r="AF77" s="592"/>
      <c r="AG77" s="595"/>
      <c r="AH77" s="596"/>
      <c r="AI77" s="592"/>
      <c r="AJ77" s="592"/>
      <c r="AK77" s="592"/>
      <c r="AL77" s="592"/>
      <c r="AM77" s="592"/>
      <c r="AN77" s="592"/>
      <c r="AO77" s="592"/>
      <c r="AP77" s="592"/>
      <c r="AQ77" s="592"/>
      <c r="AR77" s="592"/>
      <c r="AS77" s="593"/>
      <c r="AT77" s="594"/>
      <c r="AU77" s="592"/>
      <c r="AV77" s="592"/>
      <c r="AW77" s="592"/>
      <c r="AX77" s="592"/>
      <c r="AY77" s="592"/>
      <c r="AZ77" s="592"/>
      <c r="BA77" s="592"/>
      <c r="BB77" s="592"/>
      <c r="BC77" s="592"/>
      <c r="BD77" s="592"/>
      <c r="BE77" s="595"/>
      <c r="BF77" s="596"/>
      <c r="BG77" s="592"/>
      <c r="BH77" s="592"/>
      <c r="BI77" s="592"/>
      <c r="BJ77" s="592"/>
      <c r="BK77" s="592"/>
      <c r="BL77" s="596"/>
      <c r="BM77" s="592"/>
      <c r="BN77" s="592"/>
      <c r="BO77" s="592"/>
      <c r="BP77" s="592"/>
      <c r="BQ77" s="593"/>
      <c r="BR77" s="597"/>
      <c r="BS77" s="598"/>
      <c r="BT77" s="596"/>
      <c r="BU77" s="592"/>
      <c r="BV77" s="592"/>
      <c r="BW77" s="592"/>
      <c r="BX77" s="592"/>
      <c r="BY77" s="592"/>
      <c r="BZ77" s="592"/>
      <c r="CA77" s="592"/>
      <c r="CB77" s="592"/>
      <c r="CC77" s="595"/>
      <c r="CD77" s="596"/>
      <c r="CE77" s="592"/>
      <c r="CF77" s="592"/>
      <c r="CG77" s="592"/>
      <c r="CH77" s="592"/>
      <c r="CI77" s="592"/>
      <c r="CJ77" s="592"/>
      <c r="CK77" s="592"/>
      <c r="CL77" s="592"/>
      <c r="CM77" s="592"/>
      <c r="CN77" s="592"/>
      <c r="CO77" s="593"/>
      <c r="CP77" s="594"/>
      <c r="CQ77" s="592"/>
      <c r="CR77" s="592"/>
      <c r="CS77" s="592"/>
      <c r="CT77" s="592"/>
      <c r="CU77" s="592"/>
      <c r="CV77" s="592"/>
      <c r="CW77" s="592"/>
      <c r="CX77" s="592"/>
      <c r="CY77" s="592"/>
      <c r="CZ77" s="592"/>
      <c r="DA77" s="595"/>
      <c r="DB77" s="596"/>
      <c r="DC77" s="592"/>
      <c r="DD77" s="592"/>
      <c r="DE77" s="592"/>
      <c r="DF77" s="592"/>
      <c r="DG77" s="592"/>
      <c r="DH77" s="592"/>
      <c r="DI77" s="592"/>
      <c r="DJ77" s="592"/>
      <c r="DK77" s="592"/>
      <c r="DL77" s="592"/>
      <c r="DM77" s="593"/>
      <c r="DN77" s="594"/>
      <c r="DO77" s="592"/>
      <c r="DP77" s="592"/>
      <c r="DQ77" s="592"/>
      <c r="DR77" s="592"/>
      <c r="DS77" s="592"/>
      <c r="DT77" s="592"/>
      <c r="DU77" s="592"/>
      <c r="DV77" s="592"/>
      <c r="DW77" s="592"/>
      <c r="DX77" s="592"/>
      <c r="DY77" s="595"/>
      <c r="DZ77" s="596"/>
      <c r="EA77" s="592"/>
      <c r="EB77" s="592"/>
      <c r="EC77" s="592"/>
      <c r="ED77" s="592"/>
      <c r="EE77" s="592"/>
      <c r="EF77" s="592"/>
      <c r="EG77" s="592"/>
      <c r="EH77" s="592"/>
      <c r="EI77" s="592"/>
      <c r="EJ77" s="592"/>
      <c r="EK77" s="593"/>
      <c r="EL77" s="594"/>
      <c r="EM77" s="592"/>
      <c r="EN77" s="592"/>
      <c r="EO77" s="592"/>
      <c r="EP77" s="592"/>
      <c r="EQ77" s="592"/>
      <c r="ER77" s="592"/>
      <c r="ES77" s="592"/>
      <c r="ET77" s="592"/>
      <c r="EU77" s="592"/>
      <c r="EV77" s="592"/>
      <c r="EW77" s="595"/>
      <c r="EX77" s="596"/>
      <c r="EY77" s="592"/>
      <c r="EZ77" s="592"/>
      <c r="FA77" s="592"/>
      <c r="FB77" s="592"/>
      <c r="FC77" s="592"/>
      <c r="FD77" s="592"/>
      <c r="FE77" s="592"/>
      <c r="FF77" s="592"/>
      <c r="FG77" s="592"/>
      <c r="FH77" s="592"/>
      <c r="FI77" s="593"/>
      <c r="FJ77" s="594"/>
      <c r="FK77" s="592"/>
      <c r="FL77" s="592"/>
      <c r="FM77" s="592"/>
      <c r="FN77" s="592"/>
      <c r="FO77" s="592"/>
      <c r="FP77" s="592"/>
      <c r="FQ77" s="592"/>
      <c r="FR77" s="592"/>
      <c r="FS77" s="592"/>
      <c r="FT77" s="592"/>
      <c r="FU77" s="595"/>
      <c r="FV77" s="596"/>
      <c r="FW77" s="592"/>
      <c r="FX77" s="592"/>
      <c r="FY77" s="592"/>
      <c r="FZ77" s="592"/>
      <c r="GA77" s="592"/>
      <c r="GB77" s="592"/>
      <c r="GC77" s="592"/>
      <c r="GD77" s="592"/>
      <c r="GE77" s="592"/>
      <c r="GF77" s="592"/>
      <c r="GG77" s="593"/>
      <c r="GH77" s="594"/>
      <c r="GI77" s="592"/>
      <c r="GJ77" s="592"/>
      <c r="GK77" s="592"/>
      <c r="GL77" s="592"/>
      <c r="GM77" s="592"/>
      <c r="GN77" s="592"/>
      <c r="GO77" s="592"/>
      <c r="GP77" s="592"/>
      <c r="GQ77" s="592"/>
      <c r="GR77" s="592"/>
      <c r="GS77" s="595"/>
      <c r="GT77" s="596"/>
      <c r="GU77" s="592"/>
      <c r="GV77" s="592"/>
      <c r="GW77" s="592"/>
      <c r="GX77" s="592"/>
      <c r="GY77" s="592"/>
      <c r="GZ77" s="592"/>
      <c r="HA77" s="592"/>
      <c r="HB77" s="592"/>
      <c r="HC77" s="592"/>
      <c r="HD77" s="592"/>
      <c r="HE77" s="593"/>
      <c r="HF77" s="594"/>
      <c r="HG77" s="592"/>
      <c r="HH77" s="592"/>
      <c r="HI77" s="592"/>
      <c r="HJ77" s="592"/>
      <c r="HK77" s="592"/>
      <c r="HL77" s="592"/>
      <c r="HM77" s="592"/>
      <c r="HN77" s="592"/>
      <c r="HO77" s="592"/>
      <c r="HP77" s="592"/>
      <c r="HQ77" s="595"/>
      <c r="HR77" s="596"/>
      <c r="HS77" s="592"/>
      <c r="HT77" s="592"/>
      <c r="HU77" s="592"/>
      <c r="HV77" s="592"/>
      <c r="HW77" s="592"/>
      <c r="HX77" s="592"/>
      <c r="HY77" s="592"/>
      <c r="HZ77" s="592"/>
      <c r="IA77" s="592"/>
      <c r="IB77" s="592"/>
      <c r="IC77" s="595"/>
      <c r="ID77" s="592"/>
      <c r="IE77" s="592"/>
      <c r="IF77" s="592"/>
      <c r="IG77" s="592"/>
      <c r="IH77" s="592"/>
      <c r="II77" s="592"/>
      <c r="IJ77" s="592"/>
      <c r="IK77" s="592"/>
      <c r="IL77" s="592"/>
      <c r="IM77" s="592"/>
      <c r="IN77" s="592"/>
      <c r="IO77" s="595"/>
      <c r="IP77" s="48"/>
      <c r="IQ77" s="48"/>
      <c r="IR77" s="48"/>
      <c r="IS77" s="48"/>
      <c r="IT77" s="48"/>
      <c r="IU77" s="48"/>
      <c r="IV77" s="48"/>
      <c r="IW77" s="48"/>
      <c r="IX77" s="48"/>
      <c r="IY77" s="48"/>
      <c r="IZ77" s="48"/>
      <c r="JA77" s="48"/>
      <c r="JB77" s="48"/>
      <c r="JC77" s="48"/>
      <c r="JD77" s="48"/>
      <c r="JE77" s="48"/>
      <c r="JF77" s="48"/>
      <c r="JG77" s="48"/>
      <c r="JH77" s="48"/>
      <c r="JI77" s="48"/>
      <c r="JJ77" s="48"/>
      <c r="JK77" s="48"/>
      <c r="JL77" s="48"/>
    </row>
    <row r="78" spans="1:272" s="3" customFormat="1" ht="15" hidden="1" customHeight="1" thickBot="1" x14ac:dyDescent="0.25">
      <c r="A78" s="59"/>
      <c r="B78" s="721"/>
      <c r="C78" s="350"/>
      <c r="D78" s="351"/>
      <c r="E78" s="378"/>
      <c r="F78" s="348" t="str">
        <f t="shared" si="80"/>
        <v>O</v>
      </c>
      <c r="G78" s="348" t="str">
        <f t="shared" si="81"/>
        <v>O</v>
      </c>
      <c r="H78" s="348" t="str">
        <f t="shared" si="82"/>
        <v>O</v>
      </c>
      <c r="I78" s="353"/>
      <c r="J78" s="597"/>
      <c r="K78" s="598"/>
      <c r="L78" s="596"/>
      <c r="M78" s="592"/>
      <c r="N78" s="592"/>
      <c r="O78" s="592"/>
      <c r="P78" s="592"/>
      <c r="Q78" s="592"/>
      <c r="R78" s="592"/>
      <c r="S78" s="592"/>
      <c r="T78" s="592"/>
      <c r="U78" s="593"/>
      <c r="V78" s="594"/>
      <c r="W78" s="592"/>
      <c r="X78" s="592"/>
      <c r="Y78" s="592"/>
      <c r="Z78" s="592"/>
      <c r="AA78" s="592"/>
      <c r="AB78" s="592"/>
      <c r="AC78" s="592"/>
      <c r="AD78" s="592"/>
      <c r="AE78" s="592"/>
      <c r="AF78" s="592"/>
      <c r="AG78" s="595"/>
      <c r="AH78" s="596"/>
      <c r="AI78" s="592"/>
      <c r="AJ78" s="592"/>
      <c r="AK78" s="592"/>
      <c r="AL78" s="592"/>
      <c r="AM78" s="592"/>
      <c r="AN78" s="592"/>
      <c r="AO78" s="592"/>
      <c r="AP78" s="592"/>
      <c r="AQ78" s="592"/>
      <c r="AR78" s="592"/>
      <c r="AS78" s="593"/>
      <c r="AT78" s="594"/>
      <c r="AU78" s="592"/>
      <c r="AV78" s="592"/>
      <c r="AW78" s="592"/>
      <c r="AX78" s="592"/>
      <c r="AY78" s="592"/>
      <c r="AZ78" s="592"/>
      <c r="BA78" s="592"/>
      <c r="BB78" s="592"/>
      <c r="BC78" s="592"/>
      <c r="BD78" s="592"/>
      <c r="BE78" s="595"/>
      <c r="BF78" s="596"/>
      <c r="BG78" s="592"/>
      <c r="BH78" s="592"/>
      <c r="BI78" s="592"/>
      <c r="BJ78" s="592"/>
      <c r="BK78" s="592"/>
      <c r="BL78" s="596"/>
      <c r="BM78" s="592"/>
      <c r="BN78" s="592"/>
      <c r="BO78" s="592"/>
      <c r="BP78" s="592"/>
      <c r="BQ78" s="593"/>
      <c r="BR78" s="597"/>
      <c r="BS78" s="598"/>
      <c r="BT78" s="596"/>
      <c r="BU78" s="592"/>
      <c r="BV78" s="592"/>
      <c r="BW78" s="592"/>
      <c r="BX78" s="592"/>
      <c r="BY78" s="592"/>
      <c r="BZ78" s="592"/>
      <c r="CA78" s="592"/>
      <c r="CB78" s="592"/>
      <c r="CC78" s="595"/>
      <c r="CD78" s="596"/>
      <c r="CE78" s="592"/>
      <c r="CF78" s="592"/>
      <c r="CG78" s="592"/>
      <c r="CH78" s="592"/>
      <c r="CI78" s="592"/>
      <c r="CJ78" s="592"/>
      <c r="CK78" s="592"/>
      <c r="CL78" s="592"/>
      <c r="CM78" s="592"/>
      <c r="CN78" s="592"/>
      <c r="CO78" s="593"/>
      <c r="CP78" s="594"/>
      <c r="CQ78" s="592"/>
      <c r="CR78" s="592"/>
      <c r="CS78" s="592"/>
      <c r="CT78" s="592"/>
      <c r="CU78" s="592"/>
      <c r="CV78" s="592"/>
      <c r="CW78" s="592"/>
      <c r="CX78" s="592"/>
      <c r="CY78" s="592"/>
      <c r="CZ78" s="592"/>
      <c r="DA78" s="595"/>
      <c r="DB78" s="596"/>
      <c r="DC78" s="592"/>
      <c r="DD78" s="592"/>
      <c r="DE78" s="592"/>
      <c r="DF78" s="592"/>
      <c r="DG78" s="592"/>
      <c r="DH78" s="592"/>
      <c r="DI78" s="592"/>
      <c r="DJ78" s="592"/>
      <c r="DK78" s="592"/>
      <c r="DL78" s="592"/>
      <c r="DM78" s="593"/>
      <c r="DN78" s="594"/>
      <c r="DO78" s="592"/>
      <c r="DP78" s="592"/>
      <c r="DQ78" s="592"/>
      <c r="DR78" s="592"/>
      <c r="DS78" s="592"/>
      <c r="DT78" s="592"/>
      <c r="DU78" s="592"/>
      <c r="DV78" s="592"/>
      <c r="DW78" s="592"/>
      <c r="DX78" s="592"/>
      <c r="DY78" s="595"/>
      <c r="DZ78" s="596"/>
      <c r="EA78" s="592"/>
      <c r="EB78" s="592"/>
      <c r="EC78" s="592"/>
      <c r="ED78" s="592"/>
      <c r="EE78" s="592"/>
      <c r="EF78" s="592"/>
      <c r="EG78" s="592"/>
      <c r="EH78" s="592"/>
      <c r="EI78" s="592"/>
      <c r="EJ78" s="592"/>
      <c r="EK78" s="593"/>
      <c r="EL78" s="594"/>
      <c r="EM78" s="592"/>
      <c r="EN78" s="592"/>
      <c r="EO78" s="592"/>
      <c r="EP78" s="592"/>
      <c r="EQ78" s="592"/>
      <c r="ER78" s="592"/>
      <c r="ES78" s="592"/>
      <c r="ET78" s="592"/>
      <c r="EU78" s="592"/>
      <c r="EV78" s="592"/>
      <c r="EW78" s="595"/>
      <c r="EX78" s="596"/>
      <c r="EY78" s="592"/>
      <c r="EZ78" s="592"/>
      <c r="FA78" s="592"/>
      <c r="FB78" s="592"/>
      <c r="FC78" s="592"/>
      <c r="FD78" s="592"/>
      <c r="FE78" s="592"/>
      <c r="FF78" s="592"/>
      <c r="FG78" s="592"/>
      <c r="FH78" s="592"/>
      <c r="FI78" s="593"/>
      <c r="FJ78" s="594"/>
      <c r="FK78" s="592"/>
      <c r="FL78" s="592"/>
      <c r="FM78" s="592"/>
      <c r="FN78" s="592"/>
      <c r="FO78" s="592"/>
      <c r="FP78" s="592"/>
      <c r="FQ78" s="592"/>
      <c r="FR78" s="592"/>
      <c r="FS78" s="592"/>
      <c r="FT78" s="592"/>
      <c r="FU78" s="595"/>
      <c r="FV78" s="596"/>
      <c r="FW78" s="592"/>
      <c r="FX78" s="592"/>
      <c r="FY78" s="592"/>
      <c r="FZ78" s="592"/>
      <c r="GA78" s="592"/>
      <c r="GB78" s="592"/>
      <c r="GC78" s="592"/>
      <c r="GD78" s="592"/>
      <c r="GE78" s="592"/>
      <c r="GF78" s="592"/>
      <c r="GG78" s="593"/>
      <c r="GH78" s="594"/>
      <c r="GI78" s="592"/>
      <c r="GJ78" s="592"/>
      <c r="GK78" s="592"/>
      <c r="GL78" s="592"/>
      <c r="GM78" s="592"/>
      <c r="GN78" s="592"/>
      <c r="GO78" s="592"/>
      <c r="GP78" s="592"/>
      <c r="GQ78" s="592"/>
      <c r="GR78" s="592"/>
      <c r="GS78" s="595"/>
      <c r="GT78" s="596"/>
      <c r="GU78" s="592"/>
      <c r="GV78" s="592"/>
      <c r="GW78" s="592"/>
      <c r="GX78" s="592"/>
      <c r="GY78" s="592"/>
      <c r="GZ78" s="592"/>
      <c r="HA78" s="592"/>
      <c r="HB78" s="592"/>
      <c r="HC78" s="592"/>
      <c r="HD78" s="592"/>
      <c r="HE78" s="593"/>
      <c r="HF78" s="594"/>
      <c r="HG78" s="592"/>
      <c r="HH78" s="592"/>
      <c r="HI78" s="592"/>
      <c r="HJ78" s="592"/>
      <c r="HK78" s="592"/>
      <c r="HL78" s="592"/>
      <c r="HM78" s="592"/>
      <c r="HN78" s="592"/>
      <c r="HO78" s="592"/>
      <c r="HP78" s="592"/>
      <c r="HQ78" s="595"/>
      <c r="HR78" s="596"/>
      <c r="HS78" s="592"/>
      <c r="HT78" s="592"/>
      <c r="HU78" s="592"/>
      <c r="HV78" s="592"/>
      <c r="HW78" s="592"/>
      <c r="HX78" s="592"/>
      <c r="HY78" s="592"/>
      <c r="HZ78" s="592"/>
      <c r="IA78" s="592"/>
      <c r="IB78" s="592"/>
      <c r="IC78" s="595"/>
      <c r="ID78" s="592"/>
      <c r="IE78" s="592"/>
      <c r="IF78" s="592"/>
      <c r="IG78" s="592"/>
      <c r="IH78" s="592"/>
      <c r="II78" s="592"/>
      <c r="IJ78" s="592"/>
      <c r="IK78" s="592"/>
      <c r="IL78" s="592"/>
      <c r="IM78" s="592"/>
      <c r="IN78" s="592"/>
      <c r="IO78" s="595"/>
      <c r="IP78" s="48"/>
      <c r="IQ78" s="48"/>
      <c r="IR78" s="48"/>
      <c r="IS78" s="48"/>
      <c r="IT78" s="48"/>
      <c r="IU78" s="48"/>
      <c r="IV78" s="48"/>
      <c r="IW78" s="48"/>
      <c r="IX78" s="48"/>
      <c r="IY78" s="48"/>
      <c r="IZ78" s="48"/>
      <c r="JA78" s="48"/>
      <c r="JB78" s="48"/>
      <c r="JC78" s="48"/>
      <c r="JD78" s="48"/>
      <c r="JE78" s="48"/>
      <c r="JF78" s="48"/>
      <c r="JG78" s="48"/>
      <c r="JH78" s="48"/>
      <c r="JI78" s="48"/>
      <c r="JJ78" s="48"/>
      <c r="JK78" s="48"/>
      <c r="JL78" s="48"/>
    </row>
    <row r="79" spans="1:272" s="3" customFormat="1" ht="15" hidden="1" customHeight="1" thickBot="1" x14ac:dyDescent="0.25">
      <c r="A79" s="59"/>
      <c r="B79" s="721"/>
      <c r="C79" s="350"/>
      <c r="D79" s="351"/>
      <c r="E79" s="378"/>
      <c r="F79" s="348" t="str">
        <f t="shared" si="80"/>
        <v>O</v>
      </c>
      <c r="G79" s="348" t="str">
        <f t="shared" si="81"/>
        <v>O</v>
      </c>
      <c r="H79" s="348" t="str">
        <f t="shared" si="82"/>
        <v>O</v>
      </c>
      <c r="I79" s="353"/>
      <c r="J79" s="597"/>
      <c r="K79" s="598"/>
      <c r="L79" s="596"/>
      <c r="M79" s="592"/>
      <c r="N79" s="592"/>
      <c r="O79" s="592"/>
      <c r="P79" s="592"/>
      <c r="Q79" s="592"/>
      <c r="R79" s="592"/>
      <c r="S79" s="592"/>
      <c r="T79" s="592"/>
      <c r="U79" s="593"/>
      <c r="V79" s="594"/>
      <c r="W79" s="592"/>
      <c r="X79" s="592"/>
      <c r="Y79" s="592"/>
      <c r="Z79" s="592"/>
      <c r="AA79" s="592"/>
      <c r="AB79" s="592"/>
      <c r="AC79" s="592"/>
      <c r="AD79" s="592"/>
      <c r="AE79" s="592"/>
      <c r="AF79" s="592"/>
      <c r="AG79" s="595"/>
      <c r="AH79" s="596"/>
      <c r="AI79" s="592"/>
      <c r="AJ79" s="592"/>
      <c r="AK79" s="592"/>
      <c r="AL79" s="592"/>
      <c r="AM79" s="592"/>
      <c r="AN79" s="592"/>
      <c r="AO79" s="592"/>
      <c r="AP79" s="592"/>
      <c r="AQ79" s="592"/>
      <c r="AR79" s="592"/>
      <c r="AS79" s="593"/>
      <c r="AT79" s="594"/>
      <c r="AU79" s="592"/>
      <c r="AV79" s="592"/>
      <c r="AW79" s="592"/>
      <c r="AX79" s="592"/>
      <c r="AY79" s="592"/>
      <c r="AZ79" s="592"/>
      <c r="BA79" s="592"/>
      <c r="BB79" s="592"/>
      <c r="BC79" s="592"/>
      <c r="BD79" s="592"/>
      <c r="BE79" s="595"/>
      <c r="BF79" s="596"/>
      <c r="BG79" s="592"/>
      <c r="BH79" s="592"/>
      <c r="BI79" s="592"/>
      <c r="BJ79" s="592"/>
      <c r="BK79" s="592"/>
      <c r="BL79" s="596"/>
      <c r="BM79" s="592"/>
      <c r="BN79" s="592"/>
      <c r="BO79" s="592"/>
      <c r="BP79" s="592"/>
      <c r="BQ79" s="593"/>
      <c r="BR79" s="597"/>
      <c r="BS79" s="598"/>
      <c r="BT79" s="596"/>
      <c r="BU79" s="592"/>
      <c r="BV79" s="592"/>
      <c r="BW79" s="592"/>
      <c r="BX79" s="592"/>
      <c r="BY79" s="592"/>
      <c r="BZ79" s="592"/>
      <c r="CA79" s="592"/>
      <c r="CB79" s="592"/>
      <c r="CC79" s="595"/>
      <c r="CD79" s="596"/>
      <c r="CE79" s="592"/>
      <c r="CF79" s="592"/>
      <c r="CG79" s="592"/>
      <c r="CH79" s="592"/>
      <c r="CI79" s="592"/>
      <c r="CJ79" s="592"/>
      <c r="CK79" s="592"/>
      <c r="CL79" s="592"/>
      <c r="CM79" s="592"/>
      <c r="CN79" s="592"/>
      <c r="CO79" s="593"/>
      <c r="CP79" s="594"/>
      <c r="CQ79" s="592"/>
      <c r="CR79" s="592"/>
      <c r="CS79" s="592"/>
      <c r="CT79" s="592"/>
      <c r="CU79" s="592"/>
      <c r="CV79" s="592"/>
      <c r="CW79" s="592"/>
      <c r="CX79" s="592"/>
      <c r="CY79" s="592"/>
      <c r="CZ79" s="592"/>
      <c r="DA79" s="595"/>
      <c r="DB79" s="596"/>
      <c r="DC79" s="592"/>
      <c r="DD79" s="592"/>
      <c r="DE79" s="592"/>
      <c r="DF79" s="592"/>
      <c r="DG79" s="592"/>
      <c r="DH79" s="592"/>
      <c r="DI79" s="592"/>
      <c r="DJ79" s="592"/>
      <c r="DK79" s="592"/>
      <c r="DL79" s="592"/>
      <c r="DM79" s="593"/>
      <c r="DN79" s="594"/>
      <c r="DO79" s="592"/>
      <c r="DP79" s="592"/>
      <c r="DQ79" s="592"/>
      <c r="DR79" s="592"/>
      <c r="DS79" s="592"/>
      <c r="DT79" s="592"/>
      <c r="DU79" s="592"/>
      <c r="DV79" s="592"/>
      <c r="DW79" s="592"/>
      <c r="DX79" s="592"/>
      <c r="DY79" s="595"/>
      <c r="DZ79" s="596"/>
      <c r="EA79" s="592"/>
      <c r="EB79" s="592"/>
      <c r="EC79" s="592"/>
      <c r="ED79" s="592"/>
      <c r="EE79" s="592"/>
      <c r="EF79" s="592"/>
      <c r="EG79" s="592"/>
      <c r="EH79" s="592"/>
      <c r="EI79" s="592"/>
      <c r="EJ79" s="592"/>
      <c r="EK79" s="593"/>
      <c r="EL79" s="594"/>
      <c r="EM79" s="592"/>
      <c r="EN79" s="592"/>
      <c r="EO79" s="592"/>
      <c r="EP79" s="592"/>
      <c r="EQ79" s="592"/>
      <c r="ER79" s="592"/>
      <c r="ES79" s="592"/>
      <c r="ET79" s="592"/>
      <c r="EU79" s="592"/>
      <c r="EV79" s="592"/>
      <c r="EW79" s="595"/>
      <c r="EX79" s="596"/>
      <c r="EY79" s="592"/>
      <c r="EZ79" s="592"/>
      <c r="FA79" s="592"/>
      <c r="FB79" s="592"/>
      <c r="FC79" s="592"/>
      <c r="FD79" s="592"/>
      <c r="FE79" s="592"/>
      <c r="FF79" s="592"/>
      <c r="FG79" s="592"/>
      <c r="FH79" s="592"/>
      <c r="FI79" s="593"/>
      <c r="FJ79" s="594"/>
      <c r="FK79" s="592"/>
      <c r="FL79" s="592"/>
      <c r="FM79" s="592"/>
      <c r="FN79" s="592"/>
      <c r="FO79" s="592"/>
      <c r="FP79" s="592"/>
      <c r="FQ79" s="592"/>
      <c r="FR79" s="592"/>
      <c r="FS79" s="592"/>
      <c r="FT79" s="592"/>
      <c r="FU79" s="595"/>
      <c r="FV79" s="596"/>
      <c r="FW79" s="592"/>
      <c r="FX79" s="592"/>
      <c r="FY79" s="592"/>
      <c r="FZ79" s="592"/>
      <c r="GA79" s="592"/>
      <c r="GB79" s="592"/>
      <c r="GC79" s="592"/>
      <c r="GD79" s="592"/>
      <c r="GE79" s="592"/>
      <c r="GF79" s="592"/>
      <c r="GG79" s="593"/>
      <c r="GH79" s="594"/>
      <c r="GI79" s="592"/>
      <c r="GJ79" s="592"/>
      <c r="GK79" s="592"/>
      <c r="GL79" s="592"/>
      <c r="GM79" s="592"/>
      <c r="GN79" s="592"/>
      <c r="GO79" s="592"/>
      <c r="GP79" s="592"/>
      <c r="GQ79" s="592"/>
      <c r="GR79" s="592"/>
      <c r="GS79" s="595"/>
      <c r="GT79" s="596"/>
      <c r="GU79" s="592"/>
      <c r="GV79" s="592"/>
      <c r="GW79" s="592"/>
      <c r="GX79" s="592"/>
      <c r="GY79" s="592"/>
      <c r="GZ79" s="592"/>
      <c r="HA79" s="592"/>
      <c r="HB79" s="592"/>
      <c r="HC79" s="592"/>
      <c r="HD79" s="592"/>
      <c r="HE79" s="593"/>
      <c r="HF79" s="594"/>
      <c r="HG79" s="592"/>
      <c r="HH79" s="592"/>
      <c r="HI79" s="592"/>
      <c r="HJ79" s="592"/>
      <c r="HK79" s="592"/>
      <c r="HL79" s="592"/>
      <c r="HM79" s="592"/>
      <c r="HN79" s="592"/>
      <c r="HO79" s="592"/>
      <c r="HP79" s="592"/>
      <c r="HQ79" s="595"/>
      <c r="HR79" s="596"/>
      <c r="HS79" s="592"/>
      <c r="HT79" s="592"/>
      <c r="HU79" s="592"/>
      <c r="HV79" s="592"/>
      <c r="HW79" s="592"/>
      <c r="HX79" s="592"/>
      <c r="HY79" s="592"/>
      <c r="HZ79" s="592"/>
      <c r="IA79" s="592"/>
      <c r="IB79" s="592"/>
      <c r="IC79" s="595"/>
      <c r="ID79" s="592"/>
      <c r="IE79" s="592"/>
      <c r="IF79" s="592"/>
      <c r="IG79" s="592"/>
      <c r="IH79" s="592"/>
      <c r="II79" s="592"/>
      <c r="IJ79" s="592"/>
      <c r="IK79" s="592"/>
      <c r="IL79" s="592"/>
      <c r="IM79" s="592"/>
      <c r="IN79" s="592"/>
      <c r="IO79" s="595"/>
      <c r="IP79" s="48"/>
      <c r="IQ79" s="48"/>
      <c r="IR79" s="48"/>
      <c r="IS79" s="48"/>
      <c r="IT79" s="48"/>
      <c r="IU79" s="48"/>
      <c r="IV79" s="48"/>
      <c r="IW79" s="48"/>
      <c r="IX79" s="48"/>
      <c r="IY79" s="48"/>
      <c r="IZ79" s="48"/>
      <c r="JA79" s="48"/>
      <c r="JB79" s="48"/>
      <c r="JC79" s="48"/>
      <c r="JD79" s="48"/>
      <c r="JE79" s="48"/>
      <c r="JF79" s="48"/>
      <c r="JG79" s="48"/>
      <c r="JH79" s="48"/>
      <c r="JI79" s="48"/>
      <c r="JJ79" s="48"/>
      <c r="JK79" s="48"/>
      <c r="JL79" s="48"/>
    </row>
    <row r="80" spans="1:272" s="3" customFormat="1" ht="15" hidden="1" customHeight="1" thickBot="1" x14ac:dyDescent="0.25">
      <c r="A80" s="59"/>
      <c r="B80" s="721"/>
      <c r="C80" s="350"/>
      <c r="D80" s="351"/>
      <c r="E80" s="378"/>
      <c r="F80" s="348" t="str">
        <f t="shared" si="80"/>
        <v>O</v>
      </c>
      <c r="G80" s="348" t="str">
        <f t="shared" si="81"/>
        <v>O</v>
      </c>
      <c r="H80" s="348" t="str">
        <f t="shared" si="82"/>
        <v>O</v>
      </c>
      <c r="I80" s="353"/>
      <c r="J80" s="597"/>
      <c r="K80" s="598"/>
      <c r="L80" s="596"/>
      <c r="M80" s="592"/>
      <c r="N80" s="592"/>
      <c r="O80" s="592"/>
      <c r="P80" s="592"/>
      <c r="Q80" s="592"/>
      <c r="R80" s="592"/>
      <c r="S80" s="592"/>
      <c r="T80" s="592"/>
      <c r="U80" s="593"/>
      <c r="V80" s="594"/>
      <c r="W80" s="592"/>
      <c r="X80" s="592"/>
      <c r="Y80" s="592"/>
      <c r="Z80" s="592"/>
      <c r="AA80" s="592"/>
      <c r="AB80" s="592"/>
      <c r="AC80" s="592"/>
      <c r="AD80" s="592"/>
      <c r="AE80" s="592"/>
      <c r="AF80" s="592"/>
      <c r="AG80" s="595"/>
      <c r="AH80" s="596"/>
      <c r="AI80" s="592"/>
      <c r="AJ80" s="592"/>
      <c r="AK80" s="592"/>
      <c r="AL80" s="592"/>
      <c r="AM80" s="592"/>
      <c r="AN80" s="592"/>
      <c r="AO80" s="592"/>
      <c r="AP80" s="592"/>
      <c r="AQ80" s="592"/>
      <c r="AR80" s="592"/>
      <c r="AS80" s="593"/>
      <c r="AT80" s="594"/>
      <c r="AU80" s="592"/>
      <c r="AV80" s="592"/>
      <c r="AW80" s="592"/>
      <c r="AX80" s="592"/>
      <c r="AY80" s="592"/>
      <c r="AZ80" s="592"/>
      <c r="BA80" s="592"/>
      <c r="BB80" s="592"/>
      <c r="BC80" s="592"/>
      <c r="BD80" s="592"/>
      <c r="BE80" s="595"/>
      <c r="BF80" s="596"/>
      <c r="BG80" s="592"/>
      <c r="BH80" s="592"/>
      <c r="BI80" s="592"/>
      <c r="BJ80" s="592"/>
      <c r="BK80" s="592"/>
      <c r="BL80" s="596"/>
      <c r="BM80" s="592"/>
      <c r="BN80" s="592"/>
      <c r="BO80" s="592"/>
      <c r="BP80" s="592"/>
      <c r="BQ80" s="593"/>
      <c r="BR80" s="597"/>
      <c r="BS80" s="598"/>
      <c r="BT80" s="596"/>
      <c r="BU80" s="592"/>
      <c r="BV80" s="592"/>
      <c r="BW80" s="592"/>
      <c r="BX80" s="592"/>
      <c r="BY80" s="592"/>
      <c r="BZ80" s="592"/>
      <c r="CA80" s="592"/>
      <c r="CB80" s="592"/>
      <c r="CC80" s="595"/>
      <c r="CD80" s="596"/>
      <c r="CE80" s="592"/>
      <c r="CF80" s="592"/>
      <c r="CG80" s="592"/>
      <c r="CH80" s="592"/>
      <c r="CI80" s="592"/>
      <c r="CJ80" s="592"/>
      <c r="CK80" s="592"/>
      <c r="CL80" s="592"/>
      <c r="CM80" s="592"/>
      <c r="CN80" s="592"/>
      <c r="CO80" s="593"/>
      <c r="CP80" s="594"/>
      <c r="CQ80" s="592"/>
      <c r="CR80" s="592"/>
      <c r="CS80" s="592"/>
      <c r="CT80" s="592"/>
      <c r="CU80" s="592"/>
      <c r="CV80" s="592"/>
      <c r="CW80" s="592"/>
      <c r="CX80" s="592"/>
      <c r="CY80" s="592"/>
      <c r="CZ80" s="592"/>
      <c r="DA80" s="595"/>
      <c r="DB80" s="596"/>
      <c r="DC80" s="592"/>
      <c r="DD80" s="592"/>
      <c r="DE80" s="592"/>
      <c r="DF80" s="592"/>
      <c r="DG80" s="592"/>
      <c r="DH80" s="592"/>
      <c r="DI80" s="592"/>
      <c r="DJ80" s="592"/>
      <c r="DK80" s="592"/>
      <c r="DL80" s="592"/>
      <c r="DM80" s="593"/>
      <c r="DN80" s="594"/>
      <c r="DO80" s="592"/>
      <c r="DP80" s="592"/>
      <c r="DQ80" s="592"/>
      <c r="DR80" s="592"/>
      <c r="DS80" s="592"/>
      <c r="DT80" s="592"/>
      <c r="DU80" s="592"/>
      <c r="DV80" s="592"/>
      <c r="DW80" s="592"/>
      <c r="DX80" s="592"/>
      <c r="DY80" s="595"/>
      <c r="DZ80" s="596"/>
      <c r="EA80" s="592"/>
      <c r="EB80" s="592"/>
      <c r="EC80" s="592"/>
      <c r="ED80" s="592"/>
      <c r="EE80" s="592"/>
      <c r="EF80" s="592"/>
      <c r="EG80" s="592"/>
      <c r="EH80" s="592"/>
      <c r="EI80" s="592"/>
      <c r="EJ80" s="592"/>
      <c r="EK80" s="593"/>
      <c r="EL80" s="594"/>
      <c r="EM80" s="592"/>
      <c r="EN80" s="592"/>
      <c r="EO80" s="592"/>
      <c r="EP80" s="592"/>
      <c r="EQ80" s="592"/>
      <c r="ER80" s="592"/>
      <c r="ES80" s="592"/>
      <c r="ET80" s="592"/>
      <c r="EU80" s="592"/>
      <c r="EV80" s="592"/>
      <c r="EW80" s="595"/>
      <c r="EX80" s="596"/>
      <c r="EY80" s="592"/>
      <c r="EZ80" s="592"/>
      <c r="FA80" s="592"/>
      <c r="FB80" s="592"/>
      <c r="FC80" s="592"/>
      <c r="FD80" s="592"/>
      <c r="FE80" s="592"/>
      <c r="FF80" s="592"/>
      <c r="FG80" s="592"/>
      <c r="FH80" s="592"/>
      <c r="FI80" s="593"/>
      <c r="FJ80" s="594"/>
      <c r="FK80" s="592"/>
      <c r="FL80" s="592"/>
      <c r="FM80" s="592"/>
      <c r="FN80" s="592"/>
      <c r="FO80" s="592"/>
      <c r="FP80" s="592"/>
      <c r="FQ80" s="592"/>
      <c r="FR80" s="592"/>
      <c r="FS80" s="592"/>
      <c r="FT80" s="592"/>
      <c r="FU80" s="595"/>
      <c r="FV80" s="596"/>
      <c r="FW80" s="592"/>
      <c r="FX80" s="592"/>
      <c r="FY80" s="592"/>
      <c r="FZ80" s="592"/>
      <c r="GA80" s="592"/>
      <c r="GB80" s="592"/>
      <c r="GC80" s="592"/>
      <c r="GD80" s="592"/>
      <c r="GE80" s="592"/>
      <c r="GF80" s="592"/>
      <c r="GG80" s="593"/>
      <c r="GH80" s="594"/>
      <c r="GI80" s="592"/>
      <c r="GJ80" s="592"/>
      <c r="GK80" s="592"/>
      <c r="GL80" s="592"/>
      <c r="GM80" s="592"/>
      <c r="GN80" s="592"/>
      <c r="GO80" s="592"/>
      <c r="GP80" s="592"/>
      <c r="GQ80" s="592"/>
      <c r="GR80" s="592"/>
      <c r="GS80" s="595"/>
      <c r="GT80" s="596"/>
      <c r="GU80" s="592"/>
      <c r="GV80" s="592"/>
      <c r="GW80" s="592"/>
      <c r="GX80" s="592"/>
      <c r="GY80" s="592"/>
      <c r="GZ80" s="592"/>
      <c r="HA80" s="592"/>
      <c r="HB80" s="592"/>
      <c r="HC80" s="592"/>
      <c r="HD80" s="592"/>
      <c r="HE80" s="593"/>
      <c r="HF80" s="594"/>
      <c r="HG80" s="592"/>
      <c r="HH80" s="592"/>
      <c r="HI80" s="592"/>
      <c r="HJ80" s="592"/>
      <c r="HK80" s="592"/>
      <c r="HL80" s="592"/>
      <c r="HM80" s="592"/>
      <c r="HN80" s="592"/>
      <c r="HO80" s="592"/>
      <c r="HP80" s="592"/>
      <c r="HQ80" s="595"/>
      <c r="HR80" s="596"/>
      <c r="HS80" s="592"/>
      <c r="HT80" s="592"/>
      <c r="HU80" s="592"/>
      <c r="HV80" s="592"/>
      <c r="HW80" s="592"/>
      <c r="HX80" s="592"/>
      <c r="HY80" s="592"/>
      <c r="HZ80" s="592"/>
      <c r="IA80" s="592"/>
      <c r="IB80" s="592"/>
      <c r="IC80" s="595"/>
      <c r="ID80" s="592"/>
      <c r="IE80" s="592"/>
      <c r="IF80" s="592"/>
      <c r="IG80" s="592"/>
      <c r="IH80" s="592"/>
      <c r="II80" s="592"/>
      <c r="IJ80" s="592"/>
      <c r="IK80" s="592"/>
      <c r="IL80" s="592"/>
      <c r="IM80" s="592"/>
      <c r="IN80" s="592"/>
      <c r="IO80" s="595"/>
      <c r="IP80" s="48"/>
      <c r="IQ80" s="48"/>
      <c r="IR80" s="48"/>
      <c r="IS80" s="48"/>
      <c r="IT80" s="48"/>
      <c r="IU80" s="48"/>
      <c r="IV80" s="48"/>
      <c r="IW80" s="48"/>
      <c r="IX80" s="48"/>
      <c r="IY80" s="48"/>
      <c r="IZ80" s="48"/>
      <c r="JA80" s="48"/>
      <c r="JB80" s="48"/>
      <c r="JC80" s="48"/>
      <c r="JD80" s="48"/>
      <c r="JE80" s="48"/>
      <c r="JF80" s="48"/>
      <c r="JG80" s="48"/>
      <c r="JH80" s="48"/>
      <c r="JI80" s="48"/>
      <c r="JJ80" s="48"/>
      <c r="JK80" s="48"/>
      <c r="JL80" s="48"/>
    </row>
    <row r="81" spans="1:272" ht="15" hidden="1" customHeight="1" thickBot="1" x14ac:dyDescent="0.25">
      <c r="A81" s="59"/>
      <c r="B81" s="721"/>
      <c r="C81" s="350"/>
      <c r="D81" s="351"/>
      <c r="E81" s="378"/>
      <c r="F81" s="348" t="str">
        <f t="shared" si="80"/>
        <v>O</v>
      </c>
      <c r="G81" s="348" t="str">
        <f t="shared" si="81"/>
        <v>O</v>
      </c>
      <c r="H81" s="348" t="str">
        <f t="shared" si="82"/>
        <v>O</v>
      </c>
      <c r="I81" s="353"/>
      <c r="J81" s="597"/>
      <c r="K81" s="598"/>
      <c r="L81" s="596"/>
      <c r="M81" s="592"/>
      <c r="N81" s="592"/>
      <c r="O81" s="592"/>
      <c r="P81" s="592"/>
      <c r="Q81" s="592"/>
      <c r="R81" s="592"/>
      <c r="S81" s="592"/>
      <c r="T81" s="592"/>
      <c r="U81" s="593"/>
      <c r="V81" s="594"/>
      <c r="W81" s="592"/>
      <c r="X81" s="592"/>
      <c r="Y81" s="592"/>
      <c r="Z81" s="592"/>
      <c r="AA81" s="592"/>
      <c r="AB81" s="592"/>
      <c r="AC81" s="592"/>
      <c r="AD81" s="592"/>
      <c r="AE81" s="592"/>
      <c r="AF81" s="592"/>
      <c r="AG81" s="595"/>
      <c r="AH81" s="596"/>
      <c r="AI81" s="592"/>
      <c r="AJ81" s="592"/>
      <c r="AK81" s="592"/>
      <c r="AL81" s="592"/>
      <c r="AM81" s="592"/>
      <c r="AN81" s="592"/>
      <c r="AO81" s="592"/>
      <c r="AP81" s="592"/>
      <c r="AQ81" s="592"/>
      <c r="AR81" s="592"/>
      <c r="AS81" s="593"/>
      <c r="AT81" s="594"/>
      <c r="AU81" s="592"/>
      <c r="AV81" s="592"/>
      <c r="AW81" s="592"/>
      <c r="AX81" s="592"/>
      <c r="AY81" s="592"/>
      <c r="AZ81" s="592"/>
      <c r="BA81" s="592"/>
      <c r="BB81" s="592"/>
      <c r="BC81" s="592"/>
      <c r="BD81" s="592"/>
      <c r="BE81" s="595"/>
      <c r="BF81" s="596"/>
      <c r="BG81" s="592"/>
      <c r="BH81" s="592"/>
      <c r="BI81" s="592"/>
      <c r="BJ81" s="592"/>
      <c r="BK81" s="592"/>
      <c r="BL81" s="596"/>
      <c r="BM81" s="592"/>
      <c r="BN81" s="592"/>
      <c r="BO81" s="592"/>
      <c r="BP81" s="592"/>
      <c r="BQ81" s="593"/>
      <c r="BR81" s="597"/>
      <c r="BS81" s="598"/>
      <c r="BT81" s="596"/>
      <c r="BU81" s="592"/>
      <c r="BV81" s="592"/>
      <c r="BW81" s="592"/>
      <c r="BX81" s="592"/>
      <c r="BY81" s="592"/>
      <c r="BZ81" s="592"/>
      <c r="CA81" s="592"/>
      <c r="CB81" s="592"/>
      <c r="CC81" s="595"/>
      <c r="CD81" s="596"/>
      <c r="CE81" s="592"/>
      <c r="CF81" s="592"/>
      <c r="CG81" s="592"/>
      <c r="CH81" s="592"/>
      <c r="CI81" s="592"/>
      <c r="CJ81" s="592"/>
      <c r="CK81" s="592"/>
      <c r="CL81" s="592"/>
      <c r="CM81" s="592"/>
      <c r="CN81" s="592"/>
      <c r="CO81" s="593"/>
      <c r="CP81" s="594"/>
      <c r="CQ81" s="592"/>
      <c r="CR81" s="592"/>
      <c r="CS81" s="592"/>
      <c r="CT81" s="592"/>
      <c r="CU81" s="592"/>
      <c r="CV81" s="592"/>
      <c r="CW81" s="592"/>
      <c r="CX81" s="592"/>
      <c r="CY81" s="592"/>
      <c r="CZ81" s="592"/>
      <c r="DA81" s="595"/>
      <c r="DB81" s="596"/>
      <c r="DC81" s="592"/>
      <c r="DD81" s="592"/>
      <c r="DE81" s="592"/>
      <c r="DF81" s="592"/>
      <c r="DG81" s="592"/>
      <c r="DH81" s="592"/>
      <c r="DI81" s="592"/>
      <c r="DJ81" s="592"/>
      <c r="DK81" s="592"/>
      <c r="DL81" s="592"/>
      <c r="DM81" s="593"/>
      <c r="DN81" s="594"/>
      <c r="DO81" s="592"/>
      <c r="DP81" s="592"/>
      <c r="DQ81" s="592"/>
      <c r="DR81" s="592"/>
      <c r="DS81" s="592"/>
      <c r="DT81" s="592"/>
      <c r="DU81" s="592"/>
      <c r="DV81" s="592"/>
      <c r="DW81" s="592"/>
      <c r="DX81" s="592"/>
      <c r="DY81" s="595"/>
      <c r="DZ81" s="596"/>
      <c r="EA81" s="592"/>
      <c r="EB81" s="592"/>
      <c r="EC81" s="592"/>
      <c r="ED81" s="592"/>
      <c r="EE81" s="592"/>
      <c r="EF81" s="592"/>
      <c r="EG81" s="592"/>
      <c r="EH81" s="592"/>
      <c r="EI81" s="592"/>
      <c r="EJ81" s="592"/>
      <c r="EK81" s="593"/>
      <c r="EL81" s="594"/>
      <c r="EM81" s="592"/>
      <c r="EN81" s="592"/>
      <c r="EO81" s="592"/>
      <c r="EP81" s="592"/>
      <c r="EQ81" s="592"/>
      <c r="ER81" s="592"/>
      <c r="ES81" s="592"/>
      <c r="ET81" s="592"/>
      <c r="EU81" s="592"/>
      <c r="EV81" s="592"/>
      <c r="EW81" s="595"/>
      <c r="EX81" s="596"/>
      <c r="EY81" s="592"/>
      <c r="EZ81" s="592"/>
      <c r="FA81" s="592"/>
      <c r="FB81" s="592"/>
      <c r="FC81" s="592"/>
      <c r="FD81" s="592"/>
      <c r="FE81" s="592"/>
      <c r="FF81" s="592"/>
      <c r="FG81" s="592"/>
      <c r="FH81" s="592"/>
      <c r="FI81" s="593"/>
      <c r="FJ81" s="594"/>
      <c r="FK81" s="592"/>
      <c r="FL81" s="592"/>
      <c r="FM81" s="592"/>
      <c r="FN81" s="592"/>
      <c r="FO81" s="592"/>
      <c r="FP81" s="592"/>
      <c r="FQ81" s="592"/>
      <c r="FR81" s="592"/>
      <c r="FS81" s="592"/>
      <c r="FT81" s="592"/>
      <c r="FU81" s="595"/>
      <c r="FV81" s="596"/>
      <c r="FW81" s="592"/>
      <c r="FX81" s="592"/>
      <c r="FY81" s="592"/>
      <c r="FZ81" s="592"/>
      <c r="GA81" s="592"/>
      <c r="GB81" s="592"/>
      <c r="GC81" s="592"/>
      <c r="GD81" s="592"/>
      <c r="GE81" s="592"/>
      <c r="GF81" s="592"/>
      <c r="GG81" s="593"/>
      <c r="GH81" s="594"/>
      <c r="GI81" s="592"/>
      <c r="GJ81" s="592"/>
      <c r="GK81" s="592"/>
      <c r="GL81" s="592"/>
      <c r="GM81" s="592"/>
      <c r="GN81" s="592"/>
      <c r="GO81" s="592"/>
      <c r="GP81" s="592"/>
      <c r="GQ81" s="592"/>
      <c r="GR81" s="592"/>
      <c r="GS81" s="595"/>
      <c r="GT81" s="596"/>
      <c r="GU81" s="592"/>
      <c r="GV81" s="592"/>
      <c r="GW81" s="592"/>
      <c r="GX81" s="592"/>
      <c r="GY81" s="592"/>
      <c r="GZ81" s="592"/>
      <c r="HA81" s="592"/>
      <c r="HB81" s="592"/>
      <c r="HC81" s="592"/>
      <c r="HD81" s="592"/>
      <c r="HE81" s="593"/>
      <c r="HF81" s="594"/>
      <c r="HG81" s="592"/>
      <c r="HH81" s="592"/>
      <c r="HI81" s="592"/>
      <c r="HJ81" s="592"/>
      <c r="HK81" s="592"/>
      <c r="HL81" s="592"/>
      <c r="HM81" s="592"/>
      <c r="HN81" s="592"/>
      <c r="HO81" s="592"/>
      <c r="HP81" s="592"/>
      <c r="HQ81" s="595"/>
      <c r="HR81" s="596"/>
      <c r="HS81" s="592"/>
      <c r="HT81" s="592"/>
      <c r="HU81" s="592"/>
      <c r="HV81" s="592"/>
      <c r="HW81" s="592"/>
      <c r="HX81" s="592"/>
      <c r="HY81" s="592"/>
      <c r="HZ81" s="592"/>
      <c r="IA81" s="592"/>
      <c r="IB81" s="592"/>
      <c r="IC81" s="595"/>
      <c r="ID81" s="592"/>
      <c r="IE81" s="592"/>
      <c r="IF81" s="592"/>
      <c r="IG81" s="592"/>
      <c r="IH81" s="592"/>
      <c r="II81" s="592"/>
      <c r="IJ81" s="592"/>
      <c r="IK81" s="592"/>
      <c r="IL81" s="592"/>
      <c r="IM81" s="592"/>
      <c r="IN81" s="592"/>
      <c r="IO81" s="595"/>
      <c r="IP81" s="48"/>
      <c r="IQ81" s="48"/>
      <c r="IR81" s="48"/>
      <c r="IS81" s="48"/>
      <c r="IT81" s="48"/>
      <c r="IU81" s="48"/>
      <c r="IV81" s="48"/>
      <c r="IW81" s="48"/>
      <c r="IX81" s="48"/>
      <c r="IY81" s="48"/>
      <c r="IZ81" s="48"/>
      <c r="JA81" s="48"/>
      <c r="JB81" s="48"/>
      <c r="JC81" s="48"/>
      <c r="JD81" s="48"/>
      <c r="JE81" s="48"/>
      <c r="JF81" s="48"/>
      <c r="JG81" s="48"/>
      <c r="JH81" s="48"/>
      <c r="JI81" s="48"/>
      <c r="JJ81" s="48"/>
      <c r="JK81" s="48"/>
      <c r="JL81" s="48"/>
    </row>
    <row r="82" spans="1:272" s="3" customFormat="1" ht="15" hidden="1" customHeight="1" thickBot="1" x14ac:dyDescent="0.25">
      <c r="A82" s="59"/>
      <c r="B82" s="721"/>
      <c r="C82" s="350"/>
      <c r="D82" s="351"/>
      <c r="E82" s="378"/>
      <c r="F82" s="348" t="str">
        <f t="shared" si="80"/>
        <v>O</v>
      </c>
      <c r="G82" s="348" t="str">
        <f t="shared" si="81"/>
        <v>O</v>
      </c>
      <c r="H82" s="348" t="str">
        <f t="shared" si="82"/>
        <v>O</v>
      </c>
      <c r="I82" s="353"/>
      <c r="J82" s="597"/>
      <c r="K82" s="598"/>
      <c r="L82" s="596"/>
      <c r="M82" s="592"/>
      <c r="N82" s="592"/>
      <c r="O82" s="592"/>
      <c r="P82" s="592"/>
      <c r="Q82" s="592"/>
      <c r="R82" s="592"/>
      <c r="S82" s="592"/>
      <c r="T82" s="592"/>
      <c r="U82" s="593"/>
      <c r="V82" s="594"/>
      <c r="W82" s="592"/>
      <c r="X82" s="592"/>
      <c r="Y82" s="592"/>
      <c r="Z82" s="592"/>
      <c r="AA82" s="592"/>
      <c r="AB82" s="592"/>
      <c r="AC82" s="592"/>
      <c r="AD82" s="592"/>
      <c r="AE82" s="592"/>
      <c r="AF82" s="592"/>
      <c r="AG82" s="595"/>
      <c r="AH82" s="596"/>
      <c r="AI82" s="592"/>
      <c r="AJ82" s="592"/>
      <c r="AK82" s="592"/>
      <c r="AL82" s="592"/>
      <c r="AM82" s="592"/>
      <c r="AN82" s="592"/>
      <c r="AO82" s="592"/>
      <c r="AP82" s="592"/>
      <c r="AQ82" s="592"/>
      <c r="AR82" s="592"/>
      <c r="AS82" s="593"/>
      <c r="AT82" s="594"/>
      <c r="AU82" s="592"/>
      <c r="AV82" s="592"/>
      <c r="AW82" s="592"/>
      <c r="AX82" s="592"/>
      <c r="AY82" s="592"/>
      <c r="AZ82" s="592"/>
      <c r="BA82" s="592"/>
      <c r="BB82" s="592"/>
      <c r="BC82" s="592"/>
      <c r="BD82" s="592"/>
      <c r="BE82" s="595"/>
      <c r="BF82" s="596"/>
      <c r="BG82" s="592"/>
      <c r="BH82" s="592"/>
      <c r="BI82" s="592"/>
      <c r="BJ82" s="592"/>
      <c r="BK82" s="592"/>
      <c r="BL82" s="596"/>
      <c r="BM82" s="592"/>
      <c r="BN82" s="592"/>
      <c r="BO82" s="592"/>
      <c r="BP82" s="592"/>
      <c r="BQ82" s="593"/>
      <c r="BR82" s="597"/>
      <c r="BS82" s="598"/>
      <c r="BT82" s="596"/>
      <c r="BU82" s="592"/>
      <c r="BV82" s="592"/>
      <c r="BW82" s="592"/>
      <c r="BX82" s="592"/>
      <c r="BY82" s="592"/>
      <c r="BZ82" s="592"/>
      <c r="CA82" s="592"/>
      <c r="CB82" s="592"/>
      <c r="CC82" s="595"/>
      <c r="CD82" s="596"/>
      <c r="CE82" s="592"/>
      <c r="CF82" s="592"/>
      <c r="CG82" s="592"/>
      <c r="CH82" s="592"/>
      <c r="CI82" s="592"/>
      <c r="CJ82" s="592"/>
      <c r="CK82" s="592"/>
      <c r="CL82" s="592"/>
      <c r="CM82" s="592"/>
      <c r="CN82" s="592"/>
      <c r="CO82" s="593"/>
      <c r="CP82" s="594"/>
      <c r="CQ82" s="592"/>
      <c r="CR82" s="592"/>
      <c r="CS82" s="592"/>
      <c r="CT82" s="592"/>
      <c r="CU82" s="592"/>
      <c r="CV82" s="592"/>
      <c r="CW82" s="592"/>
      <c r="CX82" s="592"/>
      <c r="CY82" s="645"/>
      <c r="CZ82" s="645"/>
      <c r="DA82" s="646"/>
      <c r="DB82" s="647"/>
      <c r="DC82" s="645"/>
      <c r="DD82" s="645"/>
      <c r="DE82" s="592"/>
      <c r="DF82" s="592"/>
      <c r="DG82" s="592"/>
      <c r="DH82" s="592"/>
      <c r="DI82" s="592"/>
      <c r="DJ82" s="592"/>
      <c r="DK82" s="592"/>
      <c r="DL82" s="592"/>
      <c r="DM82" s="593"/>
      <c r="DN82" s="594"/>
      <c r="DO82" s="592"/>
      <c r="DP82" s="592"/>
      <c r="DQ82" s="592"/>
      <c r="DR82" s="592"/>
      <c r="DS82" s="592"/>
      <c r="DT82" s="592"/>
      <c r="DU82" s="592"/>
      <c r="DV82" s="592"/>
      <c r="DW82" s="592"/>
      <c r="DX82" s="592"/>
      <c r="DY82" s="595"/>
      <c r="DZ82" s="596"/>
      <c r="EA82" s="592"/>
      <c r="EB82" s="592"/>
      <c r="EC82" s="592"/>
      <c r="ED82" s="592"/>
      <c r="EE82" s="592"/>
      <c r="EF82" s="592"/>
      <c r="EG82" s="592"/>
      <c r="EH82" s="592"/>
      <c r="EI82" s="592"/>
      <c r="EJ82" s="592"/>
      <c r="EK82" s="593"/>
      <c r="EL82" s="594"/>
      <c r="EM82" s="592"/>
      <c r="EN82" s="592"/>
      <c r="EO82" s="592"/>
      <c r="EP82" s="592"/>
      <c r="EQ82" s="592"/>
      <c r="ER82" s="592"/>
      <c r="ES82" s="592"/>
      <c r="ET82" s="592"/>
      <c r="EU82" s="592"/>
      <c r="EV82" s="592"/>
      <c r="EW82" s="595"/>
      <c r="EX82" s="596"/>
      <c r="EY82" s="592"/>
      <c r="EZ82" s="592"/>
      <c r="FA82" s="592"/>
      <c r="FB82" s="592"/>
      <c r="FC82" s="592"/>
      <c r="FD82" s="592"/>
      <c r="FE82" s="592"/>
      <c r="FF82" s="592"/>
      <c r="FG82" s="592"/>
      <c r="FH82" s="592"/>
      <c r="FI82" s="593"/>
      <c r="FJ82" s="594"/>
      <c r="FK82" s="592"/>
      <c r="FL82" s="592"/>
      <c r="FM82" s="592"/>
      <c r="FN82" s="592"/>
      <c r="FO82" s="592"/>
      <c r="FP82" s="592"/>
      <c r="FQ82" s="592"/>
      <c r="FR82" s="592"/>
      <c r="FS82" s="592"/>
      <c r="FT82" s="592"/>
      <c r="FU82" s="595"/>
      <c r="FV82" s="596"/>
      <c r="FW82" s="592"/>
      <c r="FX82" s="592"/>
      <c r="FY82" s="592"/>
      <c r="FZ82" s="592"/>
      <c r="GA82" s="592"/>
      <c r="GB82" s="592"/>
      <c r="GC82" s="592"/>
      <c r="GD82" s="592"/>
      <c r="GE82" s="592"/>
      <c r="GF82" s="592"/>
      <c r="GG82" s="593"/>
      <c r="GH82" s="594"/>
      <c r="GI82" s="592"/>
      <c r="GJ82" s="592"/>
      <c r="GK82" s="592"/>
      <c r="GL82" s="592"/>
      <c r="GM82" s="592"/>
      <c r="GN82" s="592"/>
      <c r="GO82" s="592"/>
      <c r="GP82" s="592"/>
      <c r="GQ82" s="592"/>
      <c r="GR82" s="592"/>
      <c r="GS82" s="595"/>
      <c r="GT82" s="596"/>
      <c r="GU82" s="592"/>
      <c r="GV82" s="592"/>
      <c r="GW82" s="592"/>
      <c r="GX82" s="592"/>
      <c r="GY82" s="592"/>
      <c r="GZ82" s="592"/>
      <c r="HA82" s="592"/>
      <c r="HB82" s="592"/>
      <c r="HC82" s="592"/>
      <c r="HD82" s="592"/>
      <c r="HE82" s="593"/>
      <c r="HF82" s="594"/>
      <c r="HG82" s="592"/>
      <c r="HH82" s="592"/>
      <c r="HI82" s="592"/>
      <c r="HJ82" s="592"/>
      <c r="HK82" s="592"/>
      <c r="HL82" s="592"/>
      <c r="HM82" s="592"/>
      <c r="HN82" s="592"/>
      <c r="HO82" s="592"/>
      <c r="HP82" s="592"/>
      <c r="HQ82" s="595"/>
      <c r="HR82" s="596"/>
      <c r="HS82" s="592"/>
      <c r="HT82" s="592"/>
      <c r="HU82" s="592"/>
      <c r="HV82" s="592"/>
      <c r="HW82" s="592"/>
      <c r="HX82" s="592"/>
      <c r="HY82" s="592"/>
      <c r="HZ82" s="592"/>
      <c r="IA82" s="592"/>
      <c r="IB82" s="592"/>
      <c r="IC82" s="595"/>
      <c r="ID82" s="592"/>
      <c r="IE82" s="592"/>
      <c r="IF82" s="592"/>
      <c r="IG82" s="592"/>
      <c r="IH82" s="592"/>
      <c r="II82" s="592"/>
      <c r="IJ82" s="592"/>
      <c r="IK82" s="592"/>
      <c r="IL82" s="592"/>
      <c r="IM82" s="592"/>
      <c r="IN82" s="592"/>
      <c r="IO82" s="595"/>
      <c r="IP82" s="48"/>
      <c r="IQ82" s="48"/>
      <c r="IR82" s="48"/>
      <c r="IS82" s="48"/>
      <c r="IT82" s="48"/>
      <c r="IU82" s="48"/>
      <c r="IV82" s="48"/>
      <c r="IW82" s="48"/>
      <c r="IX82" s="48"/>
      <c r="IY82" s="48"/>
      <c r="IZ82" s="48"/>
      <c r="JA82" s="48"/>
      <c r="JB82" s="48"/>
      <c r="JC82" s="48"/>
      <c r="JD82" s="48"/>
      <c r="JE82" s="48"/>
      <c r="JF82" s="48"/>
      <c r="JG82" s="48"/>
      <c r="JH82" s="48"/>
      <c r="JI82" s="48"/>
      <c r="JJ82" s="48"/>
      <c r="JK82" s="48"/>
      <c r="JL82" s="48"/>
    </row>
    <row r="83" spans="1:272" ht="15" hidden="1" customHeight="1" thickBot="1" x14ac:dyDescent="0.25">
      <c r="A83" s="59"/>
      <c r="B83" s="721"/>
      <c r="C83" s="350"/>
      <c r="D83" s="351"/>
      <c r="E83" s="378"/>
      <c r="F83" s="348" t="str">
        <f t="shared" si="80"/>
        <v>O</v>
      </c>
      <c r="G83" s="348" t="str">
        <f t="shared" si="81"/>
        <v>O</v>
      </c>
      <c r="H83" s="348" t="str">
        <f t="shared" si="82"/>
        <v>O</v>
      </c>
      <c r="I83" s="353"/>
      <c r="J83" s="597"/>
      <c r="K83" s="598"/>
      <c r="L83" s="596"/>
      <c r="M83" s="592"/>
      <c r="N83" s="592"/>
      <c r="O83" s="592"/>
      <c r="P83" s="592"/>
      <c r="Q83" s="592"/>
      <c r="R83" s="592"/>
      <c r="S83" s="592"/>
      <c r="T83" s="592"/>
      <c r="U83" s="593"/>
      <c r="V83" s="594"/>
      <c r="W83" s="592"/>
      <c r="X83" s="592"/>
      <c r="Y83" s="592"/>
      <c r="Z83" s="592"/>
      <c r="AA83" s="592"/>
      <c r="AB83" s="592"/>
      <c r="AC83" s="592"/>
      <c r="AD83" s="592"/>
      <c r="AE83" s="592"/>
      <c r="AF83" s="592"/>
      <c r="AG83" s="595"/>
      <c r="AH83" s="596"/>
      <c r="AI83" s="592"/>
      <c r="AJ83" s="592"/>
      <c r="AK83" s="592"/>
      <c r="AL83" s="592"/>
      <c r="AM83" s="592"/>
      <c r="AN83" s="592"/>
      <c r="AO83" s="592"/>
      <c r="AP83" s="592"/>
      <c r="AQ83" s="592"/>
      <c r="AR83" s="592"/>
      <c r="AS83" s="593"/>
      <c r="AT83" s="594"/>
      <c r="AU83" s="592"/>
      <c r="AV83" s="592"/>
      <c r="AW83" s="592"/>
      <c r="AX83" s="592"/>
      <c r="AY83" s="592"/>
      <c r="AZ83" s="592"/>
      <c r="BA83" s="592"/>
      <c r="BB83" s="592"/>
      <c r="BC83" s="592"/>
      <c r="BD83" s="592"/>
      <c r="BE83" s="595"/>
      <c r="BF83" s="596"/>
      <c r="BG83" s="592"/>
      <c r="BH83" s="592"/>
      <c r="BI83" s="592"/>
      <c r="BJ83" s="592"/>
      <c r="BK83" s="592"/>
      <c r="BL83" s="596"/>
      <c r="BM83" s="592"/>
      <c r="BN83" s="592"/>
      <c r="BO83" s="592"/>
      <c r="BP83" s="592"/>
      <c r="BQ83" s="593"/>
      <c r="BR83" s="597"/>
      <c r="BS83" s="598"/>
      <c r="BT83" s="596"/>
      <c r="BU83" s="592"/>
      <c r="BV83" s="592"/>
      <c r="BW83" s="592"/>
      <c r="BX83" s="592"/>
      <c r="BY83" s="592"/>
      <c r="BZ83" s="592"/>
      <c r="CA83" s="592"/>
      <c r="CB83" s="592"/>
      <c r="CC83" s="595"/>
      <c r="CD83" s="596"/>
      <c r="CE83" s="592"/>
      <c r="CF83" s="592"/>
      <c r="CG83" s="592"/>
      <c r="CH83" s="592"/>
      <c r="CI83" s="592"/>
      <c r="CJ83" s="592"/>
      <c r="CK83" s="592"/>
      <c r="CL83" s="592"/>
      <c r="CM83" s="592"/>
      <c r="CN83" s="592"/>
      <c r="CO83" s="593"/>
      <c r="CP83" s="594"/>
      <c r="CQ83" s="592"/>
      <c r="CR83" s="592"/>
      <c r="CS83" s="592"/>
      <c r="CT83" s="592"/>
      <c r="CU83" s="592"/>
      <c r="CV83" s="592"/>
      <c r="CW83" s="592"/>
      <c r="CX83" s="592"/>
      <c r="CY83" s="592"/>
      <c r="CZ83" s="592"/>
      <c r="DA83" s="595"/>
      <c r="DB83" s="596"/>
      <c r="DC83" s="592"/>
      <c r="DD83" s="592"/>
      <c r="DE83" s="592"/>
      <c r="DF83" s="592"/>
      <c r="DG83" s="592"/>
      <c r="DH83" s="592"/>
      <c r="DI83" s="592"/>
      <c r="DJ83" s="592"/>
      <c r="DK83" s="592"/>
      <c r="DL83" s="592"/>
      <c r="DM83" s="593"/>
      <c r="DN83" s="594"/>
      <c r="DO83" s="592"/>
      <c r="DP83" s="592"/>
      <c r="DQ83" s="592"/>
      <c r="DR83" s="592"/>
      <c r="DS83" s="592"/>
      <c r="DT83" s="592"/>
      <c r="DU83" s="592"/>
      <c r="DV83" s="592"/>
      <c r="DW83" s="592"/>
      <c r="DX83" s="592"/>
      <c r="DY83" s="595"/>
      <c r="DZ83" s="596"/>
      <c r="EA83" s="592"/>
      <c r="EB83" s="592"/>
      <c r="EC83" s="592"/>
      <c r="ED83" s="592"/>
      <c r="EE83" s="592"/>
      <c r="EF83" s="592"/>
      <c r="EG83" s="592"/>
      <c r="EH83" s="592"/>
      <c r="EI83" s="592"/>
      <c r="EJ83" s="592"/>
      <c r="EK83" s="593"/>
      <c r="EL83" s="594"/>
      <c r="EM83" s="592"/>
      <c r="EN83" s="592"/>
      <c r="EO83" s="592"/>
      <c r="EP83" s="592"/>
      <c r="EQ83" s="592"/>
      <c r="ER83" s="592"/>
      <c r="ES83" s="592"/>
      <c r="ET83" s="592"/>
      <c r="EU83" s="592"/>
      <c r="EV83" s="592"/>
      <c r="EW83" s="595"/>
      <c r="EX83" s="596"/>
      <c r="EY83" s="592"/>
      <c r="EZ83" s="592"/>
      <c r="FA83" s="592"/>
      <c r="FB83" s="592"/>
      <c r="FC83" s="592"/>
      <c r="FD83" s="592"/>
      <c r="FE83" s="592"/>
      <c r="FF83" s="592"/>
      <c r="FG83" s="592"/>
      <c r="FH83" s="592"/>
      <c r="FI83" s="593"/>
      <c r="FJ83" s="594"/>
      <c r="FK83" s="592"/>
      <c r="FL83" s="592"/>
      <c r="FM83" s="592"/>
      <c r="FN83" s="592"/>
      <c r="FO83" s="592"/>
      <c r="FP83" s="592"/>
      <c r="FQ83" s="592"/>
      <c r="FR83" s="592"/>
      <c r="FS83" s="592"/>
      <c r="FT83" s="592"/>
      <c r="FU83" s="595"/>
      <c r="FV83" s="596"/>
      <c r="FW83" s="592"/>
      <c r="FX83" s="592"/>
      <c r="FY83" s="592"/>
      <c r="FZ83" s="592"/>
      <c r="GA83" s="592"/>
      <c r="GB83" s="592"/>
      <c r="GC83" s="592"/>
      <c r="GD83" s="592"/>
      <c r="GE83" s="592"/>
      <c r="GF83" s="592"/>
      <c r="GG83" s="593"/>
      <c r="GH83" s="594"/>
      <c r="GI83" s="592"/>
      <c r="GJ83" s="592"/>
      <c r="GK83" s="592"/>
      <c r="GL83" s="592"/>
      <c r="GM83" s="592"/>
      <c r="GN83" s="592"/>
      <c r="GO83" s="592"/>
      <c r="GP83" s="592"/>
      <c r="GQ83" s="592"/>
      <c r="GR83" s="592"/>
      <c r="GS83" s="595"/>
      <c r="GT83" s="596"/>
      <c r="GU83" s="592"/>
      <c r="GV83" s="592"/>
      <c r="GW83" s="592"/>
      <c r="GX83" s="592"/>
      <c r="GY83" s="592"/>
      <c r="GZ83" s="592"/>
      <c r="HA83" s="592"/>
      <c r="HB83" s="592"/>
      <c r="HC83" s="592"/>
      <c r="HD83" s="592"/>
      <c r="HE83" s="593"/>
      <c r="HF83" s="594"/>
      <c r="HG83" s="592"/>
      <c r="HH83" s="592"/>
      <c r="HI83" s="592"/>
      <c r="HJ83" s="592"/>
      <c r="HK83" s="592"/>
      <c r="HL83" s="592"/>
      <c r="HM83" s="592"/>
      <c r="HN83" s="592"/>
      <c r="HO83" s="592"/>
      <c r="HP83" s="592"/>
      <c r="HQ83" s="595"/>
      <c r="HR83" s="596"/>
      <c r="HS83" s="592"/>
      <c r="HT83" s="592"/>
      <c r="HU83" s="592"/>
      <c r="HV83" s="592"/>
      <c r="HW83" s="592"/>
      <c r="HX83" s="592"/>
      <c r="HY83" s="592"/>
      <c r="HZ83" s="592"/>
      <c r="IA83" s="592"/>
      <c r="IB83" s="592"/>
      <c r="IC83" s="595"/>
      <c r="ID83" s="592"/>
      <c r="IE83" s="592"/>
      <c r="IF83" s="592"/>
      <c r="IG83" s="592"/>
      <c r="IH83" s="592"/>
      <c r="II83" s="592"/>
      <c r="IJ83" s="592"/>
      <c r="IK83" s="592"/>
      <c r="IL83" s="592"/>
      <c r="IM83" s="592"/>
      <c r="IN83" s="592"/>
      <c r="IO83" s="595"/>
      <c r="IP83" s="48"/>
      <c r="IQ83" s="48"/>
      <c r="IR83" s="48"/>
      <c r="IS83" s="48"/>
      <c r="IT83" s="48"/>
      <c r="IU83" s="48"/>
      <c r="IV83" s="48"/>
      <c r="IW83" s="48"/>
      <c r="IX83" s="48"/>
      <c r="IY83" s="48"/>
      <c r="IZ83" s="48"/>
      <c r="JA83" s="48"/>
      <c r="JB83" s="48"/>
      <c r="JC83" s="48"/>
      <c r="JD83" s="48"/>
      <c r="JE83" s="48"/>
      <c r="JF83" s="48"/>
      <c r="JG83" s="48"/>
      <c r="JH83" s="48"/>
      <c r="JI83" s="48"/>
      <c r="JJ83" s="48"/>
      <c r="JK83" s="48"/>
      <c r="JL83" s="48"/>
    </row>
    <row r="84" spans="1:272" s="3" customFormat="1" ht="15" hidden="1" customHeight="1" thickBot="1" x14ac:dyDescent="0.25">
      <c r="A84" s="59"/>
      <c r="B84" s="721"/>
      <c r="C84" s="350"/>
      <c r="D84" s="351"/>
      <c r="E84" s="378"/>
      <c r="F84" s="348" t="str">
        <f t="shared" si="80"/>
        <v>O</v>
      </c>
      <c r="G84" s="348" t="str">
        <f t="shared" si="81"/>
        <v>O</v>
      </c>
      <c r="H84" s="348" t="str">
        <f t="shared" si="82"/>
        <v>O</v>
      </c>
      <c r="I84" s="353"/>
      <c r="J84" s="597"/>
      <c r="K84" s="598"/>
      <c r="L84" s="596"/>
      <c r="M84" s="592"/>
      <c r="N84" s="592"/>
      <c r="O84" s="592"/>
      <c r="P84" s="592"/>
      <c r="Q84" s="592"/>
      <c r="R84" s="592"/>
      <c r="S84" s="592"/>
      <c r="T84" s="592"/>
      <c r="U84" s="593"/>
      <c r="V84" s="594"/>
      <c r="W84" s="592"/>
      <c r="X84" s="592"/>
      <c r="Y84" s="592"/>
      <c r="Z84" s="592"/>
      <c r="AA84" s="592"/>
      <c r="AB84" s="592"/>
      <c r="AC84" s="592"/>
      <c r="AD84" s="592"/>
      <c r="AE84" s="592"/>
      <c r="AF84" s="592"/>
      <c r="AG84" s="595"/>
      <c r="AH84" s="596"/>
      <c r="AI84" s="592"/>
      <c r="AJ84" s="592"/>
      <c r="AK84" s="592"/>
      <c r="AL84" s="592"/>
      <c r="AM84" s="592"/>
      <c r="AN84" s="592"/>
      <c r="AO84" s="592"/>
      <c r="AP84" s="592"/>
      <c r="AQ84" s="592"/>
      <c r="AR84" s="592"/>
      <c r="AS84" s="593"/>
      <c r="AT84" s="594"/>
      <c r="AU84" s="592"/>
      <c r="AV84" s="592"/>
      <c r="AW84" s="592"/>
      <c r="AX84" s="592"/>
      <c r="AY84" s="592"/>
      <c r="AZ84" s="592"/>
      <c r="BA84" s="592"/>
      <c r="BB84" s="592"/>
      <c r="BC84" s="592"/>
      <c r="BD84" s="592"/>
      <c r="BE84" s="595"/>
      <c r="BF84" s="596"/>
      <c r="BG84" s="592"/>
      <c r="BH84" s="592"/>
      <c r="BI84" s="592"/>
      <c r="BJ84" s="592"/>
      <c r="BK84" s="592"/>
      <c r="BL84" s="592"/>
      <c r="BM84" s="592"/>
      <c r="BN84" s="592"/>
      <c r="BO84" s="592"/>
      <c r="BP84" s="592"/>
      <c r="BQ84" s="593"/>
      <c r="BR84" s="594"/>
      <c r="BS84" s="592"/>
      <c r="BT84" s="592"/>
      <c r="BU84" s="592"/>
      <c r="BV84" s="592"/>
      <c r="BW84" s="592"/>
      <c r="BX84" s="592"/>
      <c r="BY84" s="592"/>
      <c r="BZ84" s="592"/>
      <c r="CA84" s="592"/>
      <c r="CB84" s="592"/>
      <c r="CC84" s="595"/>
      <c r="CD84" s="596"/>
      <c r="CE84" s="592"/>
      <c r="CF84" s="592"/>
      <c r="CG84" s="592"/>
      <c r="CH84" s="592"/>
      <c r="CI84" s="592"/>
      <c r="CJ84" s="592"/>
      <c r="CK84" s="592"/>
      <c r="CL84" s="592"/>
      <c r="CM84" s="592"/>
      <c r="CN84" s="592"/>
      <c r="CO84" s="593"/>
      <c r="CP84" s="594"/>
      <c r="CQ84" s="592"/>
      <c r="CR84" s="592"/>
      <c r="CS84" s="592"/>
      <c r="CT84" s="592"/>
      <c r="CU84" s="592"/>
      <c r="CV84" s="592"/>
      <c r="CW84" s="592"/>
      <c r="CX84" s="592"/>
      <c r="CY84" s="645"/>
      <c r="CZ84" s="645"/>
      <c r="DA84" s="646"/>
      <c r="DB84" s="647"/>
      <c r="DC84" s="645"/>
      <c r="DD84" s="645"/>
      <c r="DE84" s="592"/>
      <c r="DF84" s="592"/>
      <c r="DG84" s="592"/>
      <c r="DH84" s="592"/>
      <c r="DI84" s="592"/>
      <c r="DJ84" s="592"/>
      <c r="DK84" s="592"/>
      <c r="DL84" s="592"/>
      <c r="DM84" s="593"/>
      <c r="DN84" s="594"/>
      <c r="DO84" s="592"/>
      <c r="DP84" s="592"/>
      <c r="DQ84" s="592"/>
      <c r="DR84" s="592"/>
      <c r="DS84" s="592"/>
      <c r="DT84" s="592"/>
      <c r="DU84" s="592"/>
      <c r="DV84" s="592"/>
      <c r="DW84" s="592"/>
      <c r="DX84" s="592"/>
      <c r="DY84" s="595"/>
      <c r="DZ84" s="596"/>
      <c r="EA84" s="592"/>
      <c r="EB84" s="592"/>
      <c r="EC84" s="592"/>
      <c r="ED84" s="592"/>
      <c r="EE84" s="592"/>
      <c r="EF84" s="592"/>
      <c r="EG84" s="592"/>
      <c r="EH84" s="592"/>
      <c r="EI84" s="592"/>
      <c r="EJ84" s="592"/>
      <c r="EK84" s="593"/>
      <c r="EL84" s="594"/>
      <c r="EM84" s="592"/>
      <c r="EN84" s="592"/>
      <c r="EO84" s="592"/>
      <c r="EP84" s="592"/>
      <c r="EQ84" s="592"/>
      <c r="ER84" s="592"/>
      <c r="ES84" s="592"/>
      <c r="ET84" s="592"/>
      <c r="EU84" s="592"/>
      <c r="EV84" s="592"/>
      <c r="EW84" s="595"/>
      <c r="EX84" s="596"/>
      <c r="EY84" s="592"/>
      <c r="EZ84" s="592"/>
      <c r="FA84" s="592"/>
      <c r="FB84" s="592"/>
      <c r="FC84" s="592"/>
      <c r="FD84" s="592"/>
      <c r="FE84" s="592"/>
      <c r="FF84" s="592"/>
      <c r="FG84" s="592"/>
      <c r="FH84" s="592"/>
      <c r="FI84" s="593"/>
      <c r="FJ84" s="594"/>
      <c r="FK84" s="592"/>
      <c r="FL84" s="592"/>
      <c r="FM84" s="592"/>
      <c r="FN84" s="592"/>
      <c r="FO84" s="592"/>
      <c r="FP84" s="592"/>
      <c r="FQ84" s="592"/>
      <c r="FR84" s="592"/>
      <c r="FS84" s="592"/>
      <c r="FT84" s="592"/>
      <c r="FU84" s="595"/>
      <c r="FV84" s="596"/>
      <c r="FW84" s="592"/>
      <c r="FX84" s="592"/>
      <c r="FY84" s="592"/>
      <c r="FZ84" s="592"/>
      <c r="GA84" s="592"/>
      <c r="GB84" s="592"/>
      <c r="GC84" s="592"/>
      <c r="GD84" s="592"/>
      <c r="GE84" s="592"/>
      <c r="GF84" s="592"/>
      <c r="GG84" s="593"/>
      <c r="GH84" s="594"/>
      <c r="GI84" s="592"/>
      <c r="GJ84" s="592"/>
      <c r="GK84" s="592"/>
      <c r="GL84" s="592"/>
      <c r="GM84" s="592"/>
      <c r="GN84" s="592"/>
      <c r="GO84" s="592"/>
      <c r="GP84" s="592"/>
      <c r="GQ84" s="592"/>
      <c r="GR84" s="592"/>
      <c r="GS84" s="595"/>
      <c r="GT84" s="596"/>
      <c r="GU84" s="592"/>
      <c r="GV84" s="592"/>
      <c r="GW84" s="592"/>
      <c r="GX84" s="592"/>
      <c r="GY84" s="592"/>
      <c r="GZ84" s="592"/>
      <c r="HA84" s="592"/>
      <c r="HB84" s="592"/>
      <c r="HC84" s="592"/>
      <c r="HD84" s="592"/>
      <c r="HE84" s="593"/>
      <c r="HF84" s="594"/>
      <c r="HG84" s="592"/>
      <c r="HH84" s="592"/>
      <c r="HI84" s="592"/>
      <c r="HJ84" s="592"/>
      <c r="HK84" s="592"/>
      <c r="HL84" s="592"/>
      <c r="HM84" s="592"/>
      <c r="HN84" s="592"/>
      <c r="HO84" s="592"/>
      <c r="HP84" s="592"/>
      <c r="HQ84" s="595"/>
      <c r="HR84" s="596"/>
      <c r="HS84" s="592"/>
      <c r="HT84" s="592"/>
      <c r="HU84" s="592"/>
      <c r="HV84" s="592"/>
      <c r="HW84" s="592"/>
      <c r="HX84" s="592"/>
      <c r="HY84" s="592"/>
      <c r="HZ84" s="592"/>
      <c r="IA84" s="592"/>
      <c r="IB84" s="592"/>
      <c r="IC84" s="595"/>
      <c r="ID84" s="592"/>
      <c r="IE84" s="592"/>
      <c r="IF84" s="592"/>
      <c r="IG84" s="592"/>
      <c r="IH84" s="592"/>
      <c r="II84" s="592"/>
      <c r="IJ84" s="592"/>
      <c r="IK84" s="592"/>
      <c r="IL84" s="592"/>
      <c r="IM84" s="592"/>
      <c r="IN84" s="592"/>
      <c r="IO84" s="595"/>
      <c r="IP84" s="48"/>
      <c r="IQ84" s="48"/>
      <c r="IR84" s="48"/>
      <c r="IS84" s="48"/>
      <c r="IT84" s="48"/>
      <c r="IU84" s="48"/>
      <c r="IV84" s="48"/>
      <c r="IW84" s="48"/>
      <c r="IX84" s="48"/>
      <c r="IY84" s="48"/>
      <c r="IZ84" s="48"/>
      <c r="JA84" s="48"/>
      <c r="JB84" s="48"/>
      <c r="JC84" s="48"/>
      <c r="JD84" s="48"/>
      <c r="JE84" s="48"/>
      <c r="JF84" s="48"/>
      <c r="JG84" s="48"/>
      <c r="JH84" s="48"/>
      <c r="JI84" s="48"/>
      <c r="JJ84" s="48"/>
      <c r="JK84" s="48"/>
      <c r="JL84" s="48"/>
    </row>
    <row r="85" spans="1:272" ht="15" hidden="1" customHeight="1" thickBot="1" x14ac:dyDescent="0.25">
      <c r="A85" s="59"/>
      <c r="B85" s="721"/>
      <c r="C85" s="350"/>
      <c r="D85" s="351"/>
      <c r="E85" s="378"/>
      <c r="F85" s="348" t="str">
        <f t="shared" si="80"/>
        <v>O</v>
      </c>
      <c r="G85" s="348" t="str">
        <f t="shared" si="81"/>
        <v>O</v>
      </c>
      <c r="H85" s="348" t="str">
        <f t="shared" si="82"/>
        <v>O</v>
      </c>
      <c r="I85" s="353"/>
      <c r="J85" s="597"/>
      <c r="K85" s="598"/>
      <c r="L85" s="596"/>
      <c r="M85" s="592"/>
      <c r="N85" s="592"/>
      <c r="O85" s="592"/>
      <c r="P85" s="592"/>
      <c r="Q85" s="592"/>
      <c r="R85" s="592"/>
      <c r="S85" s="592"/>
      <c r="T85" s="592"/>
      <c r="U85" s="593"/>
      <c r="V85" s="594"/>
      <c r="W85" s="592"/>
      <c r="X85" s="592"/>
      <c r="Y85" s="592"/>
      <c r="Z85" s="592"/>
      <c r="AA85" s="592"/>
      <c r="AB85" s="592"/>
      <c r="AC85" s="592"/>
      <c r="AD85" s="592"/>
      <c r="AE85" s="592"/>
      <c r="AF85" s="592"/>
      <c r="AG85" s="595"/>
      <c r="AH85" s="596"/>
      <c r="AI85" s="592"/>
      <c r="AJ85" s="592"/>
      <c r="AK85" s="592"/>
      <c r="AL85" s="592"/>
      <c r="AM85" s="592"/>
      <c r="AN85" s="592"/>
      <c r="AO85" s="592"/>
      <c r="AP85" s="592"/>
      <c r="AQ85" s="592"/>
      <c r="AR85" s="592"/>
      <c r="AS85" s="593"/>
      <c r="AT85" s="594"/>
      <c r="AU85" s="592"/>
      <c r="AV85" s="592"/>
      <c r="AW85" s="592"/>
      <c r="AX85" s="592"/>
      <c r="AY85" s="592"/>
      <c r="AZ85" s="592"/>
      <c r="BA85" s="592"/>
      <c r="BB85" s="592"/>
      <c r="BC85" s="592"/>
      <c r="BD85" s="592"/>
      <c r="BE85" s="595"/>
      <c r="BF85" s="596"/>
      <c r="BG85" s="592"/>
      <c r="BH85" s="592"/>
      <c r="BI85" s="592"/>
      <c r="BJ85" s="592"/>
      <c r="BK85" s="592"/>
      <c r="BL85" s="592"/>
      <c r="BM85" s="592"/>
      <c r="BN85" s="592"/>
      <c r="BO85" s="592"/>
      <c r="BP85" s="592"/>
      <c r="BQ85" s="593"/>
      <c r="BR85" s="594"/>
      <c r="BS85" s="592"/>
      <c r="BT85" s="592"/>
      <c r="BU85" s="592"/>
      <c r="BV85" s="592"/>
      <c r="BW85" s="592"/>
      <c r="BX85" s="592"/>
      <c r="BY85" s="592"/>
      <c r="BZ85" s="592"/>
      <c r="CA85" s="592"/>
      <c r="CB85" s="592"/>
      <c r="CC85" s="595"/>
      <c r="CD85" s="596"/>
      <c r="CE85" s="592"/>
      <c r="CF85" s="592"/>
      <c r="CG85" s="592"/>
      <c r="CH85" s="592"/>
      <c r="CI85" s="592"/>
      <c r="CJ85" s="592"/>
      <c r="CK85" s="592"/>
      <c r="CL85" s="592"/>
      <c r="CM85" s="592"/>
      <c r="CN85" s="592"/>
      <c r="CO85" s="593"/>
      <c r="CP85" s="594"/>
      <c r="CQ85" s="592"/>
      <c r="CR85" s="592"/>
      <c r="CS85" s="592"/>
      <c r="CT85" s="592"/>
      <c r="CU85" s="592"/>
      <c r="CV85" s="592"/>
      <c r="CW85" s="592"/>
      <c r="CX85" s="592"/>
      <c r="CY85" s="592"/>
      <c r="CZ85" s="592"/>
      <c r="DA85" s="595"/>
      <c r="DB85" s="596"/>
      <c r="DC85" s="592"/>
      <c r="DD85" s="592"/>
      <c r="DE85" s="592"/>
      <c r="DF85" s="592"/>
      <c r="DG85" s="592"/>
      <c r="DH85" s="592"/>
      <c r="DI85" s="592"/>
      <c r="DJ85" s="592"/>
      <c r="DK85" s="592"/>
      <c r="DL85" s="592"/>
      <c r="DM85" s="593"/>
      <c r="DN85" s="594"/>
      <c r="DO85" s="592"/>
      <c r="DP85" s="592"/>
      <c r="DQ85" s="592"/>
      <c r="DR85" s="592"/>
      <c r="DS85" s="592"/>
      <c r="DT85" s="592"/>
      <c r="DU85" s="592"/>
      <c r="DV85" s="592"/>
      <c r="DW85" s="592"/>
      <c r="DX85" s="592"/>
      <c r="DY85" s="595"/>
      <c r="DZ85" s="596"/>
      <c r="EA85" s="592"/>
      <c r="EB85" s="592"/>
      <c r="EC85" s="592"/>
      <c r="ED85" s="592"/>
      <c r="EE85" s="592"/>
      <c r="EF85" s="592"/>
      <c r="EG85" s="592"/>
      <c r="EH85" s="592"/>
      <c r="EI85" s="592"/>
      <c r="EJ85" s="592"/>
      <c r="EK85" s="593"/>
      <c r="EL85" s="594"/>
      <c r="EM85" s="592"/>
      <c r="EN85" s="592"/>
      <c r="EO85" s="592"/>
      <c r="EP85" s="592"/>
      <c r="EQ85" s="592"/>
      <c r="ER85" s="592"/>
      <c r="ES85" s="592"/>
      <c r="ET85" s="592"/>
      <c r="EU85" s="592"/>
      <c r="EV85" s="592"/>
      <c r="EW85" s="595"/>
      <c r="EX85" s="596"/>
      <c r="EY85" s="592"/>
      <c r="EZ85" s="592"/>
      <c r="FA85" s="592"/>
      <c r="FB85" s="592"/>
      <c r="FC85" s="592"/>
      <c r="FD85" s="592"/>
      <c r="FE85" s="592"/>
      <c r="FF85" s="592"/>
      <c r="FG85" s="592"/>
      <c r="FH85" s="592"/>
      <c r="FI85" s="593"/>
      <c r="FJ85" s="594"/>
      <c r="FK85" s="592"/>
      <c r="FL85" s="592"/>
      <c r="FM85" s="592"/>
      <c r="FN85" s="592"/>
      <c r="FO85" s="592"/>
      <c r="FP85" s="592"/>
      <c r="FQ85" s="592"/>
      <c r="FR85" s="592"/>
      <c r="FS85" s="592"/>
      <c r="FT85" s="592"/>
      <c r="FU85" s="595"/>
      <c r="FV85" s="596"/>
      <c r="FW85" s="592"/>
      <c r="FX85" s="592"/>
      <c r="FY85" s="592"/>
      <c r="FZ85" s="592"/>
      <c r="GA85" s="592"/>
      <c r="GB85" s="592"/>
      <c r="GC85" s="592"/>
      <c r="GD85" s="592"/>
      <c r="GE85" s="592"/>
      <c r="GF85" s="592"/>
      <c r="GG85" s="593"/>
      <c r="GH85" s="594"/>
      <c r="GI85" s="592"/>
      <c r="GJ85" s="592"/>
      <c r="GK85" s="592"/>
      <c r="GL85" s="592"/>
      <c r="GM85" s="592"/>
      <c r="GN85" s="592"/>
      <c r="GO85" s="592"/>
      <c r="GP85" s="592"/>
      <c r="GQ85" s="592"/>
      <c r="GR85" s="592"/>
      <c r="GS85" s="595"/>
      <c r="GT85" s="596"/>
      <c r="GU85" s="592"/>
      <c r="GV85" s="592"/>
      <c r="GW85" s="592"/>
      <c r="GX85" s="592"/>
      <c r="GY85" s="592"/>
      <c r="GZ85" s="592"/>
      <c r="HA85" s="592"/>
      <c r="HB85" s="592"/>
      <c r="HC85" s="592"/>
      <c r="HD85" s="592"/>
      <c r="HE85" s="593"/>
      <c r="HF85" s="594"/>
      <c r="HG85" s="592"/>
      <c r="HH85" s="592"/>
      <c r="HI85" s="592"/>
      <c r="HJ85" s="592"/>
      <c r="HK85" s="592"/>
      <c r="HL85" s="592"/>
      <c r="HM85" s="592"/>
      <c r="HN85" s="592"/>
      <c r="HO85" s="592"/>
      <c r="HP85" s="592"/>
      <c r="HQ85" s="595"/>
      <c r="HR85" s="596"/>
      <c r="HS85" s="592"/>
      <c r="HT85" s="592"/>
      <c r="HU85" s="592"/>
      <c r="HV85" s="592"/>
      <c r="HW85" s="592"/>
      <c r="HX85" s="592"/>
      <c r="HY85" s="592"/>
      <c r="HZ85" s="592"/>
      <c r="IA85" s="592"/>
      <c r="IB85" s="592"/>
      <c r="IC85" s="595"/>
      <c r="ID85" s="592"/>
      <c r="IE85" s="592"/>
      <c r="IF85" s="592"/>
      <c r="IG85" s="592"/>
      <c r="IH85" s="592"/>
      <c r="II85" s="592"/>
      <c r="IJ85" s="592"/>
      <c r="IK85" s="592"/>
      <c r="IL85" s="592"/>
      <c r="IM85" s="592"/>
      <c r="IN85" s="592"/>
      <c r="IO85" s="595"/>
      <c r="IP85" s="48"/>
      <c r="IQ85" s="48"/>
      <c r="IR85" s="48"/>
      <c r="IS85" s="48"/>
      <c r="IT85" s="48"/>
      <c r="IU85" s="48"/>
      <c r="IV85" s="48"/>
      <c r="IW85" s="48"/>
      <c r="IX85" s="48"/>
      <c r="IY85" s="48"/>
      <c r="IZ85" s="48"/>
      <c r="JA85" s="48"/>
      <c r="JB85" s="48"/>
      <c r="JC85" s="48"/>
      <c r="JD85" s="48"/>
      <c r="JE85" s="48"/>
      <c r="JF85" s="48"/>
      <c r="JG85" s="48"/>
      <c r="JH85" s="48"/>
      <c r="JI85" s="48"/>
      <c r="JJ85" s="48"/>
      <c r="JK85" s="48"/>
      <c r="JL85" s="48"/>
    </row>
    <row r="86" spans="1:272" s="3" customFormat="1" ht="15" hidden="1" customHeight="1" thickBot="1" x14ac:dyDescent="0.25">
      <c r="A86" s="59"/>
      <c r="B86" s="721"/>
      <c r="C86" s="350"/>
      <c r="D86" s="351"/>
      <c r="E86" s="378"/>
      <c r="F86" s="348" t="str">
        <f t="shared" si="80"/>
        <v>O</v>
      </c>
      <c r="G86" s="348" t="str">
        <f t="shared" si="81"/>
        <v>O</v>
      </c>
      <c r="H86" s="348" t="str">
        <f t="shared" si="82"/>
        <v>O</v>
      </c>
      <c r="I86" s="353"/>
      <c r="J86" s="597"/>
      <c r="K86" s="598"/>
      <c r="L86" s="596"/>
      <c r="M86" s="592"/>
      <c r="N86" s="592"/>
      <c r="O86" s="592"/>
      <c r="P86" s="592"/>
      <c r="Q86" s="592"/>
      <c r="R86" s="592"/>
      <c r="S86" s="592"/>
      <c r="T86" s="592"/>
      <c r="U86" s="593"/>
      <c r="V86" s="594"/>
      <c r="W86" s="592"/>
      <c r="X86" s="592"/>
      <c r="Y86" s="592"/>
      <c r="Z86" s="592"/>
      <c r="AA86" s="592"/>
      <c r="AB86" s="592"/>
      <c r="AC86" s="592"/>
      <c r="AD86" s="592"/>
      <c r="AE86" s="592"/>
      <c r="AF86" s="592"/>
      <c r="AG86" s="595"/>
      <c r="AH86" s="596"/>
      <c r="AI86" s="592"/>
      <c r="AJ86" s="592"/>
      <c r="AK86" s="592"/>
      <c r="AL86" s="592"/>
      <c r="AM86" s="592"/>
      <c r="AN86" s="592"/>
      <c r="AO86" s="592"/>
      <c r="AP86" s="592"/>
      <c r="AQ86" s="592"/>
      <c r="AR86" s="592"/>
      <c r="AS86" s="593"/>
      <c r="AT86" s="594"/>
      <c r="AU86" s="592"/>
      <c r="AV86" s="592"/>
      <c r="AW86" s="592"/>
      <c r="AX86" s="592"/>
      <c r="AY86" s="592"/>
      <c r="AZ86" s="592"/>
      <c r="BA86" s="592"/>
      <c r="BB86" s="592"/>
      <c r="BC86" s="592"/>
      <c r="BD86" s="592"/>
      <c r="BE86" s="595"/>
      <c r="BF86" s="596"/>
      <c r="BG86" s="592"/>
      <c r="BH86" s="592"/>
      <c r="BI86" s="592"/>
      <c r="BJ86" s="592"/>
      <c r="BK86" s="592"/>
      <c r="BL86" s="592"/>
      <c r="BM86" s="592"/>
      <c r="BN86" s="592"/>
      <c r="BO86" s="592"/>
      <c r="BP86" s="592"/>
      <c r="BQ86" s="593"/>
      <c r="BR86" s="594"/>
      <c r="BS86" s="592"/>
      <c r="BT86" s="592"/>
      <c r="BU86" s="592"/>
      <c r="BV86" s="592"/>
      <c r="BW86" s="592"/>
      <c r="BX86" s="592"/>
      <c r="BY86" s="592"/>
      <c r="BZ86" s="592"/>
      <c r="CA86" s="592"/>
      <c r="CB86" s="592"/>
      <c r="CC86" s="595"/>
      <c r="CD86" s="596"/>
      <c r="CE86" s="592"/>
      <c r="CF86" s="592"/>
      <c r="CG86" s="592"/>
      <c r="CH86" s="592"/>
      <c r="CI86" s="592"/>
      <c r="CJ86" s="592"/>
      <c r="CK86" s="592"/>
      <c r="CL86" s="592"/>
      <c r="CM86" s="592"/>
      <c r="CN86" s="592"/>
      <c r="CO86" s="593"/>
      <c r="CP86" s="594"/>
      <c r="CQ86" s="592"/>
      <c r="CR86" s="592"/>
      <c r="CS86" s="592"/>
      <c r="CT86" s="592"/>
      <c r="CU86" s="592"/>
      <c r="CV86" s="592"/>
      <c r="CW86" s="592"/>
      <c r="CX86" s="592"/>
      <c r="CY86" s="592"/>
      <c r="CZ86" s="592"/>
      <c r="DA86" s="595"/>
      <c r="DB86" s="596"/>
      <c r="DC86" s="592"/>
      <c r="DD86" s="592"/>
      <c r="DE86" s="592"/>
      <c r="DF86" s="592"/>
      <c r="DG86" s="592"/>
      <c r="DH86" s="592"/>
      <c r="DI86" s="592"/>
      <c r="DJ86" s="592"/>
      <c r="DK86" s="592"/>
      <c r="DL86" s="592"/>
      <c r="DM86" s="593"/>
      <c r="DN86" s="594"/>
      <c r="DO86" s="592"/>
      <c r="DP86" s="592"/>
      <c r="DQ86" s="592"/>
      <c r="DR86" s="592"/>
      <c r="DS86" s="592"/>
      <c r="DT86" s="592"/>
      <c r="DU86" s="592"/>
      <c r="DV86" s="592"/>
      <c r="DW86" s="592"/>
      <c r="DX86" s="592"/>
      <c r="DY86" s="595"/>
      <c r="DZ86" s="596"/>
      <c r="EA86" s="592"/>
      <c r="EB86" s="592"/>
      <c r="EC86" s="592"/>
      <c r="ED86" s="592"/>
      <c r="EE86" s="592"/>
      <c r="EF86" s="592"/>
      <c r="EG86" s="592"/>
      <c r="EH86" s="592"/>
      <c r="EI86" s="592"/>
      <c r="EJ86" s="592"/>
      <c r="EK86" s="593"/>
      <c r="EL86" s="594"/>
      <c r="EM86" s="592"/>
      <c r="EN86" s="592"/>
      <c r="EO86" s="592"/>
      <c r="EP86" s="592"/>
      <c r="EQ86" s="592"/>
      <c r="ER86" s="592"/>
      <c r="ES86" s="592"/>
      <c r="ET86" s="592"/>
      <c r="EU86" s="592"/>
      <c r="EV86" s="592"/>
      <c r="EW86" s="595"/>
      <c r="EX86" s="596"/>
      <c r="EY86" s="592"/>
      <c r="EZ86" s="592"/>
      <c r="FA86" s="592"/>
      <c r="FB86" s="592"/>
      <c r="FC86" s="592"/>
      <c r="FD86" s="592"/>
      <c r="FE86" s="592"/>
      <c r="FF86" s="592"/>
      <c r="FG86" s="592"/>
      <c r="FH86" s="592"/>
      <c r="FI86" s="593"/>
      <c r="FJ86" s="594"/>
      <c r="FK86" s="592"/>
      <c r="FL86" s="592"/>
      <c r="FM86" s="592"/>
      <c r="FN86" s="592"/>
      <c r="FO86" s="592"/>
      <c r="FP86" s="592"/>
      <c r="FQ86" s="592"/>
      <c r="FR86" s="592"/>
      <c r="FS86" s="592"/>
      <c r="FT86" s="592"/>
      <c r="FU86" s="595"/>
      <c r="FV86" s="596"/>
      <c r="FW86" s="592"/>
      <c r="FX86" s="592"/>
      <c r="FY86" s="592"/>
      <c r="FZ86" s="592"/>
      <c r="GA86" s="592"/>
      <c r="GB86" s="592"/>
      <c r="GC86" s="592"/>
      <c r="GD86" s="592"/>
      <c r="GE86" s="592"/>
      <c r="GF86" s="592"/>
      <c r="GG86" s="593"/>
      <c r="GH86" s="594"/>
      <c r="GI86" s="592"/>
      <c r="GJ86" s="592"/>
      <c r="GK86" s="592"/>
      <c r="GL86" s="592"/>
      <c r="GM86" s="592"/>
      <c r="GN86" s="592"/>
      <c r="GO86" s="592"/>
      <c r="GP86" s="592"/>
      <c r="GQ86" s="592"/>
      <c r="GR86" s="592"/>
      <c r="GS86" s="595"/>
      <c r="GT86" s="596"/>
      <c r="GU86" s="592"/>
      <c r="GV86" s="592"/>
      <c r="GW86" s="592"/>
      <c r="GX86" s="592"/>
      <c r="GY86" s="592"/>
      <c r="GZ86" s="592"/>
      <c r="HA86" s="592"/>
      <c r="HB86" s="592"/>
      <c r="HC86" s="592"/>
      <c r="HD86" s="592"/>
      <c r="HE86" s="593"/>
      <c r="HF86" s="594"/>
      <c r="HG86" s="592"/>
      <c r="HH86" s="592"/>
      <c r="HI86" s="592"/>
      <c r="HJ86" s="592"/>
      <c r="HK86" s="592"/>
      <c r="HL86" s="592"/>
      <c r="HM86" s="592"/>
      <c r="HN86" s="592"/>
      <c r="HO86" s="592"/>
      <c r="HP86" s="592"/>
      <c r="HQ86" s="595"/>
      <c r="HR86" s="596"/>
      <c r="HS86" s="592"/>
      <c r="HT86" s="592"/>
      <c r="HU86" s="592"/>
      <c r="HV86" s="592"/>
      <c r="HW86" s="592"/>
      <c r="HX86" s="592"/>
      <c r="HY86" s="592"/>
      <c r="HZ86" s="592"/>
      <c r="IA86" s="592"/>
      <c r="IB86" s="592"/>
      <c r="IC86" s="595"/>
      <c r="ID86" s="592"/>
      <c r="IE86" s="592"/>
      <c r="IF86" s="592"/>
      <c r="IG86" s="592"/>
      <c r="IH86" s="592"/>
      <c r="II86" s="592"/>
      <c r="IJ86" s="592"/>
      <c r="IK86" s="592"/>
      <c r="IL86" s="592"/>
      <c r="IM86" s="592"/>
      <c r="IN86" s="592"/>
      <c r="IO86" s="595"/>
      <c r="IP86" s="48"/>
      <c r="IQ86" s="48"/>
      <c r="IR86" s="48"/>
      <c r="IS86" s="48"/>
      <c r="IT86" s="48"/>
      <c r="IU86" s="48"/>
      <c r="IV86" s="48"/>
      <c r="IW86" s="48"/>
      <c r="IX86" s="48"/>
      <c r="IY86" s="48"/>
      <c r="IZ86" s="48"/>
      <c r="JA86" s="48"/>
      <c r="JB86" s="48"/>
      <c r="JC86" s="48"/>
      <c r="JD86" s="48"/>
      <c r="JE86" s="48"/>
      <c r="JF86" s="48"/>
      <c r="JG86" s="48"/>
      <c r="JH86" s="48"/>
      <c r="JI86" s="48"/>
      <c r="JJ86" s="48"/>
      <c r="JK86" s="48"/>
      <c r="JL86" s="48"/>
    </row>
    <row r="87" spans="1:272" ht="15" hidden="1" customHeight="1" thickBot="1" x14ac:dyDescent="0.25">
      <c r="A87" s="59"/>
      <c r="B87" s="721"/>
      <c r="C87" s="350"/>
      <c r="D87" s="351"/>
      <c r="E87" s="378"/>
      <c r="F87" s="348" t="str">
        <f t="shared" si="80"/>
        <v>O</v>
      </c>
      <c r="G87" s="348" t="str">
        <f t="shared" si="81"/>
        <v>O</v>
      </c>
      <c r="H87" s="348" t="str">
        <f t="shared" si="82"/>
        <v>O</v>
      </c>
      <c r="I87" s="353"/>
      <c r="J87" s="597"/>
      <c r="K87" s="598"/>
      <c r="L87" s="596"/>
      <c r="M87" s="592"/>
      <c r="N87" s="592"/>
      <c r="O87" s="592"/>
      <c r="P87" s="592"/>
      <c r="Q87" s="592"/>
      <c r="R87" s="592"/>
      <c r="S87" s="592"/>
      <c r="T87" s="592"/>
      <c r="U87" s="593"/>
      <c r="V87" s="594"/>
      <c r="W87" s="592"/>
      <c r="X87" s="592"/>
      <c r="Y87" s="592"/>
      <c r="Z87" s="592"/>
      <c r="AA87" s="592"/>
      <c r="AB87" s="592"/>
      <c r="AC87" s="592"/>
      <c r="AD87" s="592"/>
      <c r="AE87" s="592"/>
      <c r="AF87" s="592"/>
      <c r="AG87" s="595"/>
      <c r="AH87" s="596"/>
      <c r="AI87" s="592"/>
      <c r="AJ87" s="592"/>
      <c r="AK87" s="592"/>
      <c r="AL87" s="592"/>
      <c r="AM87" s="592"/>
      <c r="AN87" s="592"/>
      <c r="AO87" s="592"/>
      <c r="AP87" s="592"/>
      <c r="AQ87" s="592"/>
      <c r="AR87" s="592"/>
      <c r="AS87" s="593"/>
      <c r="AT87" s="594"/>
      <c r="AU87" s="592"/>
      <c r="AV87" s="592"/>
      <c r="AW87" s="592"/>
      <c r="AX87" s="592"/>
      <c r="AY87" s="592"/>
      <c r="AZ87" s="592"/>
      <c r="BA87" s="592"/>
      <c r="BB87" s="592"/>
      <c r="BC87" s="592"/>
      <c r="BD87" s="592"/>
      <c r="BE87" s="595"/>
      <c r="BF87" s="596"/>
      <c r="BG87" s="592"/>
      <c r="BH87" s="592"/>
      <c r="BI87" s="592"/>
      <c r="BJ87" s="592"/>
      <c r="BK87" s="592"/>
      <c r="BL87" s="592"/>
      <c r="BM87" s="592"/>
      <c r="BN87" s="592"/>
      <c r="BO87" s="592"/>
      <c r="BP87" s="592"/>
      <c r="BQ87" s="593"/>
      <c r="BR87" s="594"/>
      <c r="BS87" s="592"/>
      <c r="BT87" s="592"/>
      <c r="BU87" s="592"/>
      <c r="BV87" s="592"/>
      <c r="BW87" s="592"/>
      <c r="BX87" s="592"/>
      <c r="BY87" s="592"/>
      <c r="BZ87" s="592"/>
      <c r="CA87" s="592"/>
      <c r="CB87" s="592"/>
      <c r="CC87" s="595"/>
      <c r="CD87" s="596"/>
      <c r="CE87" s="592"/>
      <c r="CF87" s="592"/>
      <c r="CG87" s="592"/>
      <c r="CH87" s="592"/>
      <c r="CI87" s="592"/>
      <c r="CJ87" s="592"/>
      <c r="CK87" s="592"/>
      <c r="CL87" s="592"/>
      <c r="CM87" s="592"/>
      <c r="CN87" s="592"/>
      <c r="CO87" s="593"/>
      <c r="CP87" s="594"/>
      <c r="CQ87" s="592"/>
      <c r="CR87" s="592"/>
      <c r="CS87" s="592"/>
      <c r="CT87" s="592"/>
      <c r="CU87" s="592"/>
      <c r="CV87" s="592"/>
      <c r="CW87" s="592"/>
      <c r="CX87" s="592"/>
      <c r="CY87" s="592"/>
      <c r="CZ87" s="592"/>
      <c r="DA87" s="595"/>
      <c r="DB87" s="596"/>
      <c r="DC87" s="592"/>
      <c r="DD87" s="592"/>
      <c r="DE87" s="592"/>
      <c r="DF87" s="592"/>
      <c r="DG87" s="592"/>
      <c r="DH87" s="592"/>
      <c r="DI87" s="592"/>
      <c r="DJ87" s="592"/>
      <c r="DK87" s="592"/>
      <c r="DL87" s="592"/>
      <c r="DM87" s="593"/>
      <c r="DN87" s="594"/>
      <c r="DO87" s="592"/>
      <c r="DP87" s="592"/>
      <c r="DQ87" s="592"/>
      <c r="DR87" s="592"/>
      <c r="DS87" s="592"/>
      <c r="DT87" s="592"/>
      <c r="DU87" s="592"/>
      <c r="DV87" s="592"/>
      <c r="DW87" s="592"/>
      <c r="DX87" s="592"/>
      <c r="DY87" s="595"/>
      <c r="DZ87" s="596"/>
      <c r="EA87" s="592"/>
      <c r="EB87" s="592"/>
      <c r="EC87" s="592"/>
      <c r="ED87" s="592"/>
      <c r="EE87" s="592"/>
      <c r="EF87" s="592"/>
      <c r="EG87" s="592"/>
      <c r="EH87" s="592"/>
      <c r="EI87" s="592"/>
      <c r="EJ87" s="592"/>
      <c r="EK87" s="593"/>
      <c r="EL87" s="594"/>
      <c r="EM87" s="592"/>
      <c r="EN87" s="592"/>
      <c r="EO87" s="592"/>
      <c r="EP87" s="592"/>
      <c r="EQ87" s="592"/>
      <c r="ER87" s="592"/>
      <c r="ES87" s="592"/>
      <c r="ET87" s="592"/>
      <c r="EU87" s="592"/>
      <c r="EV87" s="592"/>
      <c r="EW87" s="595"/>
      <c r="EX87" s="596"/>
      <c r="EY87" s="592"/>
      <c r="EZ87" s="592"/>
      <c r="FA87" s="592"/>
      <c r="FB87" s="592"/>
      <c r="FC87" s="592"/>
      <c r="FD87" s="592"/>
      <c r="FE87" s="592"/>
      <c r="FF87" s="592"/>
      <c r="FG87" s="592"/>
      <c r="FH87" s="592"/>
      <c r="FI87" s="593"/>
      <c r="FJ87" s="594"/>
      <c r="FK87" s="592"/>
      <c r="FL87" s="592"/>
      <c r="FM87" s="592"/>
      <c r="FN87" s="592"/>
      <c r="FO87" s="592"/>
      <c r="FP87" s="592"/>
      <c r="FQ87" s="592"/>
      <c r="FR87" s="592"/>
      <c r="FS87" s="592"/>
      <c r="FT87" s="592"/>
      <c r="FU87" s="595"/>
      <c r="FV87" s="596"/>
      <c r="FW87" s="592"/>
      <c r="FX87" s="592"/>
      <c r="FY87" s="592"/>
      <c r="FZ87" s="592"/>
      <c r="GA87" s="592"/>
      <c r="GB87" s="592"/>
      <c r="GC87" s="592"/>
      <c r="GD87" s="592"/>
      <c r="GE87" s="592"/>
      <c r="GF87" s="592"/>
      <c r="GG87" s="593"/>
      <c r="GH87" s="594"/>
      <c r="GI87" s="592"/>
      <c r="GJ87" s="592"/>
      <c r="GK87" s="592"/>
      <c r="GL87" s="592"/>
      <c r="GM87" s="592"/>
      <c r="GN87" s="592"/>
      <c r="GO87" s="592"/>
      <c r="GP87" s="592"/>
      <c r="GQ87" s="592"/>
      <c r="GR87" s="592"/>
      <c r="GS87" s="595"/>
      <c r="GT87" s="596"/>
      <c r="GU87" s="592"/>
      <c r="GV87" s="592"/>
      <c r="GW87" s="592"/>
      <c r="GX87" s="592"/>
      <c r="GY87" s="592"/>
      <c r="GZ87" s="592"/>
      <c r="HA87" s="592"/>
      <c r="HB87" s="592"/>
      <c r="HC87" s="592"/>
      <c r="HD87" s="592"/>
      <c r="HE87" s="593"/>
      <c r="HF87" s="594"/>
      <c r="HG87" s="592"/>
      <c r="HH87" s="592"/>
      <c r="HI87" s="592"/>
      <c r="HJ87" s="592"/>
      <c r="HK87" s="592"/>
      <c r="HL87" s="592"/>
      <c r="HM87" s="592"/>
      <c r="HN87" s="592"/>
      <c r="HO87" s="592"/>
      <c r="HP87" s="592"/>
      <c r="HQ87" s="595"/>
      <c r="HR87" s="596"/>
      <c r="HS87" s="592"/>
      <c r="HT87" s="592"/>
      <c r="HU87" s="592"/>
      <c r="HV87" s="592"/>
      <c r="HW87" s="592"/>
      <c r="HX87" s="592"/>
      <c r="HY87" s="592"/>
      <c r="HZ87" s="592"/>
      <c r="IA87" s="592"/>
      <c r="IB87" s="592"/>
      <c r="IC87" s="595"/>
      <c r="ID87" s="592"/>
      <c r="IE87" s="592"/>
      <c r="IF87" s="592"/>
      <c r="IG87" s="592"/>
      <c r="IH87" s="592"/>
      <c r="II87" s="592"/>
      <c r="IJ87" s="592"/>
      <c r="IK87" s="592"/>
      <c r="IL87" s="592"/>
      <c r="IM87" s="592"/>
      <c r="IN87" s="592"/>
      <c r="IO87" s="595"/>
      <c r="IP87" s="48"/>
      <c r="IQ87" s="48"/>
      <c r="IR87" s="48"/>
      <c r="IS87" s="48"/>
      <c r="IT87" s="48"/>
      <c r="IU87" s="48"/>
      <c r="IV87" s="48"/>
      <c r="IW87" s="48"/>
      <c r="IX87" s="48"/>
      <c r="IY87" s="48"/>
      <c r="IZ87" s="48"/>
      <c r="JA87" s="48"/>
      <c r="JB87" s="48"/>
      <c r="JC87" s="48"/>
      <c r="JD87" s="48"/>
      <c r="JE87" s="48"/>
      <c r="JF87" s="48"/>
      <c r="JG87" s="48"/>
      <c r="JH87" s="48"/>
      <c r="JI87" s="48"/>
      <c r="JJ87" s="48"/>
      <c r="JK87" s="48"/>
      <c r="JL87" s="48"/>
    </row>
    <row r="88" spans="1:272" s="3" customFormat="1" ht="15" hidden="1" customHeight="1" thickBot="1" x14ac:dyDescent="0.25">
      <c r="A88" s="59"/>
      <c r="B88" s="721"/>
      <c r="C88" s="350"/>
      <c r="D88" s="351"/>
      <c r="E88" s="378"/>
      <c r="F88" s="348" t="str">
        <f t="shared" si="80"/>
        <v>O</v>
      </c>
      <c r="G88" s="348" t="str">
        <f t="shared" si="81"/>
        <v>O</v>
      </c>
      <c r="H88" s="348" t="str">
        <f t="shared" si="82"/>
        <v>O</v>
      </c>
      <c r="I88" s="353"/>
      <c r="J88" s="597"/>
      <c r="K88" s="598"/>
      <c r="L88" s="596"/>
      <c r="M88" s="592"/>
      <c r="N88" s="592"/>
      <c r="O88" s="592"/>
      <c r="P88" s="592"/>
      <c r="Q88" s="592"/>
      <c r="R88" s="592"/>
      <c r="S88" s="592"/>
      <c r="T88" s="592"/>
      <c r="U88" s="593"/>
      <c r="V88" s="594"/>
      <c r="W88" s="592"/>
      <c r="X88" s="592"/>
      <c r="Y88" s="592"/>
      <c r="Z88" s="592"/>
      <c r="AA88" s="592"/>
      <c r="AB88" s="592"/>
      <c r="AC88" s="592"/>
      <c r="AD88" s="592"/>
      <c r="AE88" s="592"/>
      <c r="AF88" s="592"/>
      <c r="AG88" s="595"/>
      <c r="AH88" s="596"/>
      <c r="AI88" s="592"/>
      <c r="AJ88" s="592"/>
      <c r="AK88" s="592"/>
      <c r="AL88" s="592"/>
      <c r="AM88" s="592"/>
      <c r="AN88" s="592"/>
      <c r="AO88" s="592"/>
      <c r="AP88" s="592"/>
      <c r="AQ88" s="592"/>
      <c r="AR88" s="592"/>
      <c r="AS88" s="593"/>
      <c r="AT88" s="594"/>
      <c r="AU88" s="592"/>
      <c r="AV88" s="592"/>
      <c r="AW88" s="592"/>
      <c r="AX88" s="592"/>
      <c r="AY88" s="592"/>
      <c r="AZ88" s="592"/>
      <c r="BA88" s="592"/>
      <c r="BB88" s="592"/>
      <c r="BC88" s="592"/>
      <c r="BD88" s="592"/>
      <c r="BE88" s="595"/>
      <c r="BF88" s="596"/>
      <c r="BG88" s="592"/>
      <c r="BH88" s="592"/>
      <c r="BI88" s="592"/>
      <c r="BJ88" s="592"/>
      <c r="BK88" s="592"/>
      <c r="BL88" s="592"/>
      <c r="BM88" s="592"/>
      <c r="BN88" s="592"/>
      <c r="BO88" s="592"/>
      <c r="BP88" s="592"/>
      <c r="BQ88" s="593"/>
      <c r="BR88" s="594"/>
      <c r="BS88" s="592"/>
      <c r="BT88" s="592"/>
      <c r="BU88" s="592"/>
      <c r="BV88" s="592"/>
      <c r="BW88" s="592"/>
      <c r="BX88" s="592"/>
      <c r="BY88" s="592"/>
      <c r="BZ88" s="592"/>
      <c r="CA88" s="592"/>
      <c r="CB88" s="592"/>
      <c r="CC88" s="595"/>
      <c r="CD88" s="596"/>
      <c r="CE88" s="592"/>
      <c r="CF88" s="592"/>
      <c r="CG88" s="592"/>
      <c r="CH88" s="592"/>
      <c r="CI88" s="592"/>
      <c r="CJ88" s="592"/>
      <c r="CK88" s="592"/>
      <c r="CL88" s="592"/>
      <c r="CM88" s="592"/>
      <c r="CN88" s="592"/>
      <c r="CO88" s="593"/>
      <c r="CP88" s="594"/>
      <c r="CQ88" s="592"/>
      <c r="CR88" s="592"/>
      <c r="CS88" s="592"/>
      <c r="CT88" s="592"/>
      <c r="CU88" s="592"/>
      <c r="CV88" s="592"/>
      <c r="CW88" s="592"/>
      <c r="CX88" s="592"/>
      <c r="CY88" s="592"/>
      <c r="CZ88" s="592"/>
      <c r="DA88" s="595"/>
      <c r="DB88" s="596"/>
      <c r="DC88" s="592"/>
      <c r="DD88" s="592"/>
      <c r="DE88" s="592"/>
      <c r="DF88" s="592"/>
      <c r="DG88" s="592"/>
      <c r="DH88" s="592"/>
      <c r="DI88" s="592"/>
      <c r="DJ88" s="592"/>
      <c r="DK88" s="592"/>
      <c r="DL88" s="592"/>
      <c r="DM88" s="593"/>
      <c r="DN88" s="594"/>
      <c r="DO88" s="592"/>
      <c r="DP88" s="592"/>
      <c r="DQ88" s="592"/>
      <c r="DR88" s="592"/>
      <c r="DS88" s="592"/>
      <c r="DT88" s="592"/>
      <c r="DU88" s="592"/>
      <c r="DV88" s="592"/>
      <c r="DW88" s="592"/>
      <c r="DX88" s="592"/>
      <c r="DY88" s="595"/>
      <c r="DZ88" s="596"/>
      <c r="EA88" s="592"/>
      <c r="EB88" s="592"/>
      <c r="EC88" s="592"/>
      <c r="ED88" s="592"/>
      <c r="EE88" s="592"/>
      <c r="EF88" s="592"/>
      <c r="EG88" s="592"/>
      <c r="EH88" s="592"/>
      <c r="EI88" s="592"/>
      <c r="EJ88" s="592"/>
      <c r="EK88" s="593"/>
      <c r="EL88" s="594"/>
      <c r="EM88" s="592"/>
      <c r="EN88" s="592"/>
      <c r="EO88" s="592"/>
      <c r="EP88" s="592"/>
      <c r="EQ88" s="592"/>
      <c r="ER88" s="592"/>
      <c r="ES88" s="592"/>
      <c r="ET88" s="592"/>
      <c r="EU88" s="592"/>
      <c r="EV88" s="592"/>
      <c r="EW88" s="595"/>
      <c r="EX88" s="596"/>
      <c r="EY88" s="592"/>
      <c r="EZ88" s="592"/>
      <c r="FA88" s="592"/>
      <c r="FB88" s="592"/>
      <c r="FC88" s="592"/>
      <c r="FD88" s="592"/>
      <c r="FE88" s="592"/>
      <c r="FF88" s="592"/>
      <c r="FG88" s="592"/>
      <c r="FH88" s="592"/>
      <c r="FI88" s="593"/>
      <c r="FJ88" s="594"/>
      <c r="FK88" s="592"/>
      <c r="FL88" s="592"/>
      <c r="FM88" s="592"/>
      <c r="FN88" s="592"/>
      <c r="FO88" s="592"/>
      <c r="FP88" s="592"/>
      <c r="FQ88" s="592"/>
      <c r="FR88" s="592"/>
      <c r="FS88" s="592"/>
      <c r="FT88" s="592"/>
      <c r="FU88" s="595"/>
      <c r="FV88" s="596"/>
      <c r="FW88" s="592"/>
      <c r="FX88" s="592"/>
      <c r="FY88" s="592"/>
      <c r="FZ88" s="592"/>
      <c r="GA88" s="592"/>
      <c r="GB88" s="592"/>
      <c r="GC88" s="592"/>
      <c r="GD88" s="592"/>
      <c r="GE88" s="592"/>
      <c r="GF88" s="592"/>
      <c r="GG88" s="593"/>
      <c r="GH88" s="594"/>
      <c r="GI88" s="592"/>
      <c r="GJ88" s="592"/>
      <c r="GK88" s="592"/>
      <c r="GL88" s="592"/>
      <c r="GM88" s="592"/>
      <c r="GN88" s="592"/>
      <c r="GO88" s="592"/>
      <c r="GP88" s="592"/>
      <c r="GQ88" s="592"/>
      <c r="GR88" s="592"/>
      <c r="GS88" s="595"/>
      <c r="GT88" s="596"/>
      <c r="GU88" s="592"/>
      <c r="GV88" s="592"/>
      <c r="GW88" s="592"/>
      <c r="GX88" s="592"/>
      <c r="GY88" s="592"/>
      <c r="GZ88" s="592"/>
      <c r="HA88" s="592"/>
      <c r="HB88" s="592"/>
      <c r="HC88" s="592"/>
      <c r="HD88" s="592"/>
      <c r="HE88" s="593"/>
      <c r="HF88" s="594"/>
      <c r="HG88" s="592"/>
      <c r="HH88" s="592"/>
      <c r="HI88" s="592"/>
      <c r="HJ88" s="592"/>
      <c r="HK88" s="592"/>
      <c r="HL88" s="592"/>
      <c r="HM88" s="592"/>
      <c r="HN88" s="592"/>
      <c r="HO88" s="592"/>
      <c r="HP88" s="592"/>
      <c r="HQ88" s="595"/>
      <c r="HR88" s="596"/>
      <c r="HS88" s="592"/>
      <c r="HT88" s="592"/>
      <c r="HU88" s="592"/>
      <c r="HV88" s="592"/>
      <c r="HW88" s="592"/>
      <c r="HX88" s="592"/>
      <c r="HY88" s="592"/>
      <c r="HZ88" s="592"/>
      <c r="IA88" s="592"/>
      <c r="IB88" s="592"/>
      <c r="IC88" s="595"/>
      <c r="ID88" s="592"/>
      <c r="IE88" s="592"/>
      <c r="IF88" s="592"/>
      <c r="IG88" s="592"/>
      <c r="IH88" s="592"/>
      <c r="II88" s="592"/>
      <c r="IJ88" s="592"/>
      <c r="IK88" s="592"/>
      <c r="IL88" s="592"/>
      <c r="IM88" s="592"/>
      <c r="IN88" s="592"/>
      <c r="IO88" s="595"/>
      <c r="IP88" s="48"/>
      <c r="IQ88" s="48"/>
      <c r="IR88" s="48"/>
      <c r="IS88" s="48"/>
      <c r="IT88" s="48"/>
      <c r="IU88" s="48"/>
      <c r="IV88" s="48"/>
      <c r="IW88" s="48"/>
      <c r="IX88" s="48"/>
      <c r="IY88" s="48"/>
      <c r="IZ88" s="48"/>
      <c r="JA88" s="48"/>
      <c r="JB88" s="48"/>
      <c r="JC88" s="48"/>
      <c r="JD88" s="48"/>
      <c r="JE88" s="48"/>
      <c r="JF88" s="48"/>
      <c r="JG88" s="48"/>
      <c r="JH88" s="48"/>
      <c r="JI88" s="48"/>
      <c r="JJ88" s="48"/>
      <c r="JK88" s="48"/>
      <c r="JL88" s="48"/>
    </row>
    <row r="89" spans="1:272" ht="15" hidden="1" customHeight="1" thickBot="1" x14ac:dyDescent="0.25">
      <c r="A89" s="59"/>
      <c r="B89" s="721"/>
      <c r="C89" s="350"/>
      <c r="D89" s="351"/>
      <c r="E89" s="378"/>
      <c r="F89" s="348" t="str">
        <f t="shared" si="80"/>
        <v>O</v>
      </c>
      <c r="G89" s="348" t="str">
        <f t="shared" si="81"/>
        <v>O</v>
      </c>
      <c r="H89" s="348" t="str">
        <f t="shared" si="82"/>
        <v>O</v>
      </c>
      <c r="I89" s="353"/>
      <c r="J89" s="597"/>
      <c r="K89" s="598"/>
      <c r="L89" s="596"/>
      <c r="M89" s="592"/>
      <c r="N89" s="592"/>
      <c r="O89" s="592"/>
      <c r="P89" s="592"/>
      <c r="Q89" s="592"/>
      <c r="R89" s="592"/>
      <c r="S89" s="592"/>
      <c r="T89" s="592"/>
      <c r="U89" s="593"/>
      <c r="V89" s="594"/>
      <c r="W89" s="592"/>
      <c r="X89" s="592"/>
      <c r="Y89" s="592"/>
      <c r="Z89" s="592"/>
      <c r="AA89" s="592"/>
      <c r="AB89" s="592"/>
      <c r="AC89" s="592"/>
      <c r="AD89" s="592"/>
      <c r="AE89" s="592"/>
      <c r="AF89" s="592"/>
      <c r="AG89" s="595"/>
      <c r="AH89" s="596"/>
      <c r="AI89" s="592"/>
      <c r="AJ89" s="592"/>
      <c r="AK89" s="592"/>
      <c r="AL89" s="592"/>
      <c r="AM89" s="592"/>
      <c r="AN89" s="592"/>
      <c r="AO89" s="592"/>
      <c r="AP89" s="592"/>
      <c r="AQ89" s="592"/>
      <c r="AR89" s="592"/>
      <c r="AS89" s="593"/>
      <c r="AT89" s="594"/>
      <c r="AU89" s="592"/>
      <c r="AV89" s="592"/>
      <c r="AW89" s="592"/>
      <c r="AX89" s="592"/>
      <c r="AY89" s="592"/>
      <c r="AZ89" s="592"/>
      <c r="BA89" s="592"/>
      <c r="BB89" s="592"/>
      <c r="BC89" s="592"/>
      <c r="BD89" s="592"/>
      <c r="BE89" s="595"/>
      <c r="BF89" s="596"/>
      <c r="BG89" s="592"/>
      <c r="BH89" s="592"/>
      <c r="BI89" s="592"/>
      <c r="BJ89" s="592"/>
      <c r="BK89" s="592"/>
      <c r="BL89" s="592"/>
      <c r="BM89" s="592"/>
      <c r="BN89" s="592"/>
      <c r="BO89" s="592"/>
      <c r="BP89" s="592"/>
      <c r="BQ89" s="593"/>
      <c r="BR89" s="594"/>
      <c r="BS89" s="592"/>
      <c r="BT89" s="592"/>
      <c r="BU89" s="592"/>
      <c r="BV89" s="592"/>
      <c r="BW89" s="592"/>
      <c r="BX89" s="592"/>
      <c r="BY89" s="592"/>
      <c r="BZ89" s="592"/>
      <c r="CA89" s="592"/>
      <c r="CB89" s="592"/>
      <c r="CC89" s="595"/>
      <c r="CD89" s="596"/>
      <c r="CE89" s="592"/>
      <c r="CF89" s="592"/>
      <c r="CG89" s="592"/>
      <c r="CH89" s="592"/>
      <c r="CI89" s="592"/>
      <c r="CJ89" s="592"/>
      <c r="CK89" s="592"/>
      <c r="CL89" s="592"/>
      <c r="CM89" s="592"/>
      <c r="CN89" s="592"/>
      <c r="CO89" s="593"/>
      <c r="CP89" s="594"/>
      <c r="CQ89" s="592"/>
      <c r="CR89" s="592"/>
      <c r="CS89" s="592"/>
      <c r="CT89" s="592"/>
      <c r="CU89" s="592"/>
      <c r="CV89" s="592"/>
      <c r="CW89" s="592"/>
      <c r="CX89" s="592"/>
      <c r="CY89" s="592"/>
      <c r="CZ89" s="592"/>
      <c r="DA89" s="595"/>
      <c r="DB89" s="596"/>
      <c r="DC89" s="592"/>
      <c r="DD89" s="592"/>
      <c r="DE89" s="592"/>
      <c r="DF89" s="592"/>
      <c r="DG89" s="592"/>
      <c r="DH89" s="592"/>
      <c r="DI89" s="592"/>
      <c r="DJ89" s="592"/>
      <c r="DK89" s="592"/>
      <c r="DL89" s="592"/>
      <c r="DM89" s="593"/>
      <c r="DN89" s="594"/>
      <c r="DO89" s="592"/>
      <c r="DP89" s="592"/>
      <c r="DQ89" s="592"/>
      <c r="DR89" s="592"/>
      <c r="DS89" s="592"/>
      <c r="DT89" s="592"/>
      <c r="DU89" s="592"/>
      <c r="DV89" s="592"/>
      <c r="DW89" s="592"/>
      <c r="DX89" s="592"/>
      <c r="DY89" s="595"/>
      <c r="DZ89" s="596"/>
      <c r="EA89" s="592"/>
      <c r="EB89" s="592"/>
      <c r="EC89" s="592"/>
      <c r="ED89" s="592"/>
      <c r="EE89" s="592"/>
      <c r="EF89" s="592"/>
      <c r="EG89" s="592"/>
      <c r="EH89" s="592"/>
      <c r="EI89" s="592"/>
      <c r="EJ89" s="592"/>
      <c r="EK89" s="593"/>
      <c r="EL89" s="594"/>
      <c r="EM89" s="592"/>
      <c r="EN89" s="592"/>
      <c r="EO89" s="592"/>
      <c r="EP89" s="592"/>
      <c r="EQ89" s="592"/>
      <c r="ER89" s="592"/>
      <c r="ES89" s="592"/>
      <c r="ET89" s="592"/>
      <c r="EU89" s="592"/>
      <c r="EV89" s="592"/>
      <c r="EW89" s="595"/>
      <c r="EX89" s="596"/>
      <c r="EY89" s="592"/>
      <c r="EZ89" s="592"/>
      <c r="FA89" s="592"/>
      <c r="FB89" s="592"/>
      <c r="FC89" s="592"/>
      <c r="FD89" s="592"/>
      <c r="FE89" s="592"/>
      <c r="FF89" s="592"/>
      <c r="FG89" s="592"/>
      <c r="FH89" s="592"/>
      <c r="FI89" s="593"/>
      <c r="FJ89" s="594"/>
      <c r="FK89" s="592"/>
      <c r="FL89" s="592"/>
      <c r="FM89" s="592"/>
      <c r="FN89" s="592"/>
      <c r="FO89" s="592"/>
      <c r="FP89" s="592"/>
      <c r="FQ89" s="592"/>
      <c r="FR89" s="592"/>
      <c r="FS89" s="592"/>
      <c r="FT89" s="592"/>
      <c r="FU89" s="595"/>
      <c r="FV89" s="596"/>
      <c r="FW89" s="592"/>
      <c r="FX89" s="592"/>
      <c r="FY89" s="592"/>
      <c r="FZ89" s="592"/>
      <c r="GA89" s="592"/>
      <c r="GB89" s="592"/>
      <c r="GC89" s="592"/>
      <c r="GD89" s="592"/>
      <c r="GE89" s="592"/>
      <c r="GF89" s="592"/>
      <c r="GG89" s="593"/>
      <c r="GH89" s="594"/>
      <c r="GI89" s="592"/>
      <c r="GJ89" s="592"/>
      <c r="GK89" s="592"/>
      <c r="GL89" s="592"/>
      <c r="GM89" s="592"/>
      <c r="GN89" s="592"/>
      <c r="GO89" s="592"/>
      <c r="GP89" s="592"/>
      <c r="GQ89" s="592"/>
      <c r="GR89" s="592"/>
      <c r="GS89" s="595"/>
      <c r="GT89" s="596"/>
      <c r="GU89" s="592"/>
      <c r="GV89" s="592"/>
      <c r="GW89" s="592"/>
      <c r="GX89" s="592"/>
      <c r="GY89" s="592"/>
      <c r="GZ89" s="592"/>
      <c r="HA89" s="592"/>
      <c r="HB89" s="592"/>
      <c r="HC89" s="592"/>
      <c r="HD89" s="592"/>
      <c r="HE89" s="593"/>
      <c r="HF89" s="594"/>
      <c r="HG89" s="592"/>
      <c r="HH89" s="592"/>
      <c r="HI89" s="592"/>
      <c r="HJ89" s="592"/>
      <c r="HK89" s="592"/>
      <c r="HL89" s="592"/>
      <c r="HM89" s="592"/>
      <c r="HN89" s="592"/>
      <c r="HO89" s="592"/>
      <c r="HP89" s="592"/>
      <c r="HQ89" s="595"/>
      <c r="HR89" s="596"/>
      <c r="HS89" s="592"/>
      <c r="HT89" s="592"/>
      <c r="HU89" s="592"/>
      <c r="HV89" s="592"/>
      <c r="HW89" s="592"/>
      <c r="HX89" s="592"/>
      <c r="HY89" s="592"/>
      <c r="HZ89" s="592"/>
      <c r="IA89" s="592"/>
      <c r="IB89" s="592"/>
      <c r="IC89" s="595"/>
      <c r="ID89" s="592"/>
      <c r="IE89" s="592"/>
      <c r="IF89" s="592"/>
      <c r="IG89" s="592"/>
      <c r="IH89" s="592"/>
      <c r="II89" s="592"/>
      <c r="IJ89" s="592"/>
      <c r="IK89" s="592"/>
      <c r="IL89" s="592"/>
      <c r="IM89" s="592"/>
      <c r="IN89" s="592"/>
      <c r="IO89" s="595"/>
      <c r="IP89" s="48"/>
      <c r="IQ89" s="48"/>
      <c r="IR89" s="48"/>
      <c r="IS89" s="48"/>
      <c r="IT89" s="48"/>
      <c r="IU89" s="48"/>
      <c r="IV89" s="48"/>
      <c r="IW89" s="48"/>
      <c r="IX89" s="48"/>
      <c r="IY89" s="48"/>
      <c r="IZ89" s="48"/>
      <c r="JA89" s="48"/>
      <c r="JB89" s="48"/>
      <c r="JC89" s="48"/>
      <c r="JD89" s="48"/>
      <c r="JE89" s="48"/>
      <c r="JF89" s="48"/>
      <c r="JG89" s="48"/>
      <c r="JH89" s="48"/>
      <c r="JI89" s="48"/>
      <c r="JJ89" s="48"/>
      <c r="JK89" s="48"/>
      <c r="JL89" s="48"/>
    </row>
    <row r="90" spans="1:272" s="3" customFormat="1" ht="15" hidden="1" customHeight="1" thickBot="1" x14ac:dyDescent="0.25">
      <c r="A90" s="59"/>
      <c r="B90" s="721"/>
      <c r="C90" s="350"/>
      <c r="D90" s="351"/>
      <c r="E90" s="378"/>
      <c r="F90" s="348" t="str">
        <f t="shared" si="80"/>
        <v>O</v>
      </c>
      <c r="G90" s="348" t="str">
        <f t="shared" si="81"/>
        <v>O</v>
      </c>
      <c r="H90" s="348" t="str">
        <f t="shared" si="82"/>
        <v>O</v>
      </c>
      <c r="I90" s="353"/>
      <c r="J90" s="597"/>
      <c r="K90" s="598"/>
      <c r="L90" s="596"/>
      <c r="M90" s="592"/>
      <c r="N90" s="592"/>
      <c r="O90" s="592"/>
      <c r="P90" s="592"/>
      <c r="Q90" s="592"/>
      <c r="R90" s="592"/>
      <c r="S90" s="592"/>
      <c r="T90" s="592"/>
      <c r="U90" s="593"/>
      <c r="V90" s="594"/>
      <c r="W90" s="592"/>
      <c r="X90" s="592"/>
      <c r="Y90" s="592"/>
      <c r="Z90" s="592"/>
      <c r="AA90" s="592"/>
      <c r="AB90" s="592"/>
      <c r="AC90" s="592"/>
      <c r="AD90" s="592"/>
      <c r="AE90" s="592"/>
      <c r="AF90" s="592"/>
      <c r="AG90" s="595"/>
      <c r="AH90" s="596"/>
      <c r="AI90" s="592"/>
      <c r="AJ90" s="592"/>
      <c r="AK90" s="592"/>
      <c r="AL90" s="592"/>
      <c r="AM90" s="592"/>
      <c r="AN90" s="592"/>
      <c r="AO90" s="592"/>
      <c r="AP90" s="592"/>
      <c r="AQ90" s="592"/>
      <c r="AR90" s="592"/>
      <c r="AS90" s="593"/>
      <c r="AT90" s="594"/>
      <c r="AU90" s="592"/>
      <c r="AV90" s="592"/>
      <c r="AW90" s="592"/>
      <c r="AX90" s="592"/>
      <c r="AY90" s="592"/>
      <c r="AZ90" s="592"/>
      <c r="BA90" s="592"/>
      <c r="BB90" s="592"/>
      <c r="BC90" s="592"/>
      <c r="BD90" s="592"/>
      <c r="BE90" s="595"/>
      <c r="BF90" s="596"/>
      <c r="BG90" s="592"/>
      <c r="BH90" s="592"/>
      <c r="BI90" s="592"/>
      <c r="BJ90" s="592"/>
      <c r="BK90" s="592"/>
      <c r="BL90" s="592"/>
      <c r="BM90" s="592"/>
      <c r="BN90" s="592"/>
      <c r="BO90" s="592"/>
      <c r="BP90" s="592"/>
      <c r="BQ90" s="593"/>
      <c r="BR90" s="594"/>
      <c r="BS90" s="592"/>
      <c r="BT90" s="592"/>
      <c r="BU90" s="592"/>
      <c r="BV90" s="592"/>
      <c r="BW90" s="592"/>
      <c r="BX90" s="592"/>
      <c r="BY90" s="592"/>
      <c r="BZ90" s="592"/>
      <c r="CA90" s="592"/>
      <c r="CB90" s="592"/>
      <c r="CC90" s="595"/>
      <c r="CD90" s="596"/>
      <c r="CE90" s="592"/>
      <c r="CF90" s="592"/>
      <c r="CG90" s="592"/>
      <c r="CH90" s="592"/>
      <c r="CI90" s="592"/>
      <c r="CJ90" s="592"/>
      <c r="CK90" s="592"/>
      <c r="CL90" s="592"/>
      <c r="CM90" s="592"/>
      <c r="CN90" s="592"/>
      <c r="CO90" s="593"/>
      <c r="CP90" s="594"/>
      <c r="CQ90" s="592"/>
      <c r="CR90" s="592"/>
      <c r="CS90" s="592"/>
      <c r="CT90" s="592"/>
      <c r="CU90" s="592"/>
      <c r="CV90" s="592"/>
      <c r="CW90" s="592"/>
      <c r="CX90" s="592"/>
      <c r="CY90" s="592"/>
      <c r="CZ90" s="592"/>
      <c r="DA90" s="595"/>
      <c r="DB90" s="596"/>
      <c r="DC90" s="592"/>
      <c r="DD90" s="592"/>
      <c r="DE90" s="592"/>
      <c r="DF90" s="592"/>
      <c r="DG90" s="592"/>
      <c r="DH90" s="592"/>
      <c r="DI90" s="592"/>
      <c r="DJ90" s="592"/>
      <c r="DK90" s="592"/>
      <c r="DL90" s="592"/>
      <c r="DM90" s="593"/>
      <c r="DN90" s="594"/>
      <c r="DO90" s="592"/>
      <c r="DP90" s="592"/>
      <c r="DQ90" s="592"/>
      <c r="DR90" s="592"/>
      <c r="DS90" s="592"/>
      <c r="DT90" s="592"/>
      <c r="DU90" s="592"/>
      <c r="DV90" s="592"/>
      <c r="DW90" s="592"/>
      <c r="DX90" s="592"/>
      <c r="DY90" s="595"/>
      <c r="DZ90" s="596"/>
      <c r="EA90" s="592"/>
      <c r="EB90" s="592"/>
      <c r="EC90" s="592"/>
      <c r="ED90" s="592"/>
      <c r="EE90" s="592"/>
      <c r="EF90" s="592"/>
      <c r="EG90" s="592"/>
      <c r="EH90" s="592"/>
      <c r="EI90" s="592"/>
      <c r="EJ90" s="592"/>
      <c r="EK90" s="593"/>
      <c r="EL90" s="594"/>
      <c r="EM90" s="592"/>
      <c r="EN90" s="592"/>
      <c r="EO90" s="592"/>
      <c r="EP90" s="592"/>
      <c r="EQ90" s="592"/>
      <c r="ER90" s="592"/>
      <c r="ES90" s="592"/>
      <c r="ET90" s="592"/>
      <c r="EU90" s="592"/>
      <c r="EV90" s="592"/>
      <c r="EW90" s="595"/>
      <c r="EX90" s="596"/>
      <c r="EY90" s="592"/>
      <c r="EZ90" s="592"/>
      <c r="FA90" s="592"/>
      <c r="FB90" s="592"/>
      <c r="FC90" s="592"/>
      <c r="FD90" s="592"/>
      <c r="FE90" s="592"/>
      <c r="FF90" s="592"/>
      <c r="FG90" s="592"/>
      <c r="FH90" s="592"/>
      <c r="FI90" s="593"/>
      <c r="FJ90" s="594"/>
      <c r="FK90" s="592"/>
      <c r="FL90" s="592"/>
      <c r="FM90" s="592"/>
      <c r="FN90" s="592"/>
      <c r="FO90" s="592"/>
      <c r="FP90" s="592"/>
      <c r="FQ90" s="592"/>
      <c r="FR90" s="592"/>
      <c r="FS90" s="592"/>
      <c r="FT90" s="592"/>
      <c r="FU90" s="595"/>
      <c r="FV90" s="596"/>
      <c r="FW90" s="592"/>
      <c r="FX90" s="592"/>
      <c r="FY90" s="592"/>
      <c r="FZ90" s="592"/>
      <c r="GA90" s="592"/>
      <c r="GB90" s="592"/>
      <c r="GC90" s="592"/>
      <c r="GD90" s="592"/>
      <c r="GE90" s="592"/>
      <c r="GF90" s="592"/>
      <c r="GG90" s="593"/>
      <c r="GH90" s="594"/>
      <c r="GI90" s="592"/>
      <c r="GJ90" s="592"/>
      <c r="GK90" s="592"/>
      <c r="GL90" s="592"/>
      <c r="GM90" s="592"/>
      <c r="GN90" s="592"/>
      <c r="GO90" s="592"/>
      <c r="GP90" s="592"/>
      <c r="GQ90" s="592"/>
      <c r="GR90" s="592"/>
      <c r="GS90" s="595"/>
      <c r="GT90" s="596"/>
      <c r="GU90" s="592"/>
      <c r="GV90" s="592"/>
      <c r="GW90" s="592"/>
      <c r="GX90" s="592"/>
      <c r="GY90" s="592"/>
      <c r="GZ90" s="592"/>
      <c r="HA90" s="592"/>
      <c r="HB90" s="592"/>
      <c r="HC90" s="592"/>
      <c r="HD90" s="592"/>
      <c r="HE90" s="593"/>
      <c r="HF90" s="594"/>
      <c r="HG90" s="592"/>
      <c r="HH90" s="592"/>
      <c r="HI90" s="592"/>
      <c r="HJ90" s="592"/>
      <c r="HK90" s="592"/>
      <c r="HL90" s="592"/>
      <c r="HM90" s="592"/>
      <c r="HN90" s="592"/>
      <c r="HO90" s="592"/>
      <c r="HP90" s="592"/>
      <c r="HQ90" s="595"/>
      <c r="HR90" s="596"/>
      <c r="HS90" s="592"/>
      <c r="HT90" s="592"/>
      <c r="HU90" s="592"/>
      <c r="HV90" s="592"/>
      <c r="HW90" s="592"/>
      <c r="HX90" s="592"/>
      <c r="HY90" s="592"/>
      <c r="HZ90" s="592"/>
      <c r="IA90" s="592"/>
      <c r="IB90" s="592"/>
      <c r="IC90" s="595"/>
      <c r="ID90" s="592"/>
      <c r="IE90" s="592"/>
      <c r="IF90" s="592"/>
      <c r="IG90" s="592"/>
      <c r="IH90" s="592"/>
      <c r="II90" s="592"/>
      <c r="IJ90" s="592"/>
      <c r="IK90" s="592"/>
      <c r="IL90" s="592"/>
      <c r="IM90" s="592"/>
      <c r="IN90" s="592"/>
      <c r="IO90" s="595"/>
      <c r="IP90" s="48"/>
      <c r="IQ90" s="48"/>
      <c r="IR90" s="48"/>
      <c r="IS90" s="48"/>
      <c r="IT90" s="48"/>
      <c r="IU90" s="48"/>
      <c r="IV90" s="48"/>
      <c r="IW90" s="48"/>
      <c r="IX90" s="48"/>
      <c r="IY90" s="48"/>
      <c r="IZ90" s="48"/>
      <c r="JA90" s="48"/>
      <c r="JB90" s="48"/>
      <c r="JC90" s="48"/>
      <c r="JD90" s="48"/>
      <c r="JE90" s="48"/>
      <c r="JF90" s="48"/>
      <c r="JG90" s="48"/>
      <c r="JH90" s="48"/>
      <c r="JI90" s="48"/>
      <c r="JJ90" s="48"/>
      <c r="JK90" s="48"/>
      <c r="JL90" s="48"/>
    </row>
    <row r="91" spans="1:272" ht="15" customHeight="1" thickBot="1" x14ac:dyDescent="0.25">
      <c r="A91" s="59"/>
      <c r="B91" s="721"/>
      <c r="C91" s="350">
        <v>1000</v>
      </c>
      <c r="D91" s="351">
        <v>1800</v>
      </c>
      <c r="E91" s="376"/>
      <c r="F91" s="348" t="s">
        <v>844</v>
      </c>
      <c r="G91" s="348" t="s">
        <v>844</v>
      </c>
      <c r="H91" s="348" t="s">
        <v>844</v>
      </c>
      <c r="I91" s="353"/>
      <c r="J91" s="629"/>
      <c r="K91" s="630"/>
      <c r="L91" s="617"/>
      <c r="M91" s="592"/>
      <c r="N91" s="592"/>
      <c r="O91" s="592"/>
      <c r="P91" s="592"/>
      <c r="Q91" s="592"/>
      <c r="R91" s="592"/>
      <c r="S91" s="592"/>
      <c r="T91" s="592"/>
      <c r="U91" s="593"/>
      <c r="V91" s="594"/>
      <c r="W91" s="592"/>
      <c r="X91" s="592"/>
      <c r="Y91" s="592"/>
      <c r="Z91" s="592"/>
      <c r="AA91" s="592"/>
      <c r="AB91" s="592"/>
      <c r="AC91" s="592"/>
      <c r="AD91" s="592"/>
      <c r="AE91" s="592"/>
      <c r="AF91" s="592"/>
      <c r="AG91" s="595"/>
      <c r="AH91" s="596"/>
      <c r="AI91" s="592"/>
      <c r="AJ91" s="592"/>
      <c r="AK91" s="592"/>
      <c r="AL91" s="592"/>
      <c r="AM91" s="592"/>
      <c r="AN91" s="592"/>
      <c r="AO91" s="592"/>
      <c r="AP91" s="592"/>
      <c r="AQ91" s="592"/>
      <c r="AR91" s="592"/>
      <c r="AS91" s="593"/>
      <c r="AT91" s="594"/>
      <c r="AU91" s="592"/>
      <c r="AV91" s="592"/>
      <c r="AW91" s="592"/>
      <c r="AX91" s="592"/>
      <c r="AY91" s="592"/>
      <c r="AZ91" s="592"/>
      <c r="BA91" s="592"/>
      <c r="BB91" s="592"/>
      <c r="BC91" s="592"/>
      <c r="BD91" s="592"/>
      <c r="BE91" s="595"/>
      <c r="BF91" s="596"/>
      <c r="BG91" s="592"/>
      <c r="BH91" s="592"/>
      <c r="BI91" s="592"/>
      <c r="BJ91" s="592"/>
      <c r="BK91" s="592"/>
      <c r="BL91" s="592"/>
      <c r="BM91" s="592"/>
      <c r="BN91" s="592"/>
      <c r="BO91" s="592" t="s">
        <v>85</v>
      </c>
      <c r="BP91" s="592"/>
      <c r="BQ91" s="593"/>
      <c r="BR91" s="594" t="s">
        <v>105</v>
      </c>
      <c r="BS91" s="592"/>
      <c r="BT91" s="592"/>
      <c r="BU91" s="594" t="s">
        <v>105</v>
      </c>
      <c r="BV91" s="592"/>
      <c r="BW91" s="592"/>
      <c r="BX91" s="594" t="s">
        <v>105</v>
      </c>
      <c r="BY91" s="592"/>
      <c r="BZ91" s="592"/>
      <c r="CA91" s="594" t="s">
        <v>105</v>
      </c>
      <c r="CB91" s="592"/>
      <c r="CC91" s="592"/>
      <c r="CD91" s="594" t="s">
        <v>105</v>
      </c>
      <c r="CE91" s="592"/>
      <c r="CF91" s="592"/>
      <c r="CG91" s="594" t="s">
        <v>105</v>
      </c>
      <c r="CH91" s="592"/>
      <c r="CI91" s="592"/>
      <c r="CJ91" s="594" t="s">
        <v>105</v>
      </c>
      <c r="CK91" s="592"/>
      <c r="CL91" s="592"/>
      <c r="CM91" s="594" t="s">
        <v>105</v>
      </c>
      <c r="CN91" s="592"/>
      <c r="CO91" s="592"/>
      <c r="CP91" s="594" t="s">
        <v>105</v>
      </c>
      <c r="CQ91" s="592"/>
      <c r="CR91" s="592"/>
      <c r="CS91" s="594" t="s">
        <v>105</v>
      </c>
      <c r="CT91" s="592"/>
      <c r="CU91" s="592"/>
      <c r="CV91" s="594" t="s">
        <v>105</v>
      </c>
      <c r="CW91" s="592"/>
      <c r="CX91" s="592"/>
      <c r="CY91" s="594" t="s">
        <v>105</v>
      </c>
      <c r="CZ91" s="592"/>
      <c r="DA91" s="592"/>
      <c r="DB91" s="594" t="s">
        <v>105</v>
      </c>
      <c r="DC91" s="592"/>
      <c r="DD91" s="592"/>
      <c r="DE91" s="594" t="s">
        <v>105</v>
      </c>
      <c r="DF91" s="592"/>
      <c r="DG91" s="592"/>
      <c r="DH91" s="594" t="s">
        <v>105</v>
      </c>
      <c r="DI91" s="592"/>
      <c r="DJ91" s="592"/>
      <c r="DK91" s="594" t="s">
        <v>105</v>
      </c>
      <c r="DL91" s="592"/>
      <c r="DM91" s="592"/>
      <c r="DN91" s="594" t="s">
        <v>87</v>
      </c>
      <c r="DO91" s="592"/>
      <c r="DP91" s="592"/>
      <c r="DQ91" s="592" t="s">
        <v>87</v>
      </c>
      <c r="DR91" s="592"/>
      <c r="DS91" s="592"/>
      <c r="DT91" s="592" t="s">
        <v>87</v>
      </c>
      <c r="DU91" s="592"/>
      <c r="DV91" s="592"/>
      <c r="DW91" s="592" t="s">
        <v>104</v>
      </c>
      <c r="DX91" s="592"/>
      <c r="DY91" s="595"/>
      <c r="DZ91" s="592" t="s">
        <v>104</v>
      </c>
      <c r="EA91" s="592"/>
      <c r="EB91" s="595"/>
      <c r="EC91" s="592" t="s">
        <v>104</v>
      </c>
      <c r="ED91" s="592"/>
      <c r="EE91" s="595"/>
      <c r="EF91" s="592" t="s">
        <v>104</v>
      </c>
      <c r="EG91" s="592"/>
      <c r="EH91" s="595"/>
      <c r="EI91" s="592" t="s">
        <v>104</v>
      </c>
      <c r="EJ91" s="592"/>
      <c r="EK91" s="595"/>
      <c r="EL91" s="592" t="s">
        <v>104</v>
      </c>
      <c r="EM91" s="592"/>
      <c r="EN91" s="595"/>
      <c r="EO91" s="592" t="s">
        <v>104</v>
      </c>
      <c r="EP91" s="592"/>
      <c r="EQ91" s="595"/>
      <c r="ER91" s="592" t="s">
        <v>104</v>
      </c>
      <c r="ES91" s="592"/>
      <c r="ET91" s="595"/>
      <c r="EU91" s="592" t="s">
        <v>104</v>
      </c>
      <c r="EV91" s="592"/>
      <c r="EW91" s="595"/>
      <c r="EX91" s="592" t="s">
        <v>104</v>
      </c>
      <c r="EY91" s="592"/>
      <c r="EZ91" s="595"/>
      <c r="FA91" s="592" t="s">
        <v>104</v>
      </c>
      <c r="FB91" s="592"/>
      <c r="FC91" s="595"/>
      <c r="FD91" s="592" t="s">
        <v>104</v>
      </c>
      <c r="FE91" s="592"/>
      <c r="FF91" s="595"/>
      <c r="FG91" s="592" t="s">
        <v>85</v>
      </c>
      <c r="FH91" s="592"/>
      <c r="FI91" s="593"/>
      <c r="FJ91" s="594"/>
      <c r="FK91" s="592"/>
      <c r="FL91" s="592"/>
      <c r="FM91" s="592"/>
      <c r="FN91" s="592"/>
      <c r="FO91" s="592"/>
      <c r="FP91" s="592"/>
      <c r="FQ91" s="592"/>
      <c r="FR91" s="592"/>
      <c r="FS91" s="592"/>
      <c r="FT91" s="592"/>
      <c r="FU91" s="595"/>
      <c r="FV91" s="596"/>
      <c r="FW91" s="592"/>
      <c r="FX91" s="592"/>
      <c r="FY91" s="592"/>
      <c r="FZ91" s="592"/>
      <c r="GA91" s="592"/>
      <c r="GB91" s="592"/>
      <c r="GC91" s="592"/>
      <c r="GD91" s="592"/>
      <c r="GE91" s="592"/>
      <c r="GF91" s="592"/>
      <c r="GG91" s="593"/>
      <c r="GH91" s="594"/>
      <c r="GI91" s="592"/>
      <c r="GJ91" s="592"/>
      <c r="GK91" s="592"/>
      <c r="GL91" s="592"/>
      <c r="GM91" s="592"/>
      <c r="GN91" s="592"/>
      <c r="GO91" s="592"/>
      <c r="GP91" s="592"/>
      <c r="GQ91" s="592"/>
      <c r="GR91" s="592"/>
      <c r="GS91" s="595"/>
      <c r="GT91" s="596"/>
      <c r="GU91" s="592"/>
      <c r="GV91" s="592"/>
      <c r="GW91" s="592"/>
      <c r="GX91" s="592"/>
      <c r="GY91" s="592"/>
      <c r="GZ91" s="592"/>
      <c r="HA91" s="592"/>
      <c r="HB91" s="592"/>
      <c r="HC91" s="592"/>
      <c r="HD91" s="592"/>
      <c r="HE91" s="593"/>
      <c r="HF91" s="594"/>
      <c r="HG91" s="592"/>
      <c r="HH91" s="592"/>
      <c r="HI91" s="592"/>
      <c r="HJ91" s="592"/>
      <c r="HK91" s="592"/>
      <c r="HL91" s="592"/>
      <c r="HM91" s="592"/>
      <c r="HN91" s="592"/>
      <c r="HO91" s="592"/>
      <c r="HP91" s="592"/>
      <c r="HQ91" s="595"/>
      <c r="HR91" s="596"/>
      <c r="HS91" s="592"/>
      <c r="HT91" s="592"/>
      <c r="HU91" s="592"/>
      <c r="HV91" s="592"/>
      <c r="HW91" s="592"/>
      <c r="HX91" s="592"/>
      <c r="HY91" s="592"/>
      <c r="HZ91" s="592"/>
      <c r="IA91" s="592"/>
      <c r="IB91" s="592"/>
      <c r="IC91" s="595"/>
      <c r="ID91" s="592"/>
      <c r="IE91" s="592"/>
      <c r="IF91" s="592"/>
      <c r="IG91" s="592"/>
      <c r="IH91" s="592"/>
      <c r="II91" s="592"/>
      <c r="IJ91" s="592"/>
      <c r="IK91" s="592"/>
      <c r="IL91" s="592"/>
      <c r="IM91" s="592"/>
      <c r="IN91" s="592"/>
      <c r="IO91" s="595"/>
      <c r="IP91" s="48"/>
      <c r="IQ91" s="48"/>
      <c r="IR91" s="48"/>
      <c r="IS91" s="48"/>
      <c r="IT91" s="48"/>
      <c r="IU91" s="48"/>
      <c r="IV91" s="48"/>
      <c r="IW91" s="48"/>
      <c r="IX91" s="48"/>
      <c r="IY91" s="48"/>
      <c r="IZ91" s="48"/>
      <c r="JA91" s="48"/>
      <c r="JB91" s="48"/>
      <c r="JC91" s="48"/>
      <c r="JD91" s="48"/>
      <c r="JE91" s="48"/>
      <c r="JF91" s="48"/>
      <c r="JG91" s="48"/>
      <c r="JH91" s="48"/>
      <c r="JI91" s="48"/>
      <c r="JJ91" s="48"/>
      <c r="JK91" s="48"/>
      <c r="JL91" s="48"/>
    </row>
    <row r="92" spans="1:272" ht="15" customHeight="1" thickBot="1" x14ac:dyDescent="0.25">
      <c r="A92" s="59"/>
      <c r="B92" s="720" t="s">
        <v>90</v>
      </c>
      <c r="C92" s="346">
        <v>1245</v>
      </c>
      <c r="D92" s="347">
        <v>2200</v>
      </c>
      <c r="E92" s="377"/>
      <c r="F92" s="348" t="str">
        <f t="shared" si="80"/>
        <v>N</v>
      </c>
      <c r="G92" s="348" t="str">
        <f t="shared" si="81"/>
        <v>GP</v>
      </c>
      <c r="H92" s="348" t="str">
        <f t="shared" si="82"/>
        <v>O</v>
      </c>
      <c r="I92" s="349"/>
      <c r="J92" s="637"/>
      <c r="K92" s="638"/>
      <c r="L92" s="639"/>
      <c r="M92" s="640"/>
      <c r="N92" s="640"/>
      <c r="O92" s="640"/>
      <c r="P92" s="640"/>
      <c r="Q92" s="640"/>
      <c r="R92" s="640"/>
      <c r="S92" s="640"/>
      <c r="T92" s="640"/>
      <c r="U92" s="642"/>
      <c r="V92" s="644"/>
      <c r="W92" s="640"/>
      <c r="X92" s="640"/>
      <c r="Y92" s="640"/>
      <c r="Z92" s="640"/>
      <c r="AA92" s="640"/>
      <c r="AB92" s="640"/>
      <c r="AC92" s="640"/>
      <c r="AD92" s="640"/>
      <c r="AE92" s="640"/>
      <c r="AF92" s="640"/>
      <c r="AG92" s="641"/>
      <c r="AH92" s="639"/>
      <c r="AI92" s="640"/>
      <c r="AJ92" s="640"/>
      <c r="AK92" s="640"/>
      <c r="AL92" s="640"/>
      <c r="AM92" s="640"/>
      <c r="AN92" s="640"/>
      <c r="AO92" s="640"/>
      <c r="AP92" s="640"/>
      <c r="AQ92" s="640"/>
      <c r="AR92" s="640"/>
      <c r="AS92" s="642"/>
      <c r="AT92" s="644"/>
      <c r="AU92" s="640"/>
      <c r="AV92" s="640"/>
      <c r="AW92" s="640"/>
      <c r="AX92" s="640"/>
      <c r="AY92" s="640"/>
      <c r="AZ92" s="640"/>
      <c r="BA92" s="640"/>
      <c r="BB92" s="640"/>
      <c r="BC92" s="640"/>
      <c r="BD92" s="640"/>
      <c r="BE92" s="641"/>
      <c r="BF92" s="639"/>
      <c r="BG92" s="640"/>
      <c r="BH92" s="640"/>
      <c r="BI92" s="640"/>
      <c r="BJ92" s="640"/>
      <c r="BK92" s="640"/>
      <c r="BL92" s="640"/>
      <c r="BM92" s="640"/>
      <c r="BN92" s="640"/>
      <c r="BO92" s="640"/>
      <c r="BP92" s="640"/>
      <c r="BQ92" s="642"/>
      <c r="BR92" s="644"/>
      <c r="BS92" s="640"/>
      <c r="BT92" s="640"/>
      <c r="BU92" s="640"/>
      <c r="BV92" s="640"/>
      <c r="BW92" s="640"/>
      <c r="BX92" s="640"/>
      <c r="BY92" s="640"/>
      <c r="BZ92" s="640"/>
      <c r="CA92" s="640"/>
      <c r="CB92" s="640"/>
      <c r="CC92" s="641"/>
      <c r="CD92" s="639"/>
      <c r="CE92" s="640"/>
      <c r="CF92" s="640"/>
      <c r="CG92" s="640"/>
      <c r="CH92" s="640"/>
      <c r="CI92" s="640"/>
      <c r="CJ92" s="640"/>
      <c r="CK92" s="640"/>
      <c r="CL92" s="640"/>
      <c r="CM92" s="640"/>
      <c r="CN92" s="640"/>
      <c r="CO92" s="642"/>
      <c r="CP92" s="644"/>
      <c r="CQ92" s="640"/>
      <c r="CR92" s="640"/>
      <c r="CS92" s="640"/>
      <c r="CT92" s="640"/>
      <c r="CU92" s="640"/>
      <c r="CV92" s="640"/>
      <c r="CW92" s="640"/>
      <c r="CX92" s="640"/>
      <c r="CY92" s="642" t="s">
        <v>85</v>
      </c>
      <c r="CZ92" s="638"/>
      <c r="DA92" s="643"/>
      <c r="DB92" s="638" t="s">
        <v>96</v>
      </c>
      <c r="DC92" s="638"/>
      <c r="DD92" s="639"/>
      <c r="DE92" s="642" t="s">
        <v>96</v>
      </c>
      <c r="DF92" s="638"/>
      <c r="DG92" s="639"/>
      <c r="DH92" s="642" t="s">
        <v>96</v>
      </c>
      <c r="DI92" s="638"/>
      <c r="DJ92" s="639"/>
      <c r="DK92" s="642" t="s">
        <v>96</v>
      </c>
      <c r="DL92" s="638"/>
      <c r="DM92" s="643"/>
      <c r="DN92" s="637" t="s">
        <v>96</v>
      </c>
      <c r="DO92" s="638"/>
      <c r="DP92" s="639"/>
      <c r="DQ92" s="642" t="s">
        <v>96</v>
      </c>
      <c r="DR92" s="638"/>
      <c r="DS92" s="639"/>
      <c r="DT92" s="642" t="s">
        <v>96</v>
      </c>
      <c r="DU92" s="638"/>
      <c r="DV92" s="639"/>
      <c r="DW92" s="642" t="s">
        <v>96</v>
      </c>
      <c r="DX92" s="638"/>
      <c r="DY92" s="643"/>
      <c r="DZ92" s="637" t="s">
        <v>96</v>
      </c>
      <c r="EA92" s="638"/>
      <c r="EB92" s="639"/>
      <c r="EC92" s="642" t="s">
        <v>96</v>
      </c>
      <c r="ED92" s="638"/>
      <c r="EE92" s="639"/>
      <c r="EF92" s="642" t="s">
        <v>96</v>
      </c>
      <c r="EG92" s="638"/>
      <c r="EH92" s="639"/>
      <c r="EI92" s="642" t="s">
        <v>96</v>
      </c>
      <c r="EJ92" s="638"/>
      <c r="EK92" s="643"/>
      <c r="EL92" s="637" t="s">
        <v>96</v>
      </c>
      <c r="EM92" s="638"/>
      <c r="EN92" s="639"/>
      <c r="EO92" s="642" t="s">
        <v>96</v>
      </c>
      <c r="EP92" s="638"/>
      <c r="EQ92" s="639"/>
      <c r="ER92" s="642" t="s">
        <v>96</v>
      </c>
      <c r="ES92" s="638"/>
      <c r="ET92" s="639"/>
      <c r="EU92" s="642" t="s">
        <v>96</v>
      </c>
      <c r="EV92" s="638"/>
      <c r="EW92" s="643"/>
      <c r="EX92" s="637" t="s">
        <v>96</v>
      </c>
      <c r="EY92" s="638"/>
      <c r="EZ92" s="639"/>
      <c r="FA92" s="642" t="s">
        <v>96</v>
      </c>
      <c r="FB92" s="638"/>
      <c r="FC92" s="639"/>
      <c r="FD92" s="642" t="s">
        <v>96</v>
      </c>
      <c r="FE92" s="638"/>
      <c r="FF92" s="639"/>
      <c r="FG92" s="642" t="s">
        <v>96</v>
      </c>
      <c r="FH92" s="638"/>
      <c r="FI92" s="643"/>
      <c r="FJ92" s="637" t="s">
        <v>96</v>
      </c>
      <c r="FK92" s="638"/>
      <c r="FL92" s="639"/>
      <c r="FM92" s="642" t="s">
        <v>96</v>
      </c>
      <c r="FN92" s="638"/>
      <c r="FO92" s="639"/>
      <c r="FP92" s="642" t="s">
        <v>96</v>
      </c>
      <c r="FQ92" s="638"/>
      <c r="FR92" s="639"/>
      <c r="FS92" s="642" t="s">
        <v>96</v>
      </c>
      <c r="FT92" s="638"/>
      <c r="FU92" s="643"/>
      <c r="FV92" s="637" t="s">
        <v>96</v>
      </c>
      <c r="FW92" s="638"/>
      <c r="FX92" s="639"/>
      <c r="FY92" s="642" t="s">
        <v>96</v>
      </c>
      <c r="FZ92" s="638"/>
      <c r="GA92" s="639"/>
      <c r="GB92" s="642" t="s">
        <v>96</v>
      </c>
      <c r="GC92" s="638"/>
      <c r="GD92" s="639"/>
      <c r="GE92" s="642" t="s">
        <v>96</v>
      </c>
      <c r="GF92" s="638"/>
      <c r="GG92" s="643"/>
      <c r="GH92" s="637" t="s">
        <v>96</v>
      </c>
      <c r="GI92" s="638"/>
      <c r="GJ92" s="639"/>
      <c r="GK92" s="642" t="s">
        <v>96</v>
      </c>
      <c r="GL92" s="638"/>
      <c r="GM92" s="639"/>
      <c r="GN92" s="642" t="s">
        <v>96</v>
      </c>
      <c r="GO92" s="638"/>
      <c r="GP92" s="639"/>
      <c r="GQ92" s="642" t="s">
        <v>96</v>
      </c>
      <c r="GR92" s="638"/>
      <c r="GS92" s="643"/>
      <c r="GT92" s="637" t="s">
        <v>96</v>
      </c>
      <c r="GU92" s="638"/>
      <c r="GV92" s="639"/>
      <c r="GW92" s="642" t="s">
        <v>96</v>
      </c>
      <c r="GX92" s="638"/>
      <c r="GY92" s="639"/>
      <c r="GZ92" s="642" t="s">
        <v>96</v>
      </c>
      <c r="HA92" s="638"/>
      <c r="HB92" s="639"/>
      <c r="HC92" s="642" t="s">
        <v>85</v>
      </c>
      <c r="HD92" s="638"/>
      <c r="HE92" s="643"/>
      <c r="HF92" s="644"/>
      <c r="HG92" s="640"/>
      <c r="HH92" s="640"/>
      <c r="HI92" s="640"/>
      <c r="HJ92" s="640"/>
      <c r="HK92" s="640"/>
      <c r="HL92" s="640"/>
      <c r="HM92" s="640"/>
      <c r="HN92" s="640"/>
      <c r="HO92" s="640"/>
      <c r="HP92" s="640"/>
      <c r="HQ92" s="641"/>
      <c r="HR92" s="639"/>
      <c r="HS92" s="640"/>
      <c r="HT92" s="640"/>
      <c r="HU92" s="640"/>
      <c r="HV92" s="640"/>
      <c r="HW92" s="640"/>
      <c r="HX92" s="640"/>
      <c r="HY92" s="640"/>
      <c r="HZ92" s="640"/>
      <c r="IA92" s="640"/>
      <c r="IB92" s="640"/>
      <c r="IC92" s="641"/>
      <c r="ID92" s="640"/>
      <c r="IE92" s="640"/>
      <c r="IF92" s="640"/>
      <c r="IG92" s="640"/>
      <c r="IH92" s="640"/>
      <c r="II92" s="640"/>
      <c r="IJ92" s="640"/>
      <c r="IK92" s="640"/>
      <c r="IL92" s="640"/>
      <c r="IM92" s="640"/>
      <c r="IN92" s="640"/>
      <c r="IO92" s="641"/>
      <c r="IP92" s="48"/>
      <c r="IQ92" s="48"/>
      <c r="IR92" s="48"/>
      <c r="IS92" s="48"/>
      <c r="IT92" s="48"/>
      <c r="IU92" s="48"/>
      <c r="IV92" s="48"/>
      <c r="IW92" s="48"/>
      <c r="IX92" s="48"/>
      <c r="IY92" s="48"/>
      <c r="IZ92" s="48"/>
      <c r="JA92" s="48"/>
      <c r="JB92" s="48"/>
      <c r="JC92" s="48"/>
      <c r="JD92" s="48"/>
      <c r="JE92" s="48"/>
      <c r="JF92" s="48"/>
      <c r="JG92" s="48"/>
      <c r="JH92" s="48"/>
      <c r="JI92" s="48"/>
      <c r="JJ92" s="48"/>
      <c r="JK92" s="48"/>
      <c r="JL92" s="48"/>
    </row>
    <row r="93" spans="1:272" s="3" customFormat="1" ht="15" customHeight="1" thickBot="1" x14ac:dyDescent="0.25">
      <c r="A93" s="59"/>
      <c r="B93" s="721"/>
      <c r="C93" s="350"/>
      <c r="D93" s="351"/>
      <c r="E93" s="378"/>
      <c r="F93" s="348" t="str">
        <f t="shared" si="80"/>
        <v>N</v>
      </c>
      <c r="G93" s="348" t="str">
        <f t="shared" si="81"/>
        <v>GP</v>
      </c>
      <c r="H93" s="348" t="str">
        <f t="shared" si="82"/>
        <v>TR</v>
      </c>
      <c r="I93" s="353"/>
      <c r="J93" s="597"/>
      <c r="K93" s="598"/>
      <c r="L93" s="596"/>
      <c r="M93" s="592"/>
      <c r="N93" s="592"/>
      <c r="O93" s="592"/>
      <c r="P93" s="592"/>
      <c r="Q93" s="592"/>
      <c r="R93" s="592"/>
      <c r="S93" s="592"/>
      <c r="T93" s="592"/>
      <c r="U93" s="593"/>
      <c r="V93" s="594"/>
      <c r="W93" s="592"/>
      <c r="X93" s="592"/>
      <c r="Y93" s="592"/>
      <c r="Z93" s="592"/>
      <c r="AA93" s="592"/>
      <c r="AB93" s="592"/>
      <c r="AC93" s="592"/>
      <c r="AD93" s="592"/>
      <c r="AE93" s="592"/>
      <c r="AF93" s="592"/>
      <c r="AG93" s="595"/>
      <c r="AH93" s="596"/>
      <c r="AI93" s="592"/>
      <c r="AJ93" s="592"/>
      <c r="AK93" s="592"/>
      <c r="AL93" s="592"/>
      <c r="AM93" s="592"/>
      <c r="AN93" s="592"/>
      <c r="AO93" s="592"/>
      <c r="AP93" s="592"/>
      <c r="AQ93" s="592"/>
      <c r="AR93" s="592"/>
      <c r="AS93" s="593"/>
      <c r="AT93" s="594"/>
      <c r="AU93" s="592"/>
      <c r="AV93" s="592"/>
      <c r="AW93" s="592"/>
      <c r="AX93" s="592"/>
      <c r="AY93" s="592"/>
      <c r="AZ93" s="592"/>
      <c r="BA93" s="592"/>
      <c r="BB93" s="592"/>
      <c r="BC93" s="592"/>
      <c r="BD93" s="592"/>
      <c r="BE93" s="595"/>
      <c r="BF93" s="596"/>
      <c r="BG93" s="592"/>
      <c r="BH93" s="592"/>
      <c r="BI93" s="592"/>
      <c r="BJ93" s="592"/>
      <c r="BK93" s="592"/>
      <c r="BL93" s="592"/>
      <c r="BM93" s="592"/>
      <c r="BN93" s="592"/>
      <c r="BO93" s="592"/>
      <c r="BP93" s="592"/>
      <c r="BQ93" s="593"/>
      <c r="BR93" s="594"/>
      <c r="BS93" s="592"/>
      <c r="BT93" s="592"/>
      <c r="BU93" s="592"/>
      <c r="BV93" s="592"/>
      <c r="BW93" s="592"/>
      <c r="BX93" s="592"/>
      <c r="BY93" s="592"/>
      <c r="BZ93" s="592"/>
      <c r="CA93" s="592"/>
      <c r="CB93" s="592"/>
      <c r="CC93" s="595"/>
      <c r="CD93" s="596"/>
      <c r="CE93" s="592"/>
      <c r="CF93" s="592"/>
      <c r="CG93" s="592"/>
      <c r="CH93" s="592"/>
      <c r="CI93" s="592"/>
      <c r="CJ93" s="592"/>
      <c r="CK93" s="592"/>
      <c r="CL93" s="592"/>
      <c r="CM93" s="592"/>
      <c r="CN93" s="592"/>
      <c r="CO93" s="593"/>
      <c r="CP93" s="594"/>
      <c r="CQ93" s="592"/>
      <c r="CR93" s="592"/>
      <c r="CS93" s="592"/>
      <c r="CT93" s="592"/>
      <c r="CU93" s="592"/>
      <c r="CV93" s="592"/>
      <c r="CW93" s="592"/>
      <c r="CX93" s="592"/>
      <c r="CY93" s="593" t="s">
        <v>85</v>
      </c>
      <c r="CZ93" s="598"/>
      <c r="DA93" s="631"/>
      <c r="DB93" s="598" t="s">
        <v>105</v>
      </c>
      <c r="DC93" s="598"/>
      <c r="DD93" s="596"/>
      <c r="DE93" s="593" t="s">
        <v>105</v>
      </c>
      <c r="DF93" s="598"/>
      <c r="DG93" s="596"/>
      <c r="DH93" s="593" t="s">
        <v>105</v>
      </c>
      <c r="DI93" s="598"/>
      <c r="DJ93" s="596"/>
      <c r="DK93" s="593" t="s">
        <v>105</v>
      </c>
      <c r="DL93" s="598"/>
      <c r="DM93" s="631"/>
      <c r="DN93" s="597" t="s">
        <v>105</v>
      </c>
      <c r="DO93" s="598"/>
      <c r="DP93" s="596"/>
      <c r="DQ93" s="593" t="s">
        <v>105</v>
      </c>
      <c r="DR93" s="598"/>
      <c r="DS93" s="596"/>
      <c r="DT93" s="593" t="s">
        <v>105</v>
      </c>
      <c r="DU93" s="598"/>
      <c r="DV93" s="596"/>
      <c r="DW93" s="593" t="s">
        <v>105</v>
      </c>
      <c r="DX93" s="598"/>
      <c r="DY93" s="631"/>
      <c r="DZ93" s="597" t="s">
        <v>105</v>
      </c>
      <c r="EA93" s="598"/>
      <c r="EB93" s="596"/>
      <c r="EC93" s="593" t="s">
        <v>105</v>
      </c>
      <c r="ED93" s="598"/>
      <c r="EE93" s="596"/>
      <c r="EF93" s="593" t="s">
        <v>105</v>
      </c>
      <c r="EG93" s="598"/>
      <c r="EH93" s="596"/>
      <c r="EI93" s="593" t="s">
        <v>105</v>
      </c>
      <c r="EJ93" s="598"/>
      <c r="EK93" s="631"/>
      <c r="EL93" s="597" t="s">
        <v>105</v>
      </c>
      <c r="EM93" s="598"/>
      <c r="EN93" s="596"/>
      <c r="EO93" s="593" t="s">
        <v>105</v>
      </c>
      <c r="EP93" s="598"/>
      <c r="EQ93" s="596"/>
      <c r="ER93" s="593" t="s">
        <v>105</v>
      </c>
      <c r="ES93" s="598"/>
      <c r="ET93" s="596"/>
      <c r="EU93" s="593" t="s">
        <v>105</v>
      </c>
      <c r="EV93" s="598"/>
      <c r="EW93" s="631"/>
      <c r="EX93" s="597" t="s">
        <v>105</v>
      </c>
      <c r="EY93" s="598"/>
      <c r="EZ93" s="596"/>
      <c r="FA93" s="593" t="s">
        <v>105</v>
      </c>
      <c r="FB93" s="598"/>
      <c r="FC93" s="596"/>
      <c r="FD93" s="593" t="s">
        <v>105</v>
      </c>
      <c r="FE93" s="598"/>
      <c r="FF93" s="596"/>
      <c r="FG93" s="593" t="s">
        <v>105</v>
      </c>
      <c r="FH93" s="598"/>
      <c r="FI93" s="631"/>
      <c r="FJ93" s="597" t="s">
        <v>105</v>
      </c>
      <c r="FK93" s="598"/>
      <c r="FL93" s="596"/>
      <c r="FM93" s="593" t="s">
        <v>87</v>
      </c>
      <c r="FN93" s="598"/>
      <c r="FO93" s="596"/>
      <c r="FP93" s="593" t="s">
        <v>87</v>
      </c>
      <c r="FQ93" s="598"/>
      <c r="FR93" s="596"/>
      <c r="FS93" s="593" t="s">
        <v>87</v>
      </c>
      <c r="FT93" s="598"/>
      <c r="FU93" s="631"/>
      <c r="FV93" s="597" t="s">
        <v>104</v>
      </c>
      <c r="FW93" s="598"/>
      <c r="FX93" s="596"/>
      <c r="FY93" s="593" t="s">
        <v>104</v>
      </c>
      <c r="FZ93" s="598"/>
      <c r="GA93" s="596"/>
      <c r="GB93" s="593" t="s">
        <v>104</v>
      </c>
      <c r="GC93" s="598"/>
      <c r="GD93" s="596"/>
      <c r="GE93" s="593" t="s">
        <v>104</v>
      </c>
      <c r="GF93" s="598"/>
      <c r="GG93" s="631"/>
      <c r="GH93" s="597" t="s">
        <v>104</v>
      </c>
      <c r="GI93" s="598"/>
      <c r="GJ93" s="596"/>
      <c r="GK93" s="593" t="s">
        <v>104</v>
      </c>
      <c r="GL93" s="598"/>
      <c r="GM93" s="596"/>
      <c r="GN93" s="593" t="s">
        <v>104</v>
      </c>
      <c r="GO93" s="598"/>
      <c r="GP93" s="596"/>
      <c r="GQ93" s="593" t="s">
        <v>104</v>
      </c>
      <c r="GR93" s="598"/>
      <c r="GS93" s="631"/>
      <c r="GT93" s="597" t="s">
        <v>104</v>
      </c>
      <c r="GU93" s="598"/>
      <c r="GV93" s="596"/>
      <c r="GW93" s="593" t="s">
        <v>104</v>
      </c>
      <c r="GX93" s="598"/>
      <c r="GY93" s="596"/>
      <c r="GZ93" s="593" t="s">
        <v>104</v>
      </c>
      <c r="HA93" s="598"/>
      <c r="HB93" s="596"/>
      <c r="HC93" s="593" t="s">
        <v>85</v>
      </c>
      <c r="HD93" s="598"/>
      <c r="HE93" s="631"/>
      <c r="HF93" s="594"/>
      <c r="HG93" s="592"/>
      <c r="HH93" s="592"/>
      <c r="HI93" s="592"/>
      <c r="HJ93" s="592"/>
      <c r="HK93" s="592"/>
      <c r="HL93" s="592"/>
      <c r="HM93" s="592"/>
      <c r="HN93" s="592"/>
      <c r="HO93" s="592"/>
      <c r="HP93" s="592"/>
      <c r="HQ93" s="595"/>
      <c r="HR93" s="596"/>
      <c r="HS93" s="592"/>
      <c r="HT93" s="592"/>
      <c r="HU93" s="592"/>
      <c r="HV93" s="592"/>
      <c r="HW93" s="592"/>
      <c r="HX93" s="592"/>
      <c r="HY93" s="592"/>
      <c r="HZ93" s="592"/>
      <c r="IA93" s="592"/>
      <c r="IB93" s="592"/>
      <c r="IC93" s="595"/>
      <c r="ID93" s="592"/>
      <c r="IE93" s="592"/>
      <c r="IF93" s="592"/>
      <c r="IG93" s="592"/>
      <c r="IH93" s="592"/>
      <c r="II93" s="592"/>
      <c r="IJ93" s="592"/>
      <c r="IK93" s="592"/>
      <c r="IL93" s="592"/>
      <c r="IM93" s="592"/>
      <c r="IN93" s="592"/>
      <c r="IO93" s="595"/>
      <c r="IP93" s="48"/>
      <c r="IQ93" s="48"/>
      <c r="IR93" s="48"/>
      <c r="IS93" s="48"/>
      <c r="IT93" s="48"/>
      <c r="IU93" s="48"/>
      <c r="IV93" s="48"/>
      <c r="IW93" s="48"/>
      <c r="IX93" s="48"/>
      <c r="IY93" s="48"/>
      <c r="IZ93" s="48"/>
      <c r="JA93" s="48"/>
      <c r="JB93" s="48"/>
      <c r="JC93" s="48"/>
      <c r="JD93" s="48"/>
      <c r="JE93" s="48"/>
      <c r="JF93" s="48"/>
      <c r="JG93" s="48"/>
      <c r="JH93" s="48"/>
      <c r="JI93" s="48"/>
      <c r="JJ93" s="48"/>
      <c r="JK93" s="48"/>
      <c r="JL93" s="48"/>
    </row>
    <row r="94" spans="1:272" ht="15" customHeight="1" thickBot="1" x14ac:dyDescent="0.25">
      <c r="A94" s="59"/>
      <c r="B94" s="721"/>
      <c r="C94" s="350"/>
      <c r="D94" s="351"/>
      <c r="E94" s="378"/>
      <c r="F94" s="348" t="str">
        <f t="shared" si="80"/>
        <v>N</v>
      </c>
      <c r="G94" s="348" t="str">
        <f t="shared" si="81"/>
        <v>GP</v>
      </c>
      <c r="H94" s="348" t="str">
        <f t="shared" si="82"/>
        <v>TR</v>
      </c>
      <c r="I94" s="353"/>
      <c r="J94" s="597"/>
      <c r="K94" s="598"/>
      <c r="L94" s="596"/>
      <c r="M94" s="592"/>
      <c r="N94" s="592"/>
      <c r="O94" s="592"/>
      <c r="P94" s="592"/>
      <c r="Q94" s="592"/>
      <c r="R94" s="592"/>
      <c r="S94" s="592"/>
      <c r="T94" s="592"/>
      <c r="U94" s="593"/>
      <c r="V94" s="594"/>
      <c r="W94" s="592"/>
      <c r="X94" s="592"/>
      <c r="Y94" s="592"/>
      <c r="Z94" s="592"/>
      <c r="AA94" s="592"/>
      <c r="AB94" s="592"/>
      <c r="AC94" s="592"/>
      <c r="AD94" s="592"/>
      <c r="AE94" s="592"/>
      <c r="AF94" s="592"/>
      <c r="AG94" s="595"/>
      <c r="AH94" s="596"/>
      <c r="AI94" s="592"/>
      <c r="AJ94" s="592"/>
      <c r="AK94" s="592"/>
      <c r="AL94" s="592"/>
      <c r="AM94" s="592"/>
      <c r="AN94" s="592"/>
      <c r="AO94" s="592"/>
      <c r="AP94" s="592"/>
      <c r="AQ94" s="592"/>
      <c r="AR94" s="592"/>
      <c r="AS94" s="593"/>
      <c r="AT94" s="594"/>
      <c r="AU94" s="592"/>
      <c r="AV94" s="592"/>
      <c r="AW94" s="592"/>
      <c r="AX94" s="592"/>
      <c r="AY94" s="592"/>
      <c r="AZ94" s="592"/>
      <c r="BA94" s="592"/>
      <c r="BB94" s="592"/>
      <c r="BC94" s="592"/>
      <c r="BD94" s="592"/>
      <c r="BE94" s="595"/>
      <c r="BF94" s="596"/>
      <c r="BG94" s="592"/>
      <c r="BH94" s="592"/>
      <c r="BI94" s="592"/>
      <c r="BJ94" s="592"/>
      <c r="BK94" s="592"/>
      <c r="BL94" s="592"/>
      <c r="BM94" s="592"/>
      <c r="BN94" s="592"/>
      <c r="BO94" s="592"/>
      <c r="BP94" s="592"/>
      <c r="BQ94" s="593"/>
      <c r="BR94" s="594"/>
      <c r="BS94" s="592"/>
      <c r="BT94" s="592"/>
      <c r="BU94" s="592"/>
      <c r="BV94" s="592"/>
      <c r="BW94" s="592"/>
      <c r="BX94" s="592"/>
      <c r="BY94" s="592"/>
      <c r="BZ94" s="592"/>
      <c r="CA94" s="592"/>
      <c r="CB94" s="592"/>
      <c r="CC94" s="595"/>
      <c r="CD94" s="596"/>
      <c r="CE94" s="592"/>
      <c r="CF94" s="592"/>
      <c r="CG94" s="592"/>
      <c r="CH94" s="592"/>
      <c r="CI94" s="592"/>
      <c r="CJ94" s="592"/>
      <c r="CK94" s="592"/>
      <c r="CL94" s="592"/>
      <c r="CM94" s="592"/>
      <c r="CN94" s="592"/>
      <c r="CO94" s="593"/>
      <c r="CP94" s="594"/>
      <c r="CQ94" s="592"/>
      <c r="CR94" s="592"/>
      <c r="CS94" s="592"/>
      <c r="CT94" s="592"/>
      <c r="CU94" s="592"/>
      <c r="CV94" s="592"/>
      <c r="CW94" s="592"/>
      <c r="CX94" s="592"/>
      <c r="CY94" s="593" t="s">
        <v>85</v>
      </c>
      <c r="CZ94" s="598"/>
      <c r="DA94" s="631"/>
      <c r="DB94" s="598" t="s">
        <v>105</v>
      </c>
      <c r="DC94" s="598"/>
      <c r="DD94" s="596"/>
      <c r="DE94" s="593" t="s">
        <v>105</v>
      </c>
      <c r="DF94" s="598"/>
      <c r="DG94" s="596"/>
      <c r="DH94" s="593" t="s">
        <v>105</v>
      </c>
      <c r="DI94" s="598"/>
      <c r="DJ94" s="596"/>
      <c r="DK94" s="593" t="s">
        <v>105</v>
      </c>
      <c r="DL94" s="598"/>
      <c r="DM94" s="631"/>
      <c r="DN94" s="597" t="s">
        <v>105</v>
      </c>
      <c r="DO94" s="598"/>
      <c r="DP94" s="596"/>
      <c r="DQ94" s="593" t="s">
        <v>105</v>
      </c>
      <c r="DR94" s="598"/>
      <c r="DS94" s="596"/>
      <c r="DT94" s="593" t="s">
        <v>105</v>
      </c>
      <c r="DU94" s="598"/>
      <c r="DV94" s="596"/>
      <c r="DW94" s="593" t="s">
        <v>105</v>
      </c>
      <c r="DX94" s="598"/>
      <c r="DY94" s="631"/>
      <c r="DZ94" s="597" t="s">
        <v>105</v>
      </c>
      <c r="EA94" s="598"/>
      <c r="EB94" s="596"/>
      <c r="EC94" s="593" t="s">
        <v>105</v>
      </c>
      <c r="ED94" s="598"/>
      <c r="EE94" s="596"/>
      <c r="EF94" s="593" t="s">
        <v>105</v>
      </c>
      <c r="EG94" s="598"/>
      <c r="EH94" s="596"/>
      <c r="EI94" s="593" t="s">
        <v>105</v>
      </c>
      <c r="EJ94" s="598"/>
      <c r="EK94" s="631"/>
      <c r="EL94" s="597" t="s">
        <v>105</v>
      </c>
      <c r="EM94" s="598"/>
      <c r="EN94" s="596"/>
      <c r="EO94" s="593" t="s">
        <v>105</v>
      </c>
      <c r="EP94" s="598"/>
      <c r="EQ94" s="596"/>
      <c r="ER94" s="593" t="s">
        <v>105</v>
      </c>
      <c r="ES94" s="598"/>
      <c r="ET94" s="596"/>
      <c r="EU94" s="593" t="s">
        <v>105</v>
      </c>
      <c r="EV94" s="598"/>
      <c r="EW94" s="631"/>
      <c r="EX94" s="597" t="s">
        <v>105</v>
      </c>
      <c r="EY94" s="598"/>
      <c r="EZ94" s="596"/>
      <c r="FA94" s="593" t="s">
        <v>105</v>
      </c>
      <c r="FB94" s="598"/>
      <c r="FC94" s="596"/>
      <c r="FD94" s="593" t="s">
        <v>105</v>
      </c>
      <c r="FE94" s="598"/>
      <c r="FF94" s="596"/>
      <c r="FG94" s="593" t="s">
        <v>105</v>
      </c>
      <c r="FH94" s="598"/>
      <c r="FI94" s="631"/>
      <c r="FJ94" s="597" t="s">
        <v>105</v>
      </c>
      <c r="FK94" s="598"/>
      <c r="FL94" s="596"/>
      <c r="FM94" s="593" t="s">
        <v>105</v>
      </c>
      <c r="FN94" s="598"/>
      <c r="FO94" s="596"/>
      <c r="FP94" s="593" t="s">
        <v>105</v>
      </c>
      <c r="FQ94" s="598"/>
      <c r="FR94" s="596"/>
      <c r="FS94" s="593" t="s">
        <v>87</v>
      </c>
      <c r="FT94" s="598"/>
      <c r="FU94" s="631"/>
      <c r="FV94" s="597" t="s">
        <v>87</v>
      </c>
      <c r="FW94" s="598"/>
      <c r="FX94" s="596"/>
      <c r="FY94" s="593" t="s">
        <v>87</v>
      </c>
      <c r="FZ94" s="598"/>
      <c r="GA94" s="596"/>
      <c r="GB94" s="593" t="s">
        <v>104</v>
      </c>
      <c r="GC94" s="598"/>
      <c r="GD94" s="596"/>
      <c r="GE94" s="593" t="s">
        <v>104</v>
      </c>
      <c r="GF94" s="598"/>
      <c r="GG94" s="631"/>
      <c r="GH94" s="597" t="s">
        <v>104</v>
      </c>
      <c r="GI94" s="598"/>
      <c r="GJ94" s="596"/>
      <c r="GK94" s="593" t="s">
        <v>104</v>
      </c>
      <c r="GL94" s="598"/>
      <c r="GM94" s="596"/>
      <c r="GN94" s="593" t="s">
        <v>104</v>
      </c>
      <c r="GO94" s="598"/>
      <c r="GP94" s="596"/>
      <c r="GQ94" s="593" t="s">
        <v>104</v>
      </c>
      <c r="GR94" s="598"/>
      <c r="GS94" s="631"/>
      <c r="GT94" s="597" t="s">
        <v>104</v>
      </c>
      <c r="GU94" s="598"/>
      <c r="GV94" s="596"/>
      <c r="GW94" s="593" t="s">
        <v>104</v>
      </c>
      <c r="GX94" s="598"/>
      <c r="GY94" s="596"/>
      <c r="GZ94" s="593" t="s">
        <v>104</v>
      </c>
      <c r="HA94" s="598"/>
      <c r="HB94" s="596"/>
      <c r="HC94" s="593" t="s">
        <v>85</v>
      </c>
      <c r="HD94" s="598"/>
      <c r="HE94" s="631"/>
      <c r="HF94" s="594"/>
      <c r="HG94" s="592"/>
      <c r="HH94" s="592"/>
      <c r="HI94" s="592"/>
      <c r="HJ94" s="592"/>
      <c r="HK94" s="592"/>
      <c r="HL94" s="592"/>
      <c r="HM94" s="592"/>
      <c r="HN94" s="592"/>
      <c r="HO94" s="592"/>
      <c r="HP94" s="592"/>
      <c r="HQ94" s="595"/>
      <c r="HR94" s="596"/>
      <c r="HS94" s="592"/>
      <c r="HT94" s="592"/>
      <c r="HU94" s="592"/>
      <c r="HV94" s="592"/>
      <c r="HW94" s="592"/>
      <c r="HX94" s="592"/>
      <c r="HY94" s="592"/>
      <c r="HZ94" s="592"/>
      <c r="IA94" s="592"/>
      <c r="IB94" s="592"/>
      <c r="IC94" s="595"/>
      <c r="ID94" s="592"/>
      <c r="IE94" s="592"/>
      <c r="IF94" s="592"/>
      <c r="IG94" s="592"/>
      <c r="IH94" s="592"/>
      <c r="II94" s="592"/>
      <c r="IJ94" s="592"/>
      <c r="IK94" s="592"/>
      <c r="IL94" s="592"/>
      <c r="IM94" s="592"/>
      <c r="IN94" s="592"/>
      <c r="IO94" s="595"/>
      <c r="IP94" s="48"/>
      <c r="IQ94" s="48"/>
      <c r="IR94" s="48"/>
      <c r="IS94" s="48"/>
      <c r="IT94" s="48"/>
      <c r="IU94" s="48"/>
      <c r="IV94" s="48"/>
      <c r="IW94" s="48"/>
      <c r="IX94" s="48"/>
      <c r="IY94" s="48"/>
      <c r="IZ94" s="48"/>
      <c r="JA94" s="48"/>
      <c r="JB94" s="48"/>
      <c r="JC94" s="48"/>
      <c r="JD94" s="48"/>
      <c r="JE94" s="48"/>
      <c r="JF94" s="48"/>
      <c r="JG94" s="48"/>
      <c r="JH94" s="48"/>
      <c r="JI94" s="48"/>
      <c r="JJ94" s="48"/>
      <c r="JK94" s="48"/>
      <c r="JL94" s="48"/>
    </row>
    <row r="95" spans="1:272" s="3" customFormat="1" ht="15" customHeight="1" thickBot="1" x14ac:dyDescent="0.25">
      <c r="A95" s="59"/>
      <c r="B95" s="721"/>
      <c r="C95" s="350"/>
      <c r="D95" s="351"/>
      <c r="E95" s="378"/>
      <c r="F95" s="348" t="str">
        <f t="shared" si="80"/>
        <v>N</v>
      </c>
      <c r="G95" s="348" t="str">
        <f t="shared" si="81"/>
        <v>GP</v>
      </c>
      <c r="H95" s="348" t="str">
        <f t="shared" si="82"/>
        <v>TR</v>
      </c>
      <c r="I95" s="353"/>
      <c r="J95" s="597"/>
      <c r="K95" s="598"/>
      <c r="L95" s="596"/>
      <c r="M95" s="592"/>
      <c r="N95" s="592"/>
      <c r="O95" s="592"/>
      <c r="P95" s="592"/>
      <c r="Q95" s="592"/>
      <c r="R95" s="592"/>
      <c r="S95" s="592"/>
      <c r="T95" s="592"/>
      <c r="U95" s="593"/>
      <c r="V95" s="594"/>
      <c r="W95" s="592"/>
      <c r="X95" s="592"/>
      <c r="Y95" s="592"/>
      <c r="Z95" s="592"/>
      <c r="AA95" s="592"/>
      <c r="AB95" s="592"/>
      <c r="AC95" s="592"/>
      <c r="AD95" s="592"/>
      <c r="AE95" s="592"/>
      <c r="AF95" s="592"/>
      <c r="AG95" s="595"/>
      <c r="AH95" s="596"/>
      <c r="AI95" s="592"/>
      <c r="AJ95" s="592"/>
      <c r="AK95" s="592"/>
      <c r="AL95" s="592"/>
      <c r="AM95" s="592"/>
      <c r="AN95" s="592"/>
      <c r="AO95" s="592"/>
      <c r="AP95" s="592"/>
      <c r="AQ95" s="592"/>
      <c r="AR95" s="592"/>
      <c r="AS95" s="593"/>
      <c r="AT95" s="594"/>
      <c r="AU95" s="592"/>
      <c r="AV95" s="592"/>
      <c r="AW95" s="592"/>
      <c r="AX95" s="592"/>
      <c r="AY95" s="592"/>
      <c r="AZ95" s="592"/>
      <c r="BA95" s="592"/>
      <c r="BB95" s="592"/>
      <c r="BC95" s="592"/>
      <c r="BD95" s="592"/>
      <c r="BE95" s="595"/>
      <c r="BF95" s="596"/>
      <c r="BG95" s="592"/>
      <c r="BH95" s="592"/>
      <c r="BI95" s="592"/>
      <c r="BJ95" s="592"/>
      <c r="BK95" s="592"/>
      <c r="BL95" s="592"/>
      <c r="BM95" s="592"/>
      <c r="BN95" s="592"/>
      <c r="BO95" s="592"/>
      <c r="BP95" s="592"/>
      <c r="BQ95" s="593"/>
      <c r="BR95" s="594"/>
      <c r="BS95" s="592"/>
      <c r="BT95" s="592"/>
      <c r="BU95" s="592"/>
      <c r="BV95" s="592"/>
      <c r="BW95" s="592"/>
      <c r="BX95" s="592"/>
      <c r="BY95" s="592"/>
      <c r="BZ95" s="592"/>
      <c r="CA95" s="592"/>
      <c r="CB95" s="592"/>
      <c r="CC95" s="595"/>
      <c r="CD95" s="596"/>
      <c r="CE95" s="592"/>
      <c r="CF95" s="592"/>
      <c r="CG95" s="592"/>
      <c r="CH95" s="592"/>
      <c r="CI95" s="592"/>
      <c r="CJ95" s="592"/>
      <c r="CK95" s="592"/>
      <c r="CL95" s="592"/>
      <c r="CM95" s="592"/>
      <c r="CN95" s="592"/>
      <c r="CO95" s="593"/>
      <c r="CP95" s="594"/>
      <c r="CQ95" s="592"/>
      <c r="CR95" s="592"/>
      <c r="CS95" s="592"/>
      <c r="CT95" s="592"/>
      <c r="CU95" s="592"/>
      <c r="CV95" s="592"/>
      <c r="CW95" s="592"/>
      <c r="CX95" s="592"/>
      <c r="CY95" s="593" t="s">
        <v>85</v>
      </c>
      <c r="CZ95" s="598"/>
      <c r="DA95" s="631"/>
      <c r="DB95" s="598" t="s">
        <v>105</v>
      </c>
      <c r="DC95" s="598"/>
      <c r="DD95" s="596"/>
      <c r="DE95" s="593" t="s">
        <v>105</v>
      </c>
      <c r="DF95" s="598"/>
      <c r="DG95" s="596"/>
      <c r="DH95" s="593" t="s">
        <v>105</v>
      </c>
      <c r="DI95" s="598"/>
      <c r="DJ95" s="596"/>
      <c r="DK95" s="593" t="s">
        <v>105</v>
      </c>
      <c r="DL95" s="598"/>
      <c r="DM95" s="631"/>
      <c r="DN95" s="597" t="s">
        <v>105</v>
      </c>
      <c r="DO95" s="598"/>
      <c r="DP95" s="596"/>
      <c r="DQ95" s="593" t="s">
        <v>105</v>
      </c>
      <c r="DR95" s="598"/>
      <c r="DS95" s="596"/>
      <c r="DT95" s="593" t="s">
        <v>105</v>
      </c>
      <c r="DU95" s="598"/>
      <c r="DV95" s="596"/>
      <c r="DW95" s="593" t="s">
        <v>105</v>
      </c>
      <c r="DX95" s="598"/>
      <c r="DY95" s="631"/>
      <c r="DZ95" s="597" t="s">
        <v>105</v>
      </c>
      <c r="EA95" s="598"/>
      <c r="EB95" s="596"/>
      <c r="EC95" s="593" t="s">
        <v>105</v>
      </c>
      <c r="ED95" s="598"/>
      <c r="EE95" s="596"/>
      <c r="EF95" s="593" t="s">
        <v>105</v>
      </c>
      <c r="EG95" s="598"/>
      <c r="EH95" s="596"/>
      <c r="EI95" s="593" t="s">
        <v>105</v>
      </c>
      <c r="EJ95" s="598"/>
      <c r="EK95" s="631"/>
      <c r="EL95" s="597" t="s">
        <v>105</v>
      </c>
      <c r="EM95" s="598"/>
      <c r="EN95" s="596"/>
      <c r="EO95" s="593" t="s">
        <v>105</v>
      </c>
      <c r="EP95" s="598"/>
      <c r="EQ95" s="596"/>
      <c r="ER95" s="593" t="s">
        <v>105</v>
      </c>
      <c r="ES95" s="598"/>
      <c r="ET95" s="596"/>
      <c r="EU95" s="593" t="s">
        <v>105</v>
      </c>
      <c r="EV95" s="598"/>
      <c r="EW95" s="631"/>
      <c r="EX95" s="597" t="s">
        <v>105</v>
      </c>
      <c r="EY95" s="598"/>
      <c r="EZ95" s="596"/>
      <c r="FA95" s="593" t="s">
        <v>105</v>
      </c>
      <c r="FB95" s="598"/>
      <c r="FC95" s="596"/>
      <c r="FD95" s="593" t="s">
        <v>104</v>
      </c>
      <c r="FE95" s="598"/>
      <c r="FF95" s="596"/>
      <c r="FG95" s="593" t="s">
        <v>104</v>
      </c>
      <c r="FH95" s="598"/>
      <c r="FI95" s="631"/>
      <c r="FJ95" s="597" t="s">
        <v>104</v>
      </c>
      <c r="FK95" s="598"/>
      <c r="FL95" s="596"/>
      <c r="FM95" s="593" t="s">
        <v>104</v>
      </c>
      <c r="FN95" s="598"/>
      <c r="FO95" s="596"/>
      <c r="FP95" s="593" t="s">
        <v>104</v>
      </c>
      <c r="FQ95" s="598"/>
      <c r="FR95" s="596"/>
      <c r="FS95" s="593" t="s">
        <v>104</v>
      </c>
      <c r="FT95" s="598"/>
      <c r="FU95" s="631"/>
      <c r="FV95" s="597" t="s">
        <v>87</v>
      </c>
      <c r="FW95" s="598"/>
      <c r="FX95" s="596"/>
      <c r="FY95" s="593" t="s">
        <v>87</v>
      </c>
      <c r="FZ95" s="598"/>
      <c r="GA95" s="596"/>
      <c r="GB95" s="593" t="s">
        <v>87</v>
      </c>
      <c r="GC95" s="598"/>
      <c r="GD95" s="596"/>
      <c r="GE95" s="593" t="s">
        <v>104</v>
      </c>
      <c r="GF95" s="598"/>
      <c r="GG95" s="631"/>
      <c r="GH95" s="597" t="s">
        <v>104</v>
      </c>
      <c r="GI95" s="598"/>
      <c r="GJ95" s="596"/>
      <c r="GK95" s="593" t="s">
        <v>104</v>
      </c>
      <c r="GL95" s="598"/>
      <c r="GM95" s="596"/>
      <c r="GN95" s="593" t="s">
        <v>104</v>
      </c>
      <c r="GO95" s="598"/>
      <c r="GP95" s="596"/>
      <c r="GQ95" s="593" t="s">
        <v>104</v>
      </c>
      <c r="GR95" s="598"/>
      <c r="GS95" s="631"/>
      <c r="GT95" s="597" t="s">
        <v>104</v>
      </c>
      <c r="GU95" s="598"/>
      <c r="GV95" s="596"/>
      <c r="GW95" s="593" t="s">
        <v>104</v>
      </c>
      <c r="GX95" s="598"/>
      <c r="GY95" s="596"/>
      <c r="GZ95" s="593" t="s">
        <v>104</v>
      </c>
      <c r="HA95" s="598"/>
      <c r="HB95" s="596"/>
      <c r="HC95" s="593" t="s">
        <v>85</v>
      </c>
      <c r="HD95" s="598"/>
      <c r="HE95" s="631"/>
      <c r="HF95" s="594"/>
      <c r="HG95" s="592"/>
      <c r="HH95" s="592"/>
      <c r="HI95" s="592"/>
      <c r="HJ95" s="592"/>
      <c r="HK95" s="592"/>
      <c r="HL95" s="592"/>
      <c r="HM95" s="592"/>
      <c r="HN95" s="592"/>
      <c r="HO95" s="592"/>
      <c r="HP95" s="592"/>
      <c r="HQ95" s="595"/>
      <c r="HR95" s="596"/>
      <c r="HS95" s="592"/>
      <c r="HT95" s="592"/>
      <c r="HU95" s="592"/>
      <c r="HV95" s="592"/>
      <c r="HW95" s="592"/>
      <c r="HX95" s="592"/>
      <c r="HY95" s="592"/>
      <c r="HZ95" s="592"/>
      <c r="IA95" s="592"/>
      <c r="IB95" s="592"/>
      <c r="IC95" s="595"/>
      <c r="ID95" s="592"/>
      <c r="IE95" s="592"/>
      <c r="IF95" s="592"/>
      <c r="IG95" s="592"/>
      <c r="IH95" s="592"/>
      <c r="II95" s="592"/>
      <c r="IJ95" s="592"/>
      <c r="IK95" s="592"/>
      <c r="IL95" s="592"/>
      <c r="IM95" s="592"/>
      <c r="IN95" s="592"/>
      <c r="IO95" s="595"/>
      <c r="IP95" s="48"/>
      <c r="IQ95" s="48"/>
      <c r="IR95" s="48"/>
      <c r="IS95" s="48"/>
      <c r="IT95" s="48"/>
      <c r="IU95" s="48"/>
      <c r="IV95" s="48"/>
      <c r="IW95" s="48"/>
      <c r="IX95" s="48"/>
      <c r="IY95" s="48"/>
      <c r="IZ95" s="48"/>
      <c r="JA95" s="48"/>
      <c r="JB95" s="48"/>
      <c r="JC95" s="48"/>
      <c r="JD95" s="48"/>
      <c r="JE95" s="48"/>
      <c r="JF95" s="48"/>
      <c r="JG95" s="48"/>
      <c r="JH95" s="48"/>
      <c r="JI95" s="48"/>
      <c r="JJ95" s="48"/>
      <c r="JK95" s="48"/>
      <c r="JL95" s="48"/>
    </row>
    <row r="96" spans="1:272" ht="15" customHeight="1" thickBot="1" x14ac:dyDescent="0.25">
      <c r="A96" s="59"/>
      <c r="B96" s="721"/>
      <c r="C96" s="350"/>
      <c r="D96" s="351"/>
      <c r="E96" s="378"/>
      <c r="F96" s="348" t="str">
        <f t="shared" ref="F96:F152" si="83">IF(OR(COUNTIF(J96:IF96,"GP")&gt;0,(COUNTIF(J96:IF96,"TR")&gt;0),(COUNTIF(J96:IF96,"C1")&gt;0),(COUNTIF(J96:IF96,"BDT")&gt;0),(COUNTIF(J96:IF96,"C3")&gt;0),(COUNTIF(J96:IF96,"ROC")&gt;0),(COUNTIF(J96:IF96,"CET")&gt;0),(COUNTIF(J96:IF96,"CEG")&gt;0),(COUNTIF(J96:IF96,"GA")&gt;0),(COUNTIF(J96:IF96,"GD")&gt;0),(COUNTIF(J96:IF96,"TD")&gt;0),(COUNTIF(J96:IF96,"40")&gt;0),(COUNTIF(J96:IF96,"30")&gt;0),(COUNTIF(J96:IF96,"G")&gt;0),(COUNTIF(J96:IF96,"T")&gt;0)),"N","O")</f>
        <v>N</v>
      </c>
      <c r="G96" s="348" t="str">
        <f t="shared" ref="G96:G152" si="84">IF(OR(COUNTIF(J96:IF96,"GP")&gt;0,(COUNTIF(J96:IF96,"BDT")&gt;0),(COUNTIF(J96:IF96,"CEG")&gt;0),(COUNTIF(J96:IF96,"GA")&gt;0),(COUNTIF(J96:IF96,"GD")&gt;0),(COUNTIF(J96:IF96,"G")&gt;0)),"GP","O")</f>
        <v>O</v>
      </c>
      <c r="H96" s="348" t="str">
        <f t="shared" ref="H96:H152" si="85">IF(OR(COUNTIF(J96:IF96,"TR")&gt;0,(COUNTIF(J96:IF96,"BDT")&gt;0),(COUNTIF(J96:IF96,"CET")&gt;0),(COUNTIF(J96:IF96,"TD")&gt;0),(COUNTIF(J96:IF96,"40")&gt;0),(COUNTIF(J96:IF96,"30")&gt;0),(COUNTIF(J96:IF96,"T")&gt;0)),"TR","O")</f>
        <v>TR</v>
      </c>
      <c r="I96" s="353"/>
      <c r="J96" s="597"/>
      <c r="K96" s="598"/>
      <c r="L96" s="596"/>
      <c r="M96" s="592"/>
      <c r="N96" s="592"/>
      <c r="O96" s="592"/>
      <c r="P96" s="592"/>
      <c r="Q96" s="592"/>
      <c r="R96" s="592"/>
      <c r="S96" s="592"/>
      <c r="T96" s="592"/>
      <c r="U96" s="593"/>
      <c r="V96" s="594"/>
      <c r="W96" s="592"/>
      <c r="X96" s="592"/>
      <c r="Y96" s="592"/>
      <c r="Z96" s="592"/>
      <c r="AA96" s="592"/>
      <c r="AB96" s="592"/>
      <c r="AC96" s="592"/>
      <c r="AD96" s="592"/>
      <c r="AE96" s="592"/>
      <c r="AF96" s="592"/>
      <c r="AG96" s="595"/>
      <c r="AH96" s="596"/>
      <c r="AI96" s="592"/>
      <c r="AJ96" s="592"/>
      <c r="AK96" s="592"/>
      <c r="AL96" s="592"/>
      <c r="AM96" s="592"/>
      <c r="AN96" s="592"/>
      <c r="AO96" s="592"/>
      <c r="AP96" s="592"/>
      <c r="AQ96" s="592"/>
      <c r="AR96" s="592"/>
      <c r="AS96" s="593"/>
      <c r="AT96" s="594"/>
      <c r="AU96" s="592"/>
      <c r="AV96" s="592"/>
      <c r="AW96" s="592"/>
      <c r="AX96" s="592"/>
      <c r="AY96" s="592"/>
      <c r="AZ96" s="592"/>
      <c r="BA96" s="592"/>
      <c r="BB96" s="592"/>
      <c r="BC96" s="592"/>
      <c r="BD96" s="592"/>
      <c r="BE96" s="595"/>
      <c r="BF96" s="596"/>
      <c r="BG96" s="592"/>
      <c r="BH96" s="592"/>
      <c r="BI96" s="592"/>
      <c r="BJ96" s="592"/>
      <c r="BK96" s="592"/>
      <c r="BL96" s="592"/>
      <c r="BM96" s="592"/>
      <c r="BN96" s="592"/>
      <c r="BO96" s="592"/>
      <c r="BP96" s="592"/>
      <c r="BQ96" s="593"/>
      <c r="BR96" s="594"/>
      <c r="BS96" s="592"/>
      <c r="BT96" s="592"/>
      <c r="BU96" s="592"/>
      <c r="BV96" s="592"/>
      <c r="BW96" s="592"/>
      <c r="BX96" s="592"/>
      <c r="BY96" s="592"/>
      <c r="BZ96" s="592"/>
      <c r="CA96" s="592"/>
      <c r="CB96" s="592"/>
      <c r="CC96" s="595"/>
      <c r="CD96" s="596"/>
      <c r="CE96" s="592"/>
      <c r="CF96" s="592"/>
      <c r="CG96" s="592"/>
      <c r="CH96" s="592"/>
      <c r="CI96" s="592"/>
      <c r="CJ96" s="592"/>
      <c r="CK96" s="592"/>
      <c r="CL96" s="592"/>
      <c r="CM96" s="592"/>
      <c r="CN96" s="592"/>
      <c r="CO96" s="593"/>
      <c r="CP96" s="594"/>
      <c r="CQ96" s="592"/>
      <c r="CR96" s="592"/>
      <c r="CS96" s="592"/>
      <c r="CT96" s="592"/>
      <c r="CU96" s="592"/>
      <c r="CV96" s="592"/>
      <c r="CW96" s="592"/>
      <c r="CX96" s="592"/>
      <c r="CY96" s="593" t="s">
        <v>85</v>
      </c>
      <c r="CZ96" s="598"/>
      <c r="DA96" s="631"/>
      <c r="DB96" s="598" t="s">
        <v>97</v>
      </c>
      <c r="DC96" s="598"/>
      <c r="DD96" s="596"/>
      <c r="DE96" s="593" t="s">
        <v>97</v>
      </c>
      <c r="DF96" s="598"/>
      <c r="DG96" s="596"/>
      <c r="DH96" s="593" t="s">
        <v>97</v>
      </c>
      <c r="DI96" s="598"/>
      <c r="DJ96" s="596"/>
      <c r="DK96" s="593" t="s">
        <v>97</v>
      </c>
      <c r="DL96" s="598"/>
      <c r="DM96" s="631"/>
      <c r="DN96" s="597" t="s">
        <v>97</v>
      </c>
      <c r="DO96" s="598"/>
      <c r="DP96" s="596"/>
      <c r="DQ96" s="593" t="s">
        <v>97</v>
      </c>
      <c r="DR96" s="598"/>
      <c r="DS96" s="596"/>
      <c r="DT96" s="593" t="s">
        <v>97</v>
      </c>
      <c r="DU96" s="598"/>
      <c r="DV96" s="596"/>
      <c r="DW96" s="593" t="s">
        <v>97</v>
      </c>
      <c r="DX96" s="598"/>
      <c r="DY96" s="631"/>
      <c r="DZ96" s="597" t="s">
        <v>97</v>
      </c>
      <c r="EA96" s="598"/>
      <c r="EB96" s="596"/>
      <c r="EC96" s="593" t="s">
        <v>97</v>
      </c>
      <c r="ED96" s="598"/>
      <c r="EE96" s="596"/>
      <c r="EF96" s="593" t="s">
        <v>97</v>
      </c>
      <c r="EG96" s="598"/>
      <c r="EH96" s="596"/>
      <c r="EI96" s="593" t="s">
        <v>97</v>
      </c>
      <c r="EJ96" s="598"/>
      <c r="EK96" s="631"/>
      <c r="EL96" s="597" t="s">
        <v>97</v>
      </c>
      <c r="EM96" s="598"/>
      <c r="EN96" s="596"/>
      <c r="EO96" s="593" t="s">
        <v>97</v>
      </c>
      <c r="EP96" s="598"/>
      <c r="EQ96" s="596"/>
      <c r="ER96" s="593" t="s">
        <v>97</v>
      </c>
      <c r="ES96" s="598"/>
      <c r="ET96" s="596"/>
      <c r="EU96" s="593" t="s">
        <v>97</v>
      </c>
      <c r="EV96" s="598"/>
      <c r="EW96" s="631"/>
      <c r="EX96" s="597" t="s">
        <v>97</v>
      </c>
      <c r="EY96" s="598"/>
      <c r="EZ96" s="596"/>
      <c r="FA96" s="593" t="s">
        <v>97</v>
      </c>
      <c r="FB96" s="598"/>
      <c r="FC96" s="596"/>
      <c r="FD96" s="593" t="s">
        <v>97</v>
      </c>
      <c r="FE96" s="598"/>
      <c r="FF96" s="596"/>
      <c r="FG96" s="593" t="s">
        <v>97</v>
      </c>
      <c r="FH96" s="598"/>
      <c r="FI96" s="631"/>
      <c r="FJ96" s="597" t="s">
        <v>97</v>
      </c>
      <c r="FK96" s="598"/>
      <c r="FL96" s="596"/>
      <c r="FM96" s="593" t="s">
        <v>97</v>
      </c>
      <c r="FN96" s="598"/>
      <c r="FO96" s="596"/>
      <c r="FP96" s="593" t="s">
        <v>97</v>
      </c>
      <c r="FQ96" s="598"/>
      <c r="FR96" s="596"/>
      <c r="FS96" s="593" t="s">
        <v>97</v>
      </c>
      <c r="FT96" s="598"/>
      <c r="FU96" s="631"/>
      <c r="FV96" s="597" t="s">
        <v>97</v>
      </c>
      <c r="FW96" s="598"/>
      <c r="FX96" s="596"/>
      <c r="FY96" s="593" t="s">
        <v>97</v>
      </c>
      <c r="FZ96" s="598"/>
      <c r="GA96" s="596"/>
      <c r="GB96" s="593" t="s">
        <v>97</v>
      </c>
      <c r="GC96" s="598"/>
      <c r="GD96" s="596"/>
      <c r="GE96" s="593" t="s">
        <v>97</v>
      </c>
      <c r="GF96" s="598"/>
      <c r="GG96" s="631"/>
      <c r="GH96" s="597" t="s">
        <v>97</v>
      </c>
      <c r="GI96" s="598"/>
      <c r="GJ96" s="596"/>
      <c r="GK96" s="593" t="s">
        <v>97</v>
      </c>
      <c r="GL96" s="598"/>
      <c r="GM96" s="596"/>
      <c r="GN96" s="593" t="s">
        <v>97</v>
      </c>
      <c r="GO96" s="598"/>
      <c r="GP96" s="596"/>
      <c r="GQ96" s="593" t="s">
        <v>97</v>
      </c>
      <c r="GR96" s="598"/>
      <c r="GS96" s="631"/>
      <c r="GT96" s="597" t="s">
        <v>97</v>
      </c>
      <c r="GU96" s="598"/>
      <c r="GV96" s="596"/>
      <c r="GW96" s="593" t="s">
        <v>97</v>
      </c>
      <c r="GX96" s="598"/>
      <c r="GY96" s="596"/>
      <c r="GZ96" s="593" t="s">
        <v>97</v>
      </c>
      <c r="HA96" s="598"/>
      <c r="HB96" s="596"/>
      <c r="HC96" s="593" t="s">
        <v>85</v>
      </c>
      <c r="HD96" s="598"/>
      <c r="HE96" s="631"/>
      <c r="HF96" s="594"/>
      <c r="HG96" s="592"/>
      <c r="HH96" s="592"/>
      <c r="HI96" s="592"/>
      <c r="HJ96" s="592"/>
      <c r="HK96" s="592"/>
      <c r="HL96" s="592"/>
      <c r="HM96" s="592"/>
      <c r="HN96" s="592"/>
      <c r="HO96" s="592"/>
      <c r="HP96" s="592"/>
      <c r="HQ96" s="595"/>
      <c r="HR96" s="596"/>
      <c r="HS96" s="592"/>
      <c r="HT96" s="592"/>
      <c r="HU96" s="592"/>
      <c r="HV96" s="592"/>
      <c r="HW96" s="592"/>
      <c r="HX96" s="592"/>
      <c r="HY96" s="592"/>
      <c r="HZ96" s="592"/>
      <c r="IA96" s="592"/>
      <c r="IB96" s="592"/>
      <c r="IC96" s="595"/>
      <c r="ID96" s="592"/>
      <c r="IE96" s="592"/>
      <c r="IF96" s="592"/>
      <c r="IG96" s="592"/>
      <c r="IH96" s="592"/>
      <c r="II96" s="592"/>
      <c r="IJ96" s="592"/>
      <c r="IK96" s="592"/>
      <c r="IL96" s="592"/>
      <c r="IM96" s="592"/>
      <c r="IN96" s="592"/>
      <c r="IO96" s="595"/>
      <c r="IP96" s="48"/>
      <c r="IQ96" s="48"/>
      <c r="IR96" s="48"/>
      <c r="IS96" s="48"/>
      <c r="IT96" s="48"/>
      <c r="IU96" s="48"/>
      <c r="IV96" s="48"/>
      <c r="IW96" s="48"/>
      <c r="IX96" s="48"/>
      <c r="IY96" s="48"/>
      <c r="IZ96" s="48"/>
      <c r="JA96" s="48"/>
      <c r="JB96" s="48"/>
      <c r="JC96" s="48"/>
      <c r="JD96" s="48"/>
      <c r="JE96" s="48"/>
      <c r="JF96" s="48"/>
      <c r="JG96" s="48"/>
      <c r="JH96" s="48"/>
      <c r="JI96" s="48"/>
      <c r="JJ96" s="48"/>
      <c r="JK96" s="48"/>
      <c r="JL96" s="48"/>
    </row>
    <row r="97" spans="1:272" s="3" customFormat="1" ht="15" customHeight="1" thickBot="1" x14ac:dyDescent="0.25">
      <c r="A97" s="59"/>
      <c r="B97" s="721"/>
      <c r="C97" s="350"/>
      <c r="D97" s="351"/>
      <c r="E97" s="378"/>
      <c r="F97" s="348" t="str">
        <f t="shared" si="83"/>
        <v>N</v>
      </c>
      <c r="G97" s="348" t="str">
        <f t="shared" si="84"/>
        <v>O</v>
      </c>
      <c r="H97" s="348" t="str">
        <f t="shared" si="85"/>
        <v>TR</v>
      </c>
      <c r="I97" s="353"/>
      <c r="J97" s="597"/>
      <c r="K97" s="598"/>
      <c r="L97" s="596"/>
      <c r="M97" s="592"/>
      <c r="N97" s="592"/>
      <c r="O97" s="592"/>
      <c r="P97" s="592"/>
      <c r="Q97" s="592"/>
      <c r="R97" s="592"/>
      <c r="S97" s="592"/>
      <c r="T97" s="592"/>
      <c r="U97" s="593"/>
      <c r="V97" s="594"/>
      <c r="W97" s="592"/>
      <c r="X97" s="592"/>
      <c r="Y97" s="592"/>
      <c r="Z97" s="592"/>
      <c r="AA97" s="592"/>
      <c r="AB97" s="592"/>
      <c r="AC97" s="592"/>
      <c r="AD97" s="592"/>
      <c r="AE97" s="592"/>
      <c r="AF97" s="592"/>
      <c r="AG97" s="595"/>
      <c r="AH97" s="596"/>
      <c r="AI97" s="592"/>
      <c r="AJ97" s="592"/>
      <c r="AK97" s="592"/>
      <c r="AL97" s="592"/>
      <c r="AM97" s="592"/>
      <c r="AN97" s="592"/>
      <c r="AO97" s="592"/>
      <c r="AP97" s="592"/>
      <c r="AQ97" s="592"/>
      <c r="AR97" s="592"/>
      <c r="AS97" s="593"/>
      <c r="AT97" s="594"/>
      <c r="AU97" s="592"/>
      <c r="AV97" s="592"/>
      <c r="AW97" s="592"/>
      <c r="AX97" s="592"/>
      <c r="AY97" s="592"/>
      <c r="AZ97" s="592"/>
      <c r="BA97" s="592"/>
      <c r="BB97" s="592"/>
      <c r="BC97" s="592"/>
      <c r="BD97" s="592"/>
      <c r="BE97" s="595"/>
      <c r="BF97" s="596"/>
      <c r="BG97" s="592"/>
      <c r="BH97" s="592"/>
      <c r="BI97" s="592"/>
      <c r="BJ97" s="592"/>
      <c r="BK97" s="592"/>
      <c r="BL97" s="592"/>
      <c r="BM97" s="592"/>
      <c r="BN97" s="592"/>
      <c r="BO97" s="592"/>
      <c r="BP97" s="592"/>
      <c r="BQ97" s="593"/>
      <c r="BR97" s="594"/>
      <c r="BS97" s="592"/>
      <c r="BT97" s="592"/>
      <c r="BU97" s="592"/>
      <c r="BV97" s="592"/>
      <c r="BW97" s="592"/>
      <c r="BX97" s="592"/>
      <c r="BY97" s="592"/>
      <c r="BZ97" s="592"/>
      <c r="CA97" s="592"/>
      <c r="CB97" s="592"/>
      <c r="CC97" s="595"/>
      <c r="CD97" s="596"/>
      <c r="CE97" s="592"/>
      <c r="CF97" s="592"/>
      <c r="CG97" s="592"/>
      <c r="CH97" s="592"/>
      <c r="CI97" s="592"/>
      <c r="CJ97" s="592"/>
      <c r="CK97" s="592"/>
      <c r="CL97" s="592"/>
      <c r="CM97" s="592"/>
      <c r="CN97" s="592"/>
      <c r="CO97" s="593"/>
      <c r="CP97" s="594"/>
      <c r="CQ97" s="592"/>
      <c r="CR97" s="592"/>
      <c r="CS97" s="592"/>
      <c r="CT97" s="592"/>
      <c r="CU97" s="592"/>
      <c r="CV97" s="592"/>
      <c r="CW97" s="592"/>
      <c r="CX97" s="592"/>
      <c r="CY97" s="593" t="s">
        <v>85</v>
      </c>
      <c r="CZ97" s="598"/>
      <c r="DA97" s="631"/>
      <c r="DB97" s="598" t="s">
        <v>739</v>
      </c>
      <c r="DC97" s="598"/>
      <c r="DD97" s="596"/>
      <c r="DE97" s="593" t="s">
        <v>739</v>
      </c>
      <c r="DF97" s="598"/>
      <c r="DG97" s="596"/>
      <c r="DH97" s="593" t="s">
        <v>739</v>
      </c>
      <c r="DI97" s="598"/>
      <c r="DJ97" s="596"/>
      <c r="DK97" s="593" t="s">
        <v>739</v>
      </c>
      <c r="DL97" s="598"/>
      <c r="DM97" s="631"/>
      <c r="DN97" s="597" t="s">
        <v>739</v>
      </c>
      <c r="DO97" s="598"/>
      <c r="DP97" s="596"/>
      <c r="DQ97" s="593" t="s">
        <v>739</v>
      </c>
      <c r="DR97" s="598"/>
      <c r="DS97" s="596"/>
      <c r="DT97" s="593" t="s">
        <v>739</v>
      </c>
      <c r="DU97" s="598"/>
      <c r="DV97" s="596"/>
      <c r="DW97" s="593" t="s">
        <v>739</v>
      </c>
      <c r="DX97" s="598"/>
      <c r="DY97" s="631"/>
      <c r="DZ97" s="597" t="s">
        <v>739</v>
      </c>
      <c r="EA97" s="598"/>
      <c r="EB97" s="596"/>
      <c r="EC97" s="593" t="s">
        <v>739</v>
      </c>
      <c r="ED97" s="598"/>
      <c r="EE97" s="596"/>
      <c r="EF97" s="593" t="s">
        <v>739</v>
      </c>
      <c r="EG97" s="598"/>
      <c r="EH97" s="596"/>
      <c r="EI97" s="593" t="s">
        <v>739</v>
      </c>
      <c r="EJ97" s="598"/>
      <c r="EK97" s="631"/>
      <c r="EL97" s="597" t="s">
        <v>104</v>
      </c>
      <c r="EM97" s="598"/>
      <c r="EN97" s="596"/>
      <c r="EO97" s="593" t="s">
        <v>104</v>
      </c>
      <c r="EP97" s="598"/>
      <c r="EQ97" s="596"/>
      <c r="ER97" s="593" t="s">
        <v>104</v>
      </c>
      <c r="ES97" s="598"/>
      <c r="ET97" s="596"/>
      <c r="EU97" s="593" t="s">
        <v>104</v>
      </c>
      <c r="EV97" s="598"/>
      <c r="EW97" s="631"/>
      <c r="EX97" s="597" t="s">
        <v>104</v>
      </c>
      <c r="EY97" s="598"/>
      <c r="EZ97" s="596"/>
      <c r="FA97" s="593" t="s">
        <v>104</v>
      </c>
      <c r="FB97" s="598"/>
      <c r="FC97" s="596"/>
      <c r="FD97" s="593" t="s">
        <v>104</v>
      </c>
      <c r="FE97" s="598"/>
      <c r="FF97" s="596"/>
      <c r="FG97" s="593" t="s">
        <v>104</v>
      </c>
      <c r="FH97" s="598"/>
      <c r="FI97" s="631"/>
      <c r="FJ97" s="597" t="s">
        <v>87</v>
      </c>
      <c r="FK97" s="598"/>
      <c r="FL97" s="596"/>
      <c r="FM97" s="593" t="s">
        <v>87</v>
      </c>
      <c r="FN97" s="598"/>
      <c r="FO97" s="596"/>
      <c r="FP97" s="593" t="s">
        <v>87</v>
      </c>
      <c r="FQ97" s="598"/>
      <c r="FR97" s="596"/>
      <c r="FS97" s="593" t="s">
        <v>85</v>
      </c>
      <c r="FT97" s="598"/>
      <c r="FU97" s="631"/>
      <c r="FV97" s="597" t="s">
        <v>738</v>
      </c>
      <c r="FW97" s="598"/>
      <c r="FX97" s="596"/>
      <c r="FY97" s="593" t="s">
        <v>738</v>
      </c>
      <c r="FZ97" s="598"/>
      <c r="GA97" s="596"/>
      <c r="GB97" s="593" t="s">
        <v>738</v>
      </c>
      <c r="GC97" s="598"/>
      <c r="GD97" s="596"/>
      <c r="GE97" s="593" t="s">
        <v>738</v>
      </c>
      <c r="GF97" s="598"/>
      <c r="GG97" s="631"/>
      <c r="GH97" s="597" t="s">
        <v>738</v>
      </c>
      <c r="GI97" s="598"/>
      <c r="GJ97" s="596"/>
      <c r="GK97" s="593" t="s">
        <v>738</v>
      </c>
      <c r="GL97" s="598"/>
      <c r="GM97" s="596"/>
      <c r="GN97" s="593" t="s">
        <v>738</v>
      </c>
      <c r="GO97" s="598"/>
      <c r="GP97" s="596"/>
      <c r="GQ97" s="593" t="s">
        <v>738</v>
      </c>
      <c r="GR97" s="598"/>
      <c r="GS97" s="631"/>
      <c r="GT97" s="597" t="s">
        <v>738</v>
      </c>
      <c r="GU97" s="598"/>
      <c r="GV97" s="596"/>
      <c r="GW97" s="593" t="s">
        <v>738</v>
      </c>
      <c r="GX97" s="598"/>
      <c r="GY97" s="596"/>
      <c r="GZ97" s="593" t="s">
        <v>738</v>
      </c>
      <c r="HA97" s="598"/>
      <c r="HB97" s="596"/>
      <c r="HC97" s="593" t="s">
        <v>85</v>
      </c>
      <c r="HD97" s="598"/>
      <c r="HE97" s="631"/>
      <c r="HF97" s="594"/>
      <c r="HG97" s="592"/>
      <c r="HH97" s="592"/>
      <c r="HI97" s="592"/>
      <c r="HJ97" s="592"/>
      <c r="HK97" s="592"/>
      <c r="HL97" s="592"/>
      <c r="HM97" s="592"/>
      <c r="HN97" s="592"/>
      <c r="HO97" s="592"/>
      <c r="HP97" s="592"/>
      <c r="HQ97" s="595"/>
      <c r="HR97" s="596"/>
      <c r="HS97" s="592"/>
      <c r="HT97" s="592"/>
      <c r="HU97" s="592"/>
      <c r="HV97" s="592"/>
      <c r="HW97" s="592"/>
      <c r="HX97" s="592"/>
      <c r="HY97" s="592"/>
      <c r="HZ97" s="592"/>
      <c r="IA97" s="592"/>
      <c r="IB97" s="592"/>
      <c r="IC97" s="595"/>
      <c r="ID97" s="592"/>
      <c r="IE97" s="592"/>
      <c r="IF97" s="592"/>
      <c r="IG97" s="592"/>
      <c r="IH97" s="592"/>
      <c r="II97" s="592"/>
      <c r="IJ97" s="592"/>
      <c r="IK97" s="592"/>
      <c r="IL97" s="592"/>
      <c r="IM97" s="592"/>
      <c r="IN97" s="592"/>
      <c r="IO97" s="595"/>
      <c r="IP97" s="48"/>
      <c r="IQ97" s="48"/>
      <c r="IR97" s="48"/>
      <c r="IS97" s="48"/>
      <c r="IT97" s="48"/>
      <c r="IU97" s="48"/>
      <c r="IV97" s="48"/>
      <c r="IW97" s="48"/>
      <c r="IX97" s="48"/>
      <c r="IY97" s="48"/>
      <c r="IZ97" s="48"/>
      <c r="JA97" s="48"/>
      <c r="JB97" s="48"/>
      <c r="JC97" s="48"/>
      <c r="JD97" s="48"/>
      <c r="JE97" s="48"/>
      <c r="JF97" s="48"/>
      <c r="JG97" s="48"/>
      <c r="JH97" s="48"/>
      <c r="JI97" s="48"/>
      <c r="JJ97" s="48"/>
      <c r="JK97" s="48"/>
      <c r="JL97" s="48"/>
    </row>
    <row r="98" spans="1:272" ht="15" customHeight="1" thickBot="1" x14ac:dyDescent="0.25">
      <c r="A98" s="59"/>
      <c r="B98" s="721"/>
      <c r="C98" s="350"/>
      <c r="D98" s="351"/>
      <c r="E98" s="378"/>
      <c r="F98" s="348" t="str">
        <f t="shared" si="83"/>
        <v>N</v>
      </c>
      <c r="G98" s="348" t="str">
        <f t="shared" si="84"/>
        <v>GP</v>
      </c>
      <c r="H98" s="348" t="str">
        <f t="shared" si="85"/>
        <v>O</v>
      </c>
      <c r="I98" s="353"/>
      <c r="J98" s="597"/>
      <c r="K98" s="598"/>
      <c r="L98" s="596"/>
      <c r="M98" s="592"/>
      <c r="N98" s="592"/>
      <c r="O98" s="592"/>
      <c r="P98" s="592"/>
      <c r="Q98" s="592"/>
      <c r="R98" s="592"/>
      <c r="S98" s="592"/>
      <c r="T98" s="592"/>
      <c r="U98" s="593"/>
      <c r="V98" s="594"/>
      <c r="W98" s="592"/>
      <c r="X98" s="592"/>
      <c r="Y98" s="592"/>
      <c r="Z98" s="592"/>
      <c r="AA98" s="592"/>
      <c r="AB98" s="592"/>
      <c r="AC98" s="592"/>
      <c r="AD98" s="592"/>
      <c r="AE98" s="592"/>
      <c r="AF98" s="592"/>
      <c r="AG98" s="595"/>
      <c r="AH98" s="596"/>
      <c r="AI98" s="592"/>
      <c r="AJ98" s="592"/>
      <c r="AK98" s="592"/>
      <c r="AL98" s="592"/>
      <c r="AM98" s="592"/>
      <c r="AN98" s="592"/>
      <c r="AO98" s="592"/>
      <c r="AP98" s="592"/>
      <c r="AQ98" s="592"/>
      <c r="AR98" s="592"/>
      <c r="AS98" s="593"/>
      <c r="AT98" s="594"/>
      <c r="AU98" s="592"/>
      <c r="AV98" s="592"/>
      <c r="AW98" s="592"/>
      <c r="AX98" s="592"/>
      <c r="AY98" s="592"/>
      <c r="AZ98" s="592"/>
      <c r="BA98" s="592"/>
      <c r="BB98" s="592"/>
      <c r="BC98" s="592"/>
      <c r="BD98" s="592"/>
      <c r="BE98" s="595"/>
      <c r="BF98" s="596"/>
      <c r="BG98" s="592"/>
      <c r="BH98" s="592"/>
      <c r="BI98" s="592"/>
      <c r="BJ98" s="592"/>
      <c r="BK98" s="592"/>
      <c r="BL98" s="592"/>
      <c r="BM98" s="592"/>
      <c r="BN98" s="592"/>
      <c r="BO98" s="592"/>
      <c r="BP98" s="592"/>
      <c r="BQ98" s="593"/>
      <c r="BR98" s="594"/>
      <c r="BS98" s="592"/>
      <c r="BT98" s="592"/>
      <c r="BU98" s="592"/>
      <c r="BV98" s="592"/>
      <c r="BW98" s="592"/>
      <c r="BX98" s="592"/>
      <c r="BY98" s="592"/>
      <c r="BZ98" s="592"/>
      <c r="CA98" s="592"/>
      <c r="CB98" s="592"/>
      <c r="CC98" s="595"/>
      <c r="CD98" s="596"/>
      <c r="CE98" s="592"/>
      <c r="CF98" s="592"/>
      <c r="CG98" s="592"/>
      <c r="CH98" s="592"/>
      <c r="CI98" s="592"/>
      <c r="CJ98" s="592"/>
      <c r="CK98" s="592"/>
      <c r="CL98" s="592"/>
      <c r="CM98" s="592"/>
      <c r="CN98" s="592"/>
      <c r="CO98" s="593"/>
      <c r="CP98" s="594"/>
      <c r="CQ98" s="592"/>
      <c r="CR98" s="592"/>
      <c r="CS98" s="592"/>
      <c r="CT98" s="592"/>
      <c r="CU98" s="592"/>
      <c r="CV98" s="592"/>
      <c r="CW98" s="592"/>
      <c r="CX98" s="592"/>
      <c r="CY98" s="593" t="s">
        <v>85</v>
      </c>
      <c r="CZ98" s="598"/>
      <c r="DA98" s="631"/>
      <c r="DB98" s="598" t="s">
        <v>105</v>
      </c>
      <c r="DC98" s="598"/>
      <c r="DD98" s="596"/>
      <c r="DE98" s="598" t="s">
        <v>105</v>
      </c>
      <c r="DF98" s="598"/>
      <c r="DG98" s="596"/>
      <c r="DH98" s="598" t="s">
        <v>105</v>
      </c>
      <c r="DI98" s="598"/>
      <c r="DJ98" s="596"/>
      <c r="DK98" s="598" t="s">
        <v>105</v>
      </c>
      <c r="DL98" s="598"/>
      <c r="DM98" s="596"/>
      <c r="DN98" s="598" t="s">
        <v>105</v>
      </c>
      <c r="DO98" s="598"/>
      <c r="DP98" s="596"/>
      <c r="DQ98" s="598" t="s">
        <v>105</v>
      </c>
      <c r="DR98" s="598"/>
      <c r="DS98" s="596"/>
      <c r="DT98" s="598" t="s">
        <v>105</v>
      </c>
      <c r="DU98" s="598"/>
      <c r="DV98" s="596"/>
      <c r="DW98" s="598" t="s">
        <v>105</v>
      </c>
      <c r="DX98" s="598"/>
      <c r="DY98" s="596"/>
      <c r="DZ98" s="598" t="s">
        <v>105</v>
      </c>
      <c r="EA98" s="598"/>
      <c r="EB98" s="596"/>
      <c r="EC98" s="598" t="s">
        <v>105</v>
      </c>
      <c r="ED98" s="598"/>
      <c r="EE98" s="596"/>
      <c r="EF98" s="593" t="s">
        <v>740</v>
      </c>
      <c r="EG98" s="598"/>
      <c r="EH98" s="596"/>
      <c r="EI98" s="593" t="s">
        <v>740</v>
      </c>
      <c r="EJ98" s="598"/>
      <c r="EK98" s="631"/>
      <c r="EL98" s="597" t="s">
        <v>740</v>
      </c>
      <c r="EM98" s="598"/>
      <c r="EN98" s="596"/>
      <c r="EO98" s="593" t="s">
        <v>740</v>
      </c>
      <c r="EP98" s="598"/>
      <c r="EQ98" s="596"/>
      <c r="ER98" s="593" t="s">
        <v>740</v>
      </c>
      <c r="ES98" s="598"/>
      <c r="ET98" s="596"/>
      <c r="EU98" s="593" t="s">
        <v>740</v>
      </c>
      <c r="EV98" s="598"/>
      <c r="EW98" s="631"/>
      <c r="EX98" s="597" t="s">
        <v>740</v>
      </c>
      <c r="EY98" s="598"/>
      <c r="EZ98" s="596"/>
      <c r="FA98" s="593" t="s">
        <v>740</v>
      </c>
      <c r="FB98" s="598"/>
      <c r="FC98" s="596"/>
      <c r="FD98" s="593" t="s">
        <v>87</v>
      </c>
      <c r="FE98" s="598"/>
      <c r="FF98" s="596"/>
      <c r="FG98" s="593" t="s">
        <v>87</v>
      </c>
      <c r="FH98" s="598"/>
      <c r="FI98" s="631"/>
      <c r="FJ98" s="597" t="s">
        <v>87</v>
      </c>
      <c r="FK98" s="598"/>
      <c r="FL98" s="596"/>
      <c r="FM98" s="593" t="s">
        <v>105</v>
      </c>
      <c r="FN98" s="598"/>
      <c r="FO98" s="596"/>
      <c r="FP98" s="593" t="s">
        <v>105</v>
      </c>
      <c r="FQ98" s="598"/>
      <c r="FR98" s="596"/>
      <c r="FS98" s="593" t="s">
        <v>105</v>
      </c>
      <c r="FT98" s="598"/>
      <c r="FU98" s="631"/>
      <c r="FV98" s="597" t="s">
        <v>105</v>
      </c>
      <c r="FW98" s="598"/>
      <c r="FX98" s="596"/>
      <c r="FY98" s="593" t="s">
        <v>105</v>
      </c>
      <c r="FZ98" s="598"/>
      <c r="GA98" s="596"/>
      <c r="GB98" s="593" t="s">
        <v>105</v>
      </c>
      <c r="GC98" s="598"/>
      <c r="GD98" s="596"/>
      <c r="GE98" s="593" t="s">
        <v>105</v>
      </c>
      <c r="GF98" s="598"/>
      <c r="GG98" s="631"/>
      <c r="GH98" s="597" t="s">
        <v>105</v>
      </c>
      <c r="GI98" s="598"/>
      <c r="GJ98" s="596"/>
      <c r="GK98" s="593" t="s">
        <v>105</v>
      </c>
      <c r="GL98" s="598"/>
      <c r="GM98" s="596"/>
      <c r="GN98" s="593" t="s">
        <v>105</v>
      </c>
      <c r="GO98" s="598"/>
      <c r="GP98" s="596"/>
      <c r="GQ98" s="593" t="s">
        <v>105</v>
      </c>
      <c r="GR98" s="598"/>
      <c r="GS98" s="631"/>
      <c r="GT98" s="597" t="s">
        <v>105</v>
      </c>
      <c r="GU98" s="598"/>
      <c r="GV98" s="596"/>
      <c r="GW98" s="593" t="s">
        <v>105</v>
      </c>
      <c r="GX98" s="598"/>
      <c r="GY98" s="596"/>
      <c r="GZ98" s="593" t="s">
        <v>105</v>
      </c>
      <c r="HA98" s="598"/>
      <c r="HB98" s="596"/>
      <c r="HC98" s="593" t="s">
        <v>85</v>
      </c>
      <c r="HD98" s="598"/>
      <c r="HE98" s="631"/>
      <c r="HF98" s="594"/>
      <c r="HG98" s="592"/>
      <c r="HH98" s="592"/>
      <c r="HI98" s="592"/>
      <c r="HJ98" s="592"/>
      <c r="HK98" s="592"/>
      <c r="HL98" s="592"/>
      <c r="HM98" s="592"/>
      <c r="HN98" s="592"/>
      <c r="HO98" s="592"/>
      <c r="HP98" s="592"/>
      <c r="HQ98" s="595"/>
      <c r="HR98" s="596"/>
      <c r="HS98" s="592"/>
      <c r="HT98" s="592"/>
      <c r="HU98" s="592"/>
      <c r="HV98" s="592"/>
      <c r="HW98" s="592"/>
      <c r="HX98" s="592"/>
      <c r="HY98" s="592"/>
      <c r="HZ98" s="592"/>
      <c r="IA98" s="592"/>
      <c r="IB98" s="592"/>
      <c r="IC98" s="595"/>
      <c r="ID98" s="592"/>
      <c r="IE98" s="592"/>
      <c r="IF98" s="592"/>
      <c r="IG98" s="592"/>
      <c r="IH98" s="592"/>
      <c r="II98" s="592"/>
      <c r="IJ98" s="592"/>
      <c r="IK98" s="592"/>
      <c r="IL98" s="592"/>
      <c r="IM98" s="592"/>
      <c r="IN98" s="592"/>
      <c r="IO98" s="595"/>
      <c r="IP98" s="48"/>
      <c r="IQ98" s="48"/>
      <c r="IR98" s="48"/>
      <c r="IS98" s="48"/>
      <c r="IT98" s="48"/>
      <c r="IU98" s="48"/>
      <c r="IV98" s="48"/>
      <c r="IW98" s="48"/>
      <c r="IX98" s="48"/>
      <c r="IY98" s="48"/>
      <c r="IZ98" s="48"/>
      <c r="JA98" s="48"/>
      <c r="JB98" s="48"/>
      <c r="JC98" s="48"/>
      <c r="JD98" s="48"/>
      <c r="JE98" s="48"/>
      <c r="JF98" s="48"/>
      <c r="JG98" s="48"/>
      <c r="JH98" s="48"/>
      <c r="JI98" s="48"/>
      <c r="JJ98" s="48"/>
      <c r="JK98" s="48"/>
      <c r="JL98" s="48"/>
    </row>
    <row r="99" spans="1:272" s="3" customFormat="1" ht="15" customHeight="1" thickBot="1" x14ac:dyDescent="0.25">
      <c r="A99" s="59"/>
      <c r="B99" s="721"/>
      <c r="C99" s="350"/>
      <c r="D99" s="351"/>
      <c r="E99" s="378"/>
      <c r="F99" s="348" t="str">
        <f t="shared" si="83"/>
        <v>N</v>
      </c>
      <c r="G99" s="348" t="str">
        <f t="shared" si="84"/>
        <v>GP</v>
      </c>
      <c r="H99" s="348" t="str">
        <f t="shared" si="85"/>
        <v>TR</v>
      </c>
      <c r="I99" s="353"/>
      <c r="J99" s="597"/>
      <c r="K99" s="598"/>
      <c r="L99" s="596"/>
      <c r="M99" s="592"/>
      <c r="N99" s="592"/>
      <c r="O99" s="592"/>
      <c r="P99" s="592"/>
      <c r="Q99" s="592"/>
      <c r="R99" s="592"/>
      <c r="S99" s="592"/>
      <c r="T99" s="592"/>
      <c r="U99" s="593"/>
      <c r="V99" s="594"/>
      <c r="W99" s="592"/>
      <c r="X99" s="592"/>
      <c r="Y99" s="592"/>
      <c r="Z99" s="592"/>
      <c r="AA99" s="592"/>
      <c r="AB99" s="592"/>
      <c r="AC99" s="592"/>
      <c r="AD99" s="592"/>
      <c r="AE99" s="592"/>
      <c r="AF99" s="592"/>
      <c r="AG99" s="595"/>
      <c r="AH99" s="596"/>
      <c r="AI99" s="592"/>
      <c r="AJ99" s="592"/>
      <c r="AK99" s="592"/>
      <c r="AL99" s="592"/>
      <c r="AM99" s="592"/>
      <c r="AN99" s="592"/>
      <c r="AO99" s="592"/>
      <c r="AP99" s="592"/>
      <c r="AQ99" s="592"/>
      <c r="AR99" s="592"/>
      <c r="AS99" s="593"/>
      <c r="AT99" s="594"/>
      <c r="AU99" s="592"/>
      <c r="AV99" s="592"/>
      <c r="AW99" s="592"/>
      <c r="AX99" s="592"/>
      <c r="AY99" s="592"/>
      <c r="AZ99" s="592"/>
      <c r="BA99" s="592"/>
      <c r="BB99" s="592"/>
      <c r="BC99" s="592"/>
      <c r="BD99" s="592"/>
      <c r="BE99" s="595"/>
      <c r="BF99" s="596"/>
      <c r="BG99" s="592"/>
      <c r="BH99" s="592"/>
      <c r="BI99" s="592"/>
      <c r="BJ99" s="592"/>
      <c r="BK99" s="592"/>
      <c r="BL99" s="592"/>
      <c r="BM99" s="592"/>
      <c r="BN99" s="592"/>
      <c r="BO99" s="592"/>
      <c r="BP99" s="592"/>
      <c r="BQ99" s="593"/>
      <c r="BR99" s="594"/>
      <c r="BS99" s="592"/>
      <c r="BT99" s="592"/>
      <c r="BU99" s="592"/>
      <c r="BV99" s="592"/>
      <c r="BW99" s="592"/>
      <c r="BX99" s="592"/>
      <c r="BY99" s="592"/>
      <c r="BZ99" s="592"/>
      <c r="CA99" s="592"/>
      <c r="CB99" s="592"/>
      <c r="CC99" s="595"/>
      <c r="CD99" s="596"/>
      <c r="CE99" s="592"/>
      <c r="CF99" s="592"/>
      <c r="CG99" s="592"/>
      <c r="CH99" s="592"/>
      <c r="CI99" s="592"/>
      <c r="CJ99" s="592"/>
      <c r="CK99" s="592"/>
      <c r="CL99" s="592"/>
      <c r="CM99" s="592"/>
      <c r="CN99" s="592"/>
      <c r="CO99" s="593"/>
      <c r="CP99" s="594"/>
      <c r="CQ99" s="592"/>
      <c r="CR99" s="592"/>
      <c r="CS99" s="592"/>
      <c r="CT99" s="592"/>
      <c r="CU99" s="592"/>
      <c r="CV99" s="592"/>
      <c r="CW99" s="592"/>
      <c r="CX99" s="592"/>
      <c r="CY99" s="593" t="s">
        <v>85</v>
      </c>
      <c r="CZ99" s="598"/>
      <c r="DA99" s="631"/>
      <c r="DB99" s="598" t="s">
        <v>738</v>
      </c>
      <c r="DC99" s="598"/>
      <c r="DD99" s="596"/>
      <c r="DE99" s="593" t="s">
        <v>738</v>
      </c>
      <c r="DF99" s="598"/>
      <c r="DG99" s="596"/>
      <c r="DH99" s="593" t="s">
        <v>738</v>
      </c>
      <c r="DI99" s="598"/>
      <c r="DJ99" s="596"/>
      <c r="DK99" s="593" t="s">
        <v>738</v>
      </c>
      <c r="DL99" s="598"/>
      <c r="DM99" s="631"/>
      <c r="DN99" s="597" t="s">
        <v>738</v>
      </c>
      <c r="DO99" s="598"/>
      <c r="DP99" s="596"/>
      <c r="DQ99" s="593" t="s">
        <v>738</v>
      </c>
      <c r="DR99" s="598"/>
      <c r="DS99" s="596"/>
      <c r="DT99" s="593" t="s">
        <v>738</v>
      </c>
      <c r="DU99" s="598"/>
      <c r="DV99" s="596"/>
      <c r="DW99" s="593" t="s">
        <v>738</v>
      </c>
      <c r="DX99" s="598"/>
      <c r="DY99" s="631"/>
      <c r="DZ99" s="597" t="s">
        <v>738</v>
      </c>
      <c r="EA99" s="598"/>
      <c r="EB99" s="596"/>
      <c r="EC99" s="593" t="s">
        <v>738</v>
      </c>
      <c r="ED99" s="598"/>
      <c r="EE99" s="596"/>
      <c r="EF99" s="593" t="s">
        <v>738</v>
      </c>
      <c r="EG99" s="598"/>
      <c r="EH99" s="596"/>
      <c r="EI99" s="593" t="s">
        <v>738</v>
      </c>
      <c r="EJ99" s="598"/>
      <c r="EK99" s="631"/>
      <c r="EL99" s="597" t="s">
        <v>85</v>
      </c>
      <c r="EM99" s="598"/>
      <c r="EN99" s="596"/>
      <c r="EO99" s="593" t="s">
        <v>105</v>
      </c>
      <c r="EP99" s="598"/>
      <c r="EQ99" s="596"/>
      <c r="ER99" s="593" t="s">
        <v>105</v>
      </c>
      <c r="ES99" s="598"/>
      <c r="ET99" s="596"/>
      <c r="EU99" s="593" t="s">
        <v>105</v>
      </c>
      <c r="EV99" s="598"/>
      <c r="EW99" s="596"/>
      <c r="EX99" s="597" t="s">
        <v>87</v>
      </c>
      <c r="EY99" s="598"/>
      <c r="EZ99" s="596"/>
      <c r="FA99" s="593" t="s">
        <v>87</v>
      </c>
      <c r="FB99" s="598"/>
      <c r="FC99" s="596"/>
      <c r="FD99" s="593" t="s">
        <v>87</v>
      </c>
      <c r="FE99" s="598"/>
      <c r="FF99" s="596"/>
      <c r="FG99" s="593" t="s">
        <v>104</v>
      </c>
      <c r="FH99" s="598"/>
      <c r="FI99" s="631"/>
      <c r="FJ99" s="597" t="s">
        <v>104</v>
      </c>
      <c r="FK99" s="598"/>
      <c r="FL99" s="596"/>
      <c r="FM99" s="593" t="s">
        <v>104</v>
      </c>
      <c r="FN99" s="598"/>
      <c r="FO99" s="596"/>
      <c r="FP99" s="593" t="s">
        <v>104</v>
      </c>
      <c r="FQ99" s="598"/>
      <c r="FR99" s="596"/>
      <c r="FS99" s="593" t="s">
        <v>104</v>
      </c>
      <c r="FT99" s="598"/>
      <c r="FU99" s="631"/>
      <c r="FV99" s="597" t="s">
        <v>104</v>
      </c>
      <c r="FW99" s="598"/>
      <c r="FX99" s="596"/>
      <c r="FY99" s="593" t="s">
        <v>105</v>
      </c>
      <c r="FZ99" s="598"/>
      <c r="GA99" s="596"/>
      <c r="GB99" s="593" t="s">
        <v>105</v>
      </c>
      <c r="GC99" s="598"/>
      <c r="GD99" s="596"/>
      <c r="GE99" s="593" t="s">
        <v>105</v>
      </c>
      <c r="GF99" s="598"/>
      <c r="GG99" s="631"/>
      <c r="GH99" s="597" t="s">
        <v>105</v>
      </c>
      <c r="GI99" s="598"/>
      <c r="GJ99" s="596"/>
      <c r="GK99" s="593" t="s">
        <v>105</v>
      </c>
      <c r="GL99" s="598"/>
      <c r="GM99" s="596"/>
      <c r="GN99" s="593" t="s">
        <v>105</v>
      </c>
      <c r="GO99" s="598"/>
      <c r="GP99" s="596"/>
      <c r="GQ99" s="593" t="s">
        <v>105</v>
      </c>
      <c r="GR99" s="598"/>
      <c r="GS99" s="631"/>
      <c r="GT99" s="597" t="s">
        <v>105</v>
      </c>
      <c r="GU99" s="598"/>
      <c r="GV99" s="596"/>
      <c r="GW99" s="593" t="s">
        <v>105</v>
      </c>
      <c r="GX99" s="598"/>
      <c r="GY99" s="596"/>
      <c r="GZ99" s="593" t="s">
        <v>105</v>
      </c>
      <c r="HA99" s="598"/>
      <c r="HB99" s="596"/>
      <c r="HC99" s="593" t="s">
        <v>85</v>
      </c>
      <c r="HD99" s="598"/>
      <c r="HE99" s="631"/>
      <c r="HF99" s="594"/>
      <c r="HG99" s="592"/>
      <c r="HH99" s="592"/>
      <c r="HI99" s="592"/>
      <c r="HJ99" s="592"/>
      <c r="HK99" s="592"/>
      <c r="HL99" s="592"/>
      <c r="HM99" s="592"/>
      <c r="HN99" s="592"/>
      <c r="HO99" s="592"/>
      <c r="HP99" s="592"/>
      <c r="HQ99" s="595"/>
      <c r="HR99" s="596"/>
      <c r="HS99" s="592"/>
      <c r="HT99" s="592"/>
      <c r="HU99" s="592"/>
      <c r="HV99" s="592"/>
      <c r="HW99" s="592"/>
      <c r="HX99" s="592"/>
      <c r="HY99" s="592"/>
      <c r="HZ99" s="592"/>
      <c r="IA99" s="592"/>
      <c r="IB99" s="592"/>
      <c r="IC99" s="595"/>
      <c r="ID99" s="592"/>
      <c r="IE99" s="592"/>
      <c r="IF99" s="592"/>
      <c r="IG99" s="592"/>
      <c r="IH99" s="592"/>
      <c r="II99" s="592"/>
      <c r="IJ99" s="592"/>
      <c r="IK99" s="592"/>
      <c r="IL99" s="592"/>
      <c r="IM99" s="592"/>
      <c r="IN99" s="592"/>
      <c r="IO99" s="595"/>
      <c r="IP99" s="48"/>
      <c r="IQ99" s="48"/>
      <c r="IR99" s="48"/>
      <c r="IS99" s="48"/>
      <c r="IT99" s="48"/>
      <c r="IU99" s="48"/>
      <c r="IV99" s="48"/>
      <c r="IW99" s="48"/>
      <c r="IX99" s="48"/>
      <c r="IY99" s="48"/>
      <c r="IZ99" s="48"/>
      <c r="JA99" s="48"/>
      <c r="JB99" s="48"/>
      <c r="JC99" s="48"/>
      <c r="JD99" s="48"/>
      <c r="JE99" s="48"/>
      <c r="JF99" s="48"/>
      <c r="JG99" s="48"/>
      <c r="JH99" s="48"/>
      <c r="JI99" s="48"/>
      <c r="JJ99" s="48"/>
      <c r="JK99" s="48"/>
      <c r="JL99" s="48"/>
    </row>
    <row r="100" spans="1:272" s="3" customFormat="1" ht="15" hidden="1" customHeight="1" thickBot="1" x14ac:dyDescent="0.25">
      <c r="A100" s="59"/>
      <c r="B100" s="721"/>
      <c r="C100" s="350"/>
      <c r="D100" s="351"/>
      <c r="E100" s="378"/>
      <c r="F100" s="348" t="str">
        <f t="shared" si="83"/>
        <v>O</v>
      </c>
      <c r="G100" s="348" t="str">
        <f t="shared" si="84"/>
        <v>O</v>
      </c>
      <c r="H100" s="348" t="str">
        <f t="shared" si="85"/>
        <v>O</v>
      </c>
      <c r="I100" s="353"/>
      <c r="J100" s="597"/>
      <c r="K100" s="598"/>
      <c r="L100" s="596"/>
      <c r="M100" s="592"/>
      <c r="N100" s="592"/>
      <c r="O100" s="592"/>
      <c r="P100" s="592"/>
      <c r="Q100" s="592"/>
      <c r="R100" s="592"/>
      <c r="S100" s="592"/>
      <c r="T100" s="592"/>
      <c r="U100" s="593"/>
      <c r="V100" s="594"/>
      <c r="W100" s="592"/>
      <c r="X100" s="592"/>
      <c r="Y100" s="592"/>
      <c r="Z100" s="592"/>
      <c r="AA100" s="592"/>
      <c r="AB100" s="592"/>
      <c r="AC100" s="592"/>
      <c r="AD100" s="592"/>
      <c r="AE100" s="592"/>
      <c r="AF100" s="592"/>
      <c r="AG100" s="595"/>
      <c r="AH100" s="596"/>
      <c r="AI100" s="592"/>
      <c r="AJ100" s="592"/>
      <c r="AK100" s="592"/>
      <c r="AL100" s="592"/>
      <c r="AM100" s="592"/>
      <c r="AN100" s="592"/>
      <c r="AO100" s="592"/>
      <c r="AP100" s="592"/>
      <c r="AQ100" s="592"/>
      <c r="AR100" s="592"/>
      <c r="AS100" s="593"/>
      <c r="AT100" s="594"/>
      <c r="AU100" s="592"/>
      <c r="AV100" s="592"/>
      <c r="AW100" s="592"/>
      <c r="AX100" s="592"/>
      <c r="AY100" s="592"/>
      <c r="AZ100" s="592"/>
      <c r="BA100" s="592"/>
      <c r="BB100" s="592"/>
      <c r="BC100" s="592"/>
      <c r="BD100" s="592"/>
      <c r="BE100" s="595"/>
      <c r="BF100" s="596"/>
      <c r="BG100" s="592"/>
      <c r="BH100" s="592"/>
      <c r="BI100" s="592"/>
      <c r="BJ100" s="592"/>
      <c r="BK100" s="592"/>
      <c r="BL100" s="592"/>
      <c r="BM100" s="592"/>
      <c r="BN100" s="592"/>
      <c r="BO100" s="592"/>
      <c r="BP100" s="592"/>
      <c r="BQ100" s="593"/>
      <c r="BR100" s="594"/>
      <c r="BS100" s="592"/>
      <c r="BT100" s="592"/>
      <c r="BU100" s="592"/>
      <c r="BV100" s="592"/>
      <c r="BW100" s="592"/>
      <c r="BX100" s="592"/>
      <c r="BY100" s="592"/>
      <c r="BZ100" s="592"/>
      <c r="CA100" s="592"/>
      <c r="CB100" s="592"/>
      <c r="CC100" s="595"/>
      <c r="CD100" s="596"/>
      <c r="CE100" s="592"/>
      <c r="CF100" s="592"/>
      <c r="CG100" s="592"/>
      <c r="CH100" s="592"/>
      <c r="CI100" s="592"/>
      <c r="CJ100" s="592"/>
      <c r="CK100" s="592"/>
      <c r="CL100" s="592"/>
      <c r="CM100" s="592"/>
      <c r="CN100" s="592"/>
      <c r="CO100" s="593"/>
      <c r="CP100" s="594"/>
      <c r="CQ100" s="592"/>
      <c r="CR100" s="592"/>
      <c r="CS100" s="592"/>
      <c r="CT100" s="592"/>
      <c r="CU100" s="592"/>
      <c r="CV100" s="592"/>
      <c r="CW100" s="592"/>
      <c r="CX100" s="592"/>
      <c r="CY100" s="593"/>
      <c r="CZ100" s="598"/>
      <c r="DA100" s="631"/>
      <c r="DB100" s="598"/>
      <c r="DC100" s="598"/>
      <c r="DD100" s="596"/>
      <c r="DE100" s="593"/>
      <c r="DF100" s="598"/>
      <c r="DG100" s="596"/>
      <c r="DH100" s="593"/>
      <c r="DI100" s="598"/>
      <c r="DJ100" s="596"/>
      <c r="DK100" s="593"/>
      <c r="DL100" s="598"/>
      <c r="DM100" s="631"/>
      <c r="DN100" s="597"/>
      <c r="DO100" s="598"/>
      <c r="DP100" s="596"/>
      <c r="DQ100" s="593"/>
      <c r="DR100" s="598"/>
      <c r="DS100" s="596"/>
      <c r="DT100" s="593"/>
      <c r="DU100" s="598"/>
      <c r="DV100" s="596"/>
      <c r="DW100" s="593"/>
      <c r="DX100" s="598"/>
      <c r="DY100" s="631"/>
      <c r="DZ100" s="597"/>
      <c r="EA100" s="598"/>
      <c r="EB100" s="596"/>
      <c r="EC100" s="593"/>
      <c r="ED100" s="598"/>
      <c r="EE100" s="596"/>
      <c r="EF100" s="593"/>
      <c r="EG100" s="598"/>
      <c r="EH100" s="596"/>
      <c r="EI100" s="593"/>
      <c r="EJ100" s="598"/>
      <c r="EK100" s="631"/>
      <c r="EL100" s="597"/>
      <c r="EM100" s="598"/>
      <c r="EN100" s="596"/>
      <c r="EO100" s="593"/>
      <c r="EP100" s="598"/>
      <c r="EQ100" s="596"/>
      <c r="ER100" s="593"/>
      <c r="ES100" s="598"/>
      <c r="ET100" s="596"/>
      <c r="EU100" s="593"/>
      <c r="EV100" s="598"/>
      <c r="EW100" s="631"/>
      <c r="EX100" s="597"/>
      <c r="EY100" s="598"/>
      <c r="EZ100" s="596"/>
      <c r="FA100" s="593"/>
      <c r="FB100" s="598"/>
      <c r="FC100" s="596"/>
      <c r="FD100" s="593"/>
      <c r="FE100" s="598"/>
      <c r="FF100" s="596"/>
      <c r="FG100" s="593"/>
      <c r="FH100" s="598"/>
      <c r="FI100" s="631"/>
      <c r="FJ100" s="597"/>
      <c r="FK100" s="598"/>
      <c r="FL100" s="596"/>
      <c r="FM100" s="593"/>
      <c r="FN100" s="598"/>
      <c r="FO100" s="596"/>
      <c r="FP100" s="593"/>
      <c r="FQ100" s="598"/>
      <c r="FR100" s="596"/>
      <c r="FS100" s="593"/>
      <c r="FT100" s="598"/>
      <c r="FU100" s="631"/>
      <c r="FV100" s="597"/>
      <c r="FW100" s="598"/>
      <c r="FX100" s="596"/>
      <c r="FY100" s="593"/>
      <c r="FZ100" s="598"/>
      <c r="GA100" s="596"/>
      <c r="GB100" s="593"/>
      <c r="GC100" s="598"/>
      <c r="GD100" s="596"/>
      <c r="GE100" s="593"/>
      <c r="GF100" s="598"/>
      <c r="GG100" s="631"/>
      <c r="GH100" s="597"/>
      <c r="GI100" s="598"/>
      <c r="GJ100" s="596"/>
      <c r="GK100" s="593"/>
      <c r="GL100" s="598"/>
      <c r="GM100" s="596"/>
      <c r="GN100" s="593"/>
      <c r="GO100" s="598"/>
      <c r="GP100" s="596"/>
      <c r="GQ100" s="593"/>
      <c r="GR100" s="598"/>
      <c r="GS100" s="631"/>
      <c r="GT100" s="597"/>
      <c r="GU100" s="598"/>
      <c r="GV100" s="596"/>
      <c r="GW100" s="593"/>
      <c r="GX100" s="598"/>
      <c r="GY100" s="596"/>
      <c r="GZ100" s="593"/>
      <c r="HA100" s="598"/>
      <c r="HB100" s="596"/>
      <c r="HC100" s="593"/>
      <c r="HD100" s="598"/>
      <c r="HE100" s="631"/>
      <c r="HF100" s="594"/>
      <c r="HG100" s="592"/>
      <c r="HH100" s="592"/>
      <c r="HI100" s="592"/>
      <c r="HJ100" s="592"/>
      <c r="HK100" s="592"/>
      <c r="HL100" s="592"/>
      <c r="HM100" s="592"/>
      <c r="HN100" s="592"/>
      <c r="HO100" s="592"/>
      <c r="HP100" s="592"/>
      <c r="HQ100" s="595"/>
      <c r="HR100" s="596"/>
      <c r="HS100" s="592"/>
      <c r="HT100" s="592"/>
      <c r="HU100" s="592"/>
      <c r="HV100" s="592"/>
      <c r="HW100" s="592"/>
      <c r="HX100" s="592"/>
      <c r="HY100" s="592"/>
      <c r="HZ100" s="592"/>
      <c r="IA100" s="592"/>
      <c r="IB100" s="592"/>
      <c r="IC100" s="595"/>
      <c r="ID100" s="592"/>
      <c r="IE100" s="592"/>
      <c r="IF100" s="592"/>
      <c r="IG100" s="592"/>
      <c r="IH100" s="592"/>
      <c r="II100" s="592"/>
      <c r="IJ100" s="592"/>
      <c r="IK100" s="592"/>
      <c r="IL100" s="592"/>
      <c r="IM100" s="592"/>
      <c r="IN100" s="592"/>
      <c r="IO100" s="595"/>
      <c r="IP100" s="48"/>
      <c r="IQ100" s="48"/>
      <c r="IR100" s="48"/>
      <c r="IS100" s="48"/>
      <c r="IT100" s="48"/>
      <c r="IU100" s="48"/>
      <c r="IV100" s="48"/>
      <c r="IW100" s="48"/>
      <c r="IX100" s="48"/>
      <c r="IY100" s="48"/>
      <c r="IZ100" s="48"/>
      <c r="JA100" s="48"/>
      <c r="JB100" s="48"/>
      <c r="JC100" s="48"/>
      <c r="JD100" s="48"/>
      <c r="JE100" s="48"/>
      <c r="JF100" s="48"/>
      <c r="JG100" s="48"/>
      <c r="JH100" s="48"/>
      <c r="JI100" s="48"/>
      <c r="JJ100" s="48"/>
      <c r="JK100" s="48"/>
      <c r="JL100" s="48"/>
    </row>
    <row r="101" spans="1:272" s="3" customFormat="1" ht="15" customHeight="1" thickBot="1" x14ac:dyDescent="0.25">
      <c r="A101" s="59"/>
      <c r="B101" s="721"/>
      <c r="C101" s="350"/>
      <c r="D101" s="351"/>
      <c r="E101" s="378"/>
      <c r="F101" s="348" t="str">
        <f t="shared" si="83"/>
        <v>N</v>
      </c>
      <c r="G101" s="348" t="str">
        <f t="shared" si="84"/>
        <v>GP</v>
      </c>
      <c r="H101" s="348" t="str">
        <f t="shared" si="85"/>
        <v>TR</v>
      </c>
      <c r="I101" s="353"/>
      <c r="J101" s="597"/>
      <c r="K101" s="598"/>
      <c r="L101" s="596"/>
      <c r="M101" s="592"/>
      <c r="N101" s="592"/>
      <c r="O101" s="592"/>
      <c r="P101" s="592"/>
      <c r="Q101" s="592"/>
      <c r="R101" s="592"/>
      <c r="S101" s="592"/>
      <c r="T101" s="592"/>
      <c r="U101" s="593"/>
      <c r="V101" s="594"/>
      <c r="W101" s="592"/>
      <c r="X101" s="592"/>
      <c r="Y101" s="592"/>
      <c r="Z101" s="592"/>
      <c r="AA101" s="592"/>
      <c r="AB101" s="592"/>
      <c r="AC101" s="592"/>
      <c r="AD101" s="592"/>
      <c r="AE101" s="592"/>
      <c r="AF101" s="592"/>
      <c r="AG101" s="595"/>
      <c r="AH101" s="596"/>
      <c r="AI101" s="592"/>
      <c r="AJ101" s="592"/>
      <c r="AK101" s="592"/>
      <c r="AL101" s="592"/>
      <c r="AM101" s="592"/>
      <c r="AN101" s="592"/>
      <c r="AO101" s="592"/>
      <c r="AP101" s="592"/>
      <c r="AQ101" s="592"/>
      <c r="AR101" s="592"/>
      <c r="AS101" s="593"/>
      <c r="AT101" s="594"/>
      <c r="AU101" s="592"/>
      <c r="AV101" s="592"/>
      <c r="AW101" s="592"/>
      <c r="AX101" s="592"/>
      <c r="AY101" s="592"/>
      <c r="AZ101" s="592"/>
      <c r="BA101" s="592"/>
      <c r="BB101" s="592"/>
      <c r="BC101" s="592"/>
      <c r="BD101" s="592"/>
      <c r="BE101" s="595"/>
      <c r="BF101" s="596"/>
      <c r="BG101" s="592"/>
      <c r="BH101" s="592"/>
      <c r="BI101" s="592"/>
      <c r="BJ101" s="592"/>
      <c r="BK101" s="592"/>
      <c r="BL101" s="592"/>
      <c r="BM101" s="592"/>
      <c r="BN101" s="592"/>
      <c r="BO101" s="592"/>
      <c r="BP101" s="592"/>
      <c r="BQ101" s="593"/>
      <c r="BR101" s="594"/>
      <c r="BS101" s="592"/>
      <c r="BT101" s="592"/>
      <c r="BU101" s="592"/>
      <c r="BV101" s="592"/>
      <c r="BW101" s="592"/>
      <c r="BX101" s="592"/>
      <c r="BY101" s="592"/>
      <c r="BZ101" s="592"/>
      <c r="CA101" s="592"/>
      <c r="CB101" s="592"/>
      <c r="CC101" s="595"/>
      <c r="CD101" s="596"/>
      <c r="CE101" s="592"/>
      <c r="CF101" s="592"/>
      <c r="CG101" s="592"/>
      <c r="CH101" s="592"/>
      <c r="CI101" s="592"/>
      <c r="CJ101" s="592"/>
      <c r="CK101" s="592"/>
      <c r="CL101" s="592"/>
      <c r="CM101" s="592"/>
      <c r="CN101" s="592"/>
      <c r="CO101" s="593"/>
      <c r="CP101" s="594"/>
      <c r="CQ101" s="592"/>
      <c r="CR101" s="592"/>
      <c r="CS101" s="592"/>
      <c r="CT101" s="592"/>
      <c r="CU101" s="592"/>
      <c r="CV101" s="592"/>
      <c r="CW101" s="592"/>
      <c r="CX101" s="592"/>
      <c r="CY101" s="593" t="s">
        <v>85</v>
      </c>
      <c r="CZ101" s="598"/>
      <c r="DA101" s="631"/>
      <c r="DB101" s="598" t="s">
        <v>104</v>
      </c>
      <c r="DC101" s="598"/>
      <c r="DD101" s="596"/>
      <c r="DE101" s="598" t="s">
        <v>104</v>
      </c>
      <c r="DF101" s="598"/>
      <c r="DG101" s="596"/>
      <c r="DH101" s="598" t="s">
        <v>104</v>
      </c>
      <c r="DI101" s="598"/>
      <c r="DJ101" s="596"/>
      <c r="DK101" s="598" t="s">
        <v>104</v>
      </c>
      <c r="DL101" s="598"/>
      <c r="DM101" s="596"/>
      <c r="DN101" s="598" t="s">
        <v>104</v>
      </c>
      <c r="DO101" s="598"/>
      <c r="DP101" s="596"/>
      <c r="DQ101" s="598" t="s">
        <v>104</v>
      </c>
      <c r="DR101" s="598"/>
      <c r="DS101" s="596"/>
      <c r="DT101" s="598" t="s">
        <v>104</v>
      </c>
      <c r="DU101" s="598"/>
      <c r="DV101" s="596"/>
      <c r="DW101" s="598" t="s">
        <v>104</v>
      </c>
      <c r="DX101" s="598"/>
      <c r="DY101" s="596"/>
      <c r="DZ101" s="598" t="s">
        <v>104</v>
      </c>
      <c r="EA101" s="598"/>
      <c r="EB101" s="596"/>
      <c r="EC101" s="598" t="s">
        <v>104</v>
      </c>
      <c r="ED101" s="598"/>
      <c r="EE101" s="596"/>
      <c r="EF101" s="598" t="s">
        <v>104</v>
      </c>
      <c r="EG101" s="598"/>
      <c r="EH101" s="596"/>
      <c r="EI101" s="598" t="s">
        <v>104</v>
      </c>
      <c r="EJ101" s="598"/>
      <c r="EK101" s="596"/>
      <c r="EL101" s="597" t="s">
        <v>105</v>
      </c>
      <c r="EM101" s="598"/>
      <c r="EN101" s="596"/>
      <c r="EO101" s="597" t="s">
        <v>105</v>
      </c>
      <c r="EP101" s="598"/>
      <c r="EQ101" s="596"/>
      <c r="ER101" s="597" t="s">
        <v>105</v>
      </c>
      <c r="ES101" s="598"/>
      <c r="ET101" s="596"/>
      <c r="EU101" s="597" t="s">
        <v>105</v>
      </c>
      <c r="EV101" s="598"/>
      <c r="EW101" s="596"/>
      <c r="EX101" s="597" t="s">
        <v>105</v>
      </c>
      <c r="EY101" s="598"/>
      <c r="EZ101" s="596"/>
      <c r="FA101" s="597" t="s">
        <v>105</v>
      </c>
      <c r="FB101" s="598"/>
      <c r="FC101" s="596"/>
      <c r="FD101" s="597" t="s">
        <v>105</v>
      </c>
      <c r="FE101" s="598"/>
      <c r="FF101" s="596"/>
      <c r="FG101" s="593" t="s">
        <v>87</v>
      </c>
      <c r="FH101" s="598"/>
      <c r="FI101" s="631"/>
      <c r="FJ101" s="597" t="s">
        <v>87</v>
      </c>
      <c r="FK101" s="598"/>
      <c r="FL101" s="596"/>
      <c r="FM101" s="593" t="s">
        <v>87</v>
      </c>
      <c r="FN101" s="598"/>
      <c r="FO101" s="596"/>
      <c r="FP101" s="593" t="s">
        <v>105</v>
      </c>
      <c r="FQ101" s="598"/>
      <c r="FR101" s="596"/>
      <c r="FS101" s="593" t="s">
        <v>105</v>
      </c>
      <c r="FT101" s="598"/>
      <c r="FU101" s="631"/>
      <c r="FV101" s="597" t="s">
        <v>105</v>
      </c>
      <c r="FW101" s="598"/>
      <c r="FX101" s="596"/>
      <c r="FY101" s="593" t="s">
        <v>105</v>
      </c>
      <c r="FZ101" s="598"/>
      <c r="GA101" s="596"/>
      <c r="GB101" s="593" t="s">
        <v>105</v>
      </c>
      <c r="GC101" s="598"/>
      <c r="GD101" s="596"/>
      <c r="GE101" s="593" t="s">
        <v>105</v>
      </c>
      <c r="GF101" s="598"/>
      <c r="GG101" s="631"/>
      <c r="GH101" s="597" t="s">
        <v>105</v>
      </c>
      <c r="GI101" s="598"/>
      <c r="GJ101" s="596"/>
      <c r="GK101" s="593" t="s">
        <v>105</v>
      </c>
      <c r="GL101" s="598"/>
      <c r="GM101" s="596"/>
      <c r="GN101" s="593" t="s">
        <v>105</v>
      </c>
      <c r="GO101" s="598"/>
      <c r="GP101" s="596"/>
      <c r="GQ101" s="593" t="s">
        <v>105</v>
      </c>
      <c r="GR101" s="598"/>
      <c r="GS101" s="631"/>
      <c r="GT101" s="597" t="s">
        <v>105</v>
      </c>
      <c r="GU101" s="598"/>
      <c r="GV101" s="596"/>
      <c r="GW101" s="593" t="s">
        <v>105</v>
      </c>
      <c r="GX101" s="598"/>
      <c r="GY101" s="596"/>
      <c r="GZ101" s="593" t="s">
        <v>105</v>
      </c>
      <c r="HA101" s="598"/>
      <c r="HB101" s="596"/>
      <c r="HC101" s="593" t="s">
        <v>85</v>
      </c>
      <c r="HD101" s="598"/>
      <c r="HE101" s="631"/>
      <c r="HF101" s="594"/>
      <c r="HG101" s="592"/>
      <c r="HH101" s="592"/>
      <c r="HI101" s="592"/>
      <c r="HJ101" s="592"/>
      <c r="HK101" s="592"/>
      <c r="HL101" s="592"/>
      <c r="HM101" s="592"/>
      <c r="HN101" s="592"/>
      <c r="HO101" s="592"/>
      <c r="HP101" s="592"/>
      <c r="HQ101" s="595"/>
      <c r="HR101" s="596"/>
      <c r="HS101" s="592"/>
      <c r="HT101" s="592"/>
      <c r="HU101" s="592"/>
      <c r="HV101" s="592"/>
      <c r="HW101" s="592"/>
      <c r="HX101" s="592"/>
      <c r="HY101" s="592"/>
      <c r="HZ101" s="592"/>
      <c r="IA101" s="592"/>
      <c r="IB101" s="592"/>
      <c r="IC101" s="595"/>
      <c r="ID101" s="592"/>
      <c r="IE101" s="592"/>
      <c r="IF101" s="592"/>
      <c r="IG101" s="592"/>
      <c r="IH101" s="592"/>
      <c r="II101" s="592"/>
      <c r="IJ101" s="592"/>
      <c r="IK101" s="592"/>
      <c r="IL101" s="592"/>
      <c r="IM101" s="592"/>
      <c r="IN101" s="592"/>
      <c r="IO101" s="595"/>
      <c r="IP101" s="48"/>
      <c r="IQ101" s="48"/>
      <c r="IR101" s="48"/>
      <c r="IS101" s="48"/>
      <c r="IT101" s="48"/>
      <c r="IU101" s="48"/>
      <c r="IV101" s="48"/>
      <c r="IW101" s="48"/>
      <c r="IX101" s="48"/>
      <c r="IY101" s="48"/>
      <c r="IZ101" s="48"/>
      <c r="JA101" s="48"/>
      <c r="JB101" s="48"/>
      <c r="JC101" s="48"/>
      <c r="JD101" s="48"/>
      <c r="JE101" s="48"/>
      <c r="JF101" s="48"/>
      <c r="JG101" s="48"/>
      <c r="JH101" s="48"/>
      <c r="JI101" s="48"/>
      <c r="JJ101" s="48"/>
      <c r="JK101" s="48"/>
      <c r="JL101" s="48"/>
    </row>
    <row r="102" spans="1:272" s="3" customFormat="1" ht="15" customHeight="1" thickBot="1" x14ac:dyDescent="0.25">
      <c r="A102" s="59"/>
      <c r="B102" s="721"/>
      <c r="C102" s="350"/>
      <c r="D102" s="351"/>
      <c r="E102" s="378"/>
      <c r="F102" s="348" t="str">
        <f t="shared" si="83"/>
        <v>N</v>
      </c>
      <c r="G102" s="348" t="str">
        <f t="shared" si="84"/>
        <v>GP</v>
      </c>
      <c r="H102" s="348" t="str">
        <f t="shared" si="85"/>
        <v>TR</v>
      </c>
      <c r="I102" s="353"/>
      <c r="J102" s="597"/>
      <c r="K102" s="598"/>
      <c r="L102" s="596"/>
      <c r="M102" s="592"/>
      <c r="N102" s="592"/>
      <c r="O102" s="592"/>
      <c r="P102" s="592"/>
      <c r="Q102" s="592"/>
      <c r="R102" s="592"/>
      <c r="S102" s="592"/>
      <c r="T102" s="592"/>
      <c r="U102" s="593"/>
      <c r="V102" s="594"/>
      <c r="W102" s="592"/>
      <c r="X102" s="592"/>
      <c r="Y102" s="592"/>
      <c r="Z102" s="592"/>
      <c r="AA102" s="592"/>
      <c r="AB102" s="592"/>
      <c r="AC102" s="592"/>
      <c r="AD102" s="592"/>
      <c r="AE102" s="592"/>
      <c r="AF102" s="592"/>
      <c r="AG102" s="595"/>
      <c r="AH102" s="596"/>
      <c r="AI102" s="592"/>
      <c r="AJ102" s="592"/>
      <c r="AK102" s="592"/>
      <c r="AL102" s="592"/>
      <c r="AM102" s="592"/>
      <c r="AN102" s="592"/>
      <c r="AO102" s="592"/>
      <c r="AP102" s="592"/>
      <c r="AQ102" s="592"/>
      <c r="AR102" s="592"/>
      <c r="AS102" s="593"/>
      <c r="AT102" s="594"/>
      <c r="AU102" s="592"/>
      <c r="AV102" s="592"/>
      <c r="AW102" s="592"/>
      <c r="AX102" s="592"/>
      <c r="AY102" s="592"/>
      <c r="AZ102" s="592"/>
      <c r="BA102" s="592"/>
      <c r="BB102" s="592"/>
      <c r="BC102" s="592"/>
      <c r="BD102" s="592"/>
      <c r="BE102" s="595"/>
      <c r="BF102" s="596"/>
      <c r="BG102" s="592"/>
      <c r="BH102" s="592"/>
      <c r="BI102" s="592"/>
      <c r="BJ102" s="592"/>
      <c r="BK102" s="592"/>
      <c r="BL102" s="592"/>
      <c r="BM102" s="592"/>
      <c r="BN102" s="592"/>
      <c r="BO102" s="592"/>
      <c r="BP102" s="592"/>
      <c r="BQ102" s="593"/>
      <c r="BR102" s="594"/>
      <c r="BS102" s="592"/>
      <c r="BT102" s="592"/>
      <c r="BU102" s="592"/>
      <c r="BV102" s="592"/>
      <c r="BW102" s="592"/>
      <c r="BX102" s="592"/>
      <c r="BY102" s="592"/>
      <c r="BZ102" s="592"/>
      <c r="CA102" s="592"/>
      <c r="CB102" s="592"/>
      <c r="CC102" s="595"/>
      <c r="CD102" s="596"/>
      <c r="CE102" s="592"/>
      <c r="CF102" s="592"/>
      <c r="CG102" s="592"/>
      <c r="CH102" s="592"/>
      <c r="CI102" s="592"/>
      <c r="CJ102" s="592"/>
      <c r="CK102" s="592"/>
      <c r="CL102" s="592"/>
      <c r="CM102" s="592"/>
      <c r="CN102" s="592"/>
      <c r="CO102" s="593"/>
      <c r="CP102" s="594"/>
      <c r="CQ102" s="592"/>
      <c r="CR102" s="592"/>
      <c r="CS102" s="592"/>
      <c r="CT102" s="592"/>
      <c r="CU102" s="592"/>
      <c r="CV102" s="592"/>
      <c r="CW102" s="592"/>
      <c r="CX102" s="592"/>
      <c r="CY102" s="593" t="s">
        <v>85</v>
      </c>
      <c r="CZ102" s="598"/>
      <c r="DA102" s="631"/>
      <c r="DB102" s="598" t="s">
        <v>740</v>
      </c>
      <c r="DC102" s="598"/>
      <c r="DD102" s="596"/>
      <c r="DE102" s="593" t="s">
        <v>740</v>
      </c>
      <c r="DF102" s="598"/>
      <c r="DG102" s="596"/>
      <c r="DH102" s="593" t="s">
        <v>740</v>
      </c>
      <c r="DI102" s="598"/>
      <c r="DJ102" s="596"/>
      <c r="DK102" s="593" t="s">
        <v>740</v>
      </c>
      <c r="DL102" s="598"/>
      <c r="DM102" s="631"/>
      <c r="DN102" s="597" t="s">
        <v>740</v>
      </c>
      <c r="DO102" s="598"/>
      <c r="DP102" s="596"/>
      <c r="DQ102" s="593" t="s">
        <v>740</v>
      </c>
      <c r="DR102" s="598"/>
      <c r="DS102" s="596"/>
      <c r="DT102" s="593" t="s">
        <v>740</v>
      </c>
      <c r="DU102" s="598"/>
      <c r="DV102" s="596"/>
      <c r="DW102" s="593" t="s">
        <v>740</v>
      </c>
      <c r="DX102" s="598"/>
      <c r="DY102" s="631"/>
      <c r="DZ102" s="597" t="s">
        <v>740</v>
      </c>
      <c r="EA102" s="598"/>
      <c r="EB102" s="596"/>
      <c r="EC102" s="593" t="s">
        <v>740</v>
      </c>
      <c r="ED102" s="598"/>
      <c r="EE102" s="596"/>
      <c r="EF102" s="593" t="s">
        <v>104</v>
      </c>
      <c r="EG102" s="598"/>
      <c r="EH102" s="596"/>
      <c r="EI102" s="593" t="s">
        <v>104</v>
      </c>
      <c r="EJ102" s="598"/>
      <c r="EK102" s="631"/>
      <c r="EL102" s="597" t="s">
        <v>104</v>
      </c>
      <c r="EM102" s="598"/>
      <c r="EN102" s="596"/>
      <c r="EO102" s="593" t="s">
        <v>104</v>
      </c>
      <c r="EP102" s="598"/>
      <c r="EQ102" s="596"/>
      <c r="ER102" s="593" t="s">
        <v>104</v>
      </c>
      <c r="ES102" s="598"/>
      <c r="ET102" s="596"/>
      <c r="EU102" s="593" t="s">
        <v>104</v>
      </c>
      <c r="EV102" s="598"/>
      <c r="EW102" s="631"/>
      <c r="EX102" s="597" t="s">
        <v>104</v>
      </c>
      <c r="EY102" s="598"/>
      <c r="EZ102" s="596"/>
      <c r="FA102" s="593" t="s">
        <v>104</v>
      </c>
      <c r="FB102" s="598"/>
      <c r="FC102" s="596"/>
      <c r="FD102" s="593" t="s">
        <v>104</v>
      </c>
      <c r="FE102" s="598"/>
      <c r="FF102" s="596"/>
      <c r="FG102" s="593" t="s">
        <v>104</v>
      </c>
      <c r="FH102" s="598"/>
      <c r="FI102" s="631"/>
      <c r="FJ102" s="597" t="s">
        <v>104</v>
      </c>
      <c r="FK102" s="598"/>
      <c r="FL102" s="596"/>
      <c r="FM102" s="593" t="s">
        <v>87</v>
      </c>
      <c r="FN102" s="598"/>
      <c r="FO102" s="596"/>
      <c r="FP102" s="593" t="s">
        <v>87</v>
      </c>
      <c r="FQ102" s="598"/>
      <c r="FR102" s="596"/>
      <c r="FS102" s="593" t="s">
        <v>87</v>
      </c>
      <c r="FT102" s="598"/>
      <c r="FU102" s="631"/>
      <c r="FV102" s="597" t="s">
        <v>105</v>
      </c>
      <c r="FW102" s="598"/>
      <c r="FX102" s="596"/>
      <c r="FY102" s="593" t="s">
        <v>105</v>
      </c>
      <c r="FZ102" s="598"/>
      <c r="GA102" s="596"/>
      <c r="GB102" s="593" t="s">
        <v>105</v>
      </c>
      <c r="GC102" s="598"/>
      <c r="GD102" s="596"/>
      <c r="GE102" s="593" t="s">
        <v>105</v>
      </c>
      <c r="GF102" s="598"/>
      <c r="GG102" s="631"/>
      <c r="GH102" s="597" t="s">
        <v>105</v>
      </c>
      <c r="GI102" s="598"/>
      <c r="GJ102" s="596"/>
      <c r="GK102" s="593" t="s">
        <v>105</v>
      </c>
      <c r="GL102" s="598"/>
      <c r="GM102" s="596"/>
      <c r="GN102" s="593" t="s">
        <v>105</v>
      </c>
      <c r="GO102" s="598"/>
      <c r="GP102" s="596"/>
      <c r="GQ102" s="593" t="s">
        <v>105</v>
      </c>
      <c r="GR102" s="598"/>
      <c r="GS102" s="631"/>
      <c r="GT102" s="597" t="s">
        <v>105</v>
      </c>
      <c r="GU102" s="598"/>
      <c r="GV102" s="596"/>
      <c r="GW102" s="593" t="s">
        <v>105</v>
      </c>
      <c r="GX102" s="598"/>
      <c r="GY102" s="596"/>
      <c r="GZ102" s="593" t="s">
        <v>105</v>
      </c>
      <c r="HA102" s="598"/>
      <c r="HB102" s="596"/>
      <c r="HC102" s="593" t="s">
        <v>85</v>
      </c>
      <c r="HD102" s="598"/>
      <c r="HE102" s="631"/>
      <c r="HF102" s="594"/>
      <c r="HG102" s="592"/>
      <c r="HH102" s="592"/>
      <c r="HI102" s="592"/>
      <c r="HJ102" s="592"/>
      <c r="HK102" s="592"/>
      <c r="HL102" s="592"/>
      <c r="HM102" s="592"/>
      <c r="HN102" s="592"/>
      <c r="HO102" s="592"/>
      <c r="HP102" s="592"/>
      <c r="HQ102" s="595"/>
      <c r="HR102" s="596"/>
      <c r="HS102" s="592"/>
      <c r="HT102" s="592"/>
      <c r="HU102" s="592"/>
      <c r="HV102" s="592"/>
      <c r="HW102" s="592"/>
      <c r="HX102" s="592"/>
      <c r="HY102" s="592"/>
      <c r="HZ102" s="592"/>
      <c r="IA102" s="592"/>
      <c r="IB102" s="592"/>
      <c r="IC102" s="595"/>
      <c r="ID102" s="592"/>
      <c r="IE102" s="592"/>
      <c r="IF102" s="592"/>
      <c r="IG102" s="592"/>
      <c r="IH102" s="592"/>
      <c r="II102" s="592"/>
      <c r="IJ102" s="592"/>
      <c r="IK102" s="592"/>
      <c r="IL102" s="592"/>
      <c r="IM102" s="592"/>
      <c r="IN102" s="592"/>
      <c r="IO102" s="595"/>
      <c r="IP102" s="48"/>
      <c r="IQ102" s="48"/>
      <c r="IR102" s="48"/>
      <c r="IS102" s="48"/>
      <c r="IT102" s="48"/>
      <c r="IU102" s="48"/>
      <c r="IV102" s="48"/>
      <c r="IW102" s="48"/>
      <c r="IX102" s="48"/>
      <c r="IY102" s="48"/>
      <c r="IZ102" s="48"/>
      <c r="JA102" s="48"/>
      <c r="JB102" s="48"/>
      <c r="JC102" s="48"/>
      <c r="JD102" s="48"/>
      <c r="JE102" s="48"/>
      <c r="JF102" s="48"/>
      <c r="JG102" s="48"/>
      <c r="JH102" s="48"/>
      <c r="JI102" s="48"/>
      <c r="JJ102" s="48"/>
      <c r="JK102" s="48"/>
      <c r="JL102" s="48"/>
    </row>
    <row r="103" spans="1:272" s="3" customFormat="1" ht="15" customHeight="1" thickBot="1" x14ac:dyDescent="0.25">
      <c r="A103" s="59"/>
      <c r="B103" s="721"/>
      <c r="C103" s="350"/>
      <c r="D103" s="351"/>
      <c r="E103" s="378"/>
      <c r="F103" s="348" t="str">
        <f t="shared" si="83"/>
        <v>N</v>
      </c>
      <c r="G103" s="348" t="str">
        <f t="shared" si="84"/>
        <v>GP</v>
      </c>
      <c r="H103" s="348" t="str">
        <f t="shared" si="85"/>
        <v>TR</v>
      </c>
      <c r="I103" s="353"/>
      <c r="J103" s="597"/>
      <c r="K103" s="598"/>
      <c r="L103" s="596"/>
      <c r="M103" s="592"/>
      <c r="N103" s="592"/>
      <c r="O103" s="592"/>
      <c r="P103" s="592"/>
      <c r="Q103" s="592"/>
      <c r="R103" s="592"/>
      <c r="S103" s="592"/>
      <c r="T103" s="592"/>
      <c r="U103" s="593"/>
      <c r="V103" s="594"/>
      <c r="W103" s="592"/>
      <c r="X103" s="592"/>
      <c r="Y103" s="592"/>
      <c r="Z103" s="592"/>
      <c r="AA103" s="592"/>
      <c r="AB103" s="592"/>
      <c r="AC103" s="592"/>
      <c r="AD103" s="592"/>
      <c r="AE103" s="592"/>
      <c r="AF103" s="592"/>
      <c r="AG103" s="595"/>
      <c r="AH103" s="596"/>
      <c r="AI103" s="592"/>
      <c r="AJ103" s="592"/>
      <c r="AK103" s="592"/>
      <c r="AL103" s="592"/>
      <c r="AM103" s="592"/>
      <c r="AN103" s="592"/>
      <c r="AO103" s="592"/>
      <c r="AP103" s="592"/>
      <c r="AQ103" s="592"/>
      <c r="AR103" s="592"/>
      <c r="AS103" s="593"/>
      <c r="AT103" s="594"/>
      <c r="AU103" s="592"/>
      <c r="AV103" s="592"/>
      <c r="AW103" s="592"/>
      <c r="AX103" s="592"/>
      <c r="AY103" s="592"/>
      <c r="AZ103" s="592"/>
      <c r="BA103" s="592"/>
      <c r="BB103" s="592"/>
      <c r="BC103" s="592"/>
      <c r="BD103" s="592"/>
      <c r="BE103" s="595"/>
      <c r="BF103" s="596"/>
      <c r="BG103" s="592"/>
      <c r="BH103" s="592"/>
      <c r="BI103" s="592"/>
      <c r="BJ103" s="592"/>
      <c r="BK103" s="592"/>
      <c r="BL103" s="592"/>
      <c r="BM103" s="592"/>
      <c r="BN103" s="592"/>
      <c r="BO103" s="592"/>
      <c r="BP103" s="592"/>
      <c r="BQ103" s="593"/>
      <c r="BR103" s="594"/>
      <c r="BS103" s="592"/>
      <c r="BT103" s="592"/>
      <c r="BU103" s="592"/>
      <c r="BV103" s="592"/>
      <c r="BW103" s="592"/>
      <c r="BX103" s="592"/>
      <c r="BY103" s="592"/>
      <c r="BZ103" s="592"/>
      <c r="CA103" s="592"/>
      <c r="CB103" s="592"/>
      <c r="CC103" s="595"/>
      <c r="CD103" s="596"/>
      <c r="CE103" s="592"/>
      <c r="CF103" s="592"/>
      <c r="CG103" s="592"/>
      <c r="CH103" s="592"/>
      <c r="CI103" s="592"/>
      <c r="CJ103" s="592"/>
      <c r="CK103" s="592"/>
      <c r="CL103" s="592"/>
      <c r="CM103" s="592"/>
      <c r="CN103" s="592"/>
      <c r="CO103" s="593"/>
      <c r="CP103" s="594"/>
      <c r="CQ103" s="592"/>
      <c r="CR103" s="592"/>
      <c r="CS103" s="592"/>
      <c r="CT103" s="592"/>
      <c r="CU103" s="592"/>
      <c r="CV103" s="592"/>
      <c r="CW103" s="592"/>
      <c r="CX103" s="592"/>
      <c r="CY103" s="593" t="s">
        <v>85</v>
      </c>
      <c r="CZ103" s="598"/>
      <c r="DA103" s="631"/>
      <c r="DB103" s="598" t="s">
        <v>105</v>
      </c>
      <c r="DC103" s="598"/>
      <c r="DD103" s="596"/>
      <c r="DE103" s="593" t="s">
        <v>105</v>
      </c>
      <c r="DF103" s="598"/>
      <c r="DG103" s="596"/>
      <c r="DH103" s="593" t="s">
        <v>105</v>
      </c>
      <c r="DI103" s="598"/>
      <c r="DJ103" s="596"/>
      <c r="DK103" s="593" t="s">
        <v>105</v>
      </c>
      <c r="DL103" s="598"/>
      <c r="DM103" s="631"/>
      <c r="DN103" s="597" t="s">
        <v>105</v>
      </c>
      <c r="DO103" s="598"/>
      <c r="DP103" s="596"/>
      <c r="DQ103" s="593" t="s">
        <v>105</v>
      </c>
      <c r="DR103" s="598"/>
      <c r="DS103" s="596"/>
      <c r="DT103" s="593" t="s">
        <v>105</v>
      </c>
      <c r="DU103" s="598"/>
      <c r="DV103" s="596"/>
      <c r="DW103" s="593" t="s">
        <v>105</v>
      </c>
      <c r="DX103" s="598"/>
      <c r="DY103" s="631"/>
      <c r="DZ103" s="597" t="s">
        <v>105</v>
      </c>
      <c r="EA103" s="598"/>
      <c r="EB103" s="596"/>
      <c r="EC103" s="593" t="s">
        <v>105</v>
      </c>
      <c r="ED103" s="598"/>
      <c r="EE103" s="596"/>
      <c r="EF103" s="593" t="s">
        <v>105</v>
      </c>
      <c r="EG103" s="598"/>
      <c r="EH103" s="596"/>
      <c r="EI103" s="593" t="s">
        <v>105</v>
      </c>
      <c r="EJ103" s="598"/>
      <c r="EK103" s="631"/>
      <c r="EL103" s="597" t="s">
        <v>105</v>
      </c>
      <c r="EM103" s="598"/>
      <c r="EN103" s="596"/>
      <c r="EO103" s="593" t="s">
        <v>105</v>
      </c>
      <c r="EP103" s="598"/>
      <c r="EQ103" s="596"/>
      <c r="ER103" s="593" t="s">
        <v>105</v>
      </c>
      <c r="ES103" s="598"/>
      <c r="ET103" s="596"/>
      <c r="EU103" s="593" t="s">
        <v>105</v>
      </c>
      <c r="EV103" s="598"/>
      <c r="EW103" s="631"/>
      <c r="EX103" s="597" t="s">
        <v>105</v>
      </c>
      <c r="EY103" s="598"/>
      <c r="EZ103" s="596"/>
      <c r="FA103" s="593" t="s">
        <v>105</v>
      </c>
      <c r="FB103" s="598"/>
      <c r="FC103" s="596"/>
      <c r="FD103" s="593" t="s">
        <v>105</v>
      </c>
      <c r="FE103" s="598"/>
      <c r="FF103" s="596"/>
      <c r="FG103" s="593" t="s">
        <v>105</v>
      </c>
      <c r="FH103" s="598"/>
      <c r="FI103" s="631"/>
      <c r="FJ103" s="597" t="s">
        <v>105</v>
      </c>
      <c r="FK103" s="598"/>
      <c r="FL103" s="596"/>
      <c r="FM103" s="593" t="s">
        <v>105</v>
      </c>
      <c r="FN103" s="598"/>
      <c r="FO103" s="596"/>
      <c r="FP103" s="593" t="s">
        <v>105</v>
      </c>
      <c r="FQ103" s="598"/>
      <c r="FR103" s="596"/>
      <c r="FS103" s="593" t="s">
        <v>87</v>
      </c>
      <c r="FT103" s="598"/>
      <c r="FU103" s="631"/>
      <c r="FV103" s="597" t="s">
        <v>87</v>
      </c>
      <c r="FW103" s="598"/>
      <c r="FX103" s="596"/>
      <c r="FY103" s="593" t="s">
        <v>87</v>
      </c>
      <c r="FZ103" s="598"/>
      <c r="GA103" s="596"/>
      <c r="GB103" s="593" t="s">
        <v>104</v>
      </c>
      <c r="GC103" s="598"/>
      <c r="GD103" s="596"/>
      <c r="GE103" s="593" t="s">
        <v>104</v>
      </c>
      <c r="GF103" s="598"/>
      <c r="GG103" s="631"/>
      <c r="GH103" s="597" t="s">
        <v>104</v>
      </c>
      <c r="GI103" s="598"/>
      <c r="GJ103" s="596"/>
      <c r="GK103" s="593" t="s">
        <v>104</v>
      </c>
      <c r="GL103" s="598"/>
      <c r="GM103" s="596"/>
      <c r="GN103" s="593" t="s">
        <v>104</v>
      </c>
      <c r="GO103" s="598"/>
      <c r="GP103" s="596"/>
      <c r="GQ103" s="593" t="s">
        <v>104</v>
      </c>
      <c r="GR103" s="598"/>
      <c r="GS103" s="631"/>
      <c r="GT103" s="597" t="s">
        <v>104</v>
      </c>
      <c r="GU103" s="598"/>
      <c r="GV103" s="596"/>
      <c r="GW103" s="593" t="s">
        <v>104</v>
      </c>
      <c r="GX103" s="598"/>
      <c r="GY103" s="596"/>
      <c r="GZ103" s="593" t="s">
        <v>104</v>
      </c>
      <c r="HA103" s="598"/>
      <c r="HB103" s="596"/>
      <c r="HC103" s="593" t="s">
        <v>85</v>
      </c>
      <c r="HD103" s="598"/>
      <c r="HE103" s="631"/>
      <c r="HF103" s="594"/>
      <c r="HG103" s="592"/>
      <c r="HH103" s="592"/>
      <c r="HI103" s="592"/>
      <c r="HJ103" s="592"/>
      <c r="HK103" s="592"/>
      <c r="HL103" s="592"/>
      <c r="HM103" s="592"/>
      <c r="HN103" s="592"/>
      <c r="HO103" s="592"/>
      <c r="HP103" s="592"/>
      <c r="HQ103" s="595"/>
      <c r="HR103" s="596"/>
      <c r="HS103" s="592"/>
      <c r="HT103" s="592"/>
      <c r="HU103" s="592"/>
      <c r="HV103" s="592"/>
      <c r="HW103" s="592"/>
      <c r="HX103" s="592"/>
      <c r="HY103" s="592"/>
      <c r="HZ103" s="592"/>
      <c r="IA103" s="592"/>
      <c r="IB103" s="592"/>
      <c r="IC103" s="595"/>
      <c r="ID103" s="592"/>
      <c r="IE103" s="592"/>
      <c r="IF103" s="592"/>
      <c r="IG103" s="592"/>
      <c r="IH103" s="592"/>
      <c r="II103" s="592"/>
      <c r="IJ103" s="592"/>
      <c r="IK103" s="592"/>
      <c r="IL103" s="592"/>
      <c r="IM103" s="592"/>
      <c r="IN103" s="592"/>
      <c r="IO103" s="595"/>
      <c r="IP103" s="48"/>
      <c r="IQ103" s="48"/>
      <c r="IR103" s="48"/>
      <c r="IS103" s="48"/>
      <c r="IT103" s="48"/>
      <c r="IU103" s="48"/>
      <c r="IV103" s="48"/>
      <c r="IW103" s="48"/>
      <c r="IX103" s="48"/>
      <c r="IY103" s="48"/>
      <c r="IZ103" s="48"/>
      <c r="JA103" s="48"/>
      <c r="JB103" s="48"/>
      <c r="JC103" s="48"/>
      <c r="JD103" s="48"/>
      <c r="JE103" s="48"/>
      <c r="JF103" s="48"/>
      <c r="JG103" s="48"/>
      <c r="JH103" s="48"/>
      <c r="JI103" s="48"/>
      <c r="JJ103" s="48"/>
      <c r="JK103" s="48"/>
      <c r="JL103" s="48"/>
    </row>
    <row r="104" spans="1:272" s="3" customFormat="1" ht="15" customHeight="1" thickBot="1" x14ac:dyDescent="0.25">
      <c r="A104" s="59"/>
      <c r="B104" s="721"/>
      <c r="C104" s="350"/>
      <c r="D104" s="351"/>
      <c r="E104" s="378"/>
      <c r="F104" s="348" t="str">
        <f t="shared" si="83"/>
        <v>N</v>
      </c>
      <c r="G104" s="348" t="str">
        <f t="shared" si="84"/>
        <v>GP</v>
      </c>
      <c r="H104" s="348" t="str">
        <f t="shared" si="85"/>
        <v>TR</v>
      </c>
      <c r="I104" s="353"/>
      <c r="J104" s="597"/>
      <c r="K104" s="598"/>
      <c r="L104" s="596"/>
      <c r="M104" s="592"/>
      <c r="N104" s="592"/>
      <c r="O104" s="592"/>
      <c r="P104" s="592"/>
      <c r="Q104" s="592"/>
      <c r="R104" s="592"/>
      <c r="S104" s="592"/>
      <c r="T104" s="592"/>
      <c r="U104" s="593"/>
      <c r="V104" s="594"/>
      <c r="W104" s="592"/>
      <c r="X104" s="592"/>
      <c r="Y104" s="592"/>
      <c r="Z104" s="592"/>
      <c r="AA104" s="592"/>
      <c r="AB104" s="592"/>
      <c r="AC104" s="592"/>
      <c r="AD104" s="592"/>
      <c r="AE104" s="592"/>
      <c r="AF104" s="592"/>
      <c r="AG104" s="595"/>
      <c r="AH104" s="596"/>
      <c r="AI104" s="592"/>
      <c r="AJ104" s="592"/>
      <c r="AK104" s="592"/>
      <c r="AL104" s="592"/>
      <c r="AM104" s="592"/>
      <c r="AN104" s="592"/>
      <c r="AO104" s="592"/>
      <c r="AP104" s="592"/>
      <c r="AQ104" s="592"/>
      <c r="AR104" s="592"/>
      <c r="AS104" s="593"/>
      <c r="AT104" s="594"/>
      <c r="AU104" s="592"/>
      <c r="AV104" s="592"/>
      <c r="AW104" s="592"/>
      <c r="AX104" s="592"/>
      <c r="AY104" s="592"/>
      <c r="AZ104" s="592"/>
      <c r="BA104" s="592"/>
      <c r="BB104" s="592"/>
      <c r="BC104" s="592"/>
      <c r="BD104" s="592"/>
      <c r="BE104" s="595"/>
      <c r="BF104" s="596"/>
      <c r="BG104" s="592"/>
      <c r="BH104" s="592"/>
      <c r="BI104" s="592"/>
      <c r="BJ104" s="592"/>
      <c r="BK104" s="592"/>
      <c r="BL104" s="592"/>
      <c r="BM104" s="592"/>
      <c r="BN104" s="592"/>
      <c r="BO104" s="592"/>
      <c r="BP104" s="592"/>
      <c r="BQ104" s="593"/>
      <c r="BR104" s="594"/>
      <c r="BS104" s="592"/>
      <c r="BT104" s="592"/>
      <c r="BU104" s="592"/>
      <c r="BV104" s="592"/>
      <c r="BW104" s="592"/>
      <c r="BX104" s="592"/>
      <c r="BY104" s="592"/>
      <c r="BZ104" s="592"/>
      <c r="CA104" s="592"/>
      <c r="CB104" s="592"/>
      <c r="CC104" s="595"/>
      <c r="CD104" s="596"/>
      <c r="CE104" s="592"/>
      <c r="CF104" s="592"/>
      <c r="CG104" s="592"/>
      <c r="CH104" s="592"/>
      <c r="CI104" s="592"/>
      <c r="CJ104" s="592"/>
      <c r="CK104" s="592"/>
      <c r="CL104" s="592"/>
      <c r="CM104" s="592"/>
      <c r="CN104" s="592"/>
      <c r="CO104" s="593"/>
      <c r="CP104" s="594"/>
      <c r="CQ104" s="592"/>
      <c r="CR104" s="592"/>
      <c r="CS104" s="592"/>
      <c r="CT104" s="592"/>
      <c r="CU104" s="592"/>
      <c r="CV104" s="592"/>
      <c r="CW104" s="592"/>
      <c r="CX104" s="592"/>
      <c r="CY104" s="593" t="s">
        <v>85</v>
      </c>
      <c r="CZ104" s="598"/>
      <c r="DA104" s="631"/>
      <c r="DB104" s="598" t="s">
        <v>104</v>
      </c>
      <c r="DC104" s="598"/>
      <c r="DD104" s="596"/>
      <c r="DE104" s="598" t="s">
        <v>104</v>
      </c>
      <c r="DF104" s="598"/>
      <c r="DG104" s="596"/>
      <c r="DH104" s="598" t="s">
        <v>104</v>
      </c>
      <c r="DI104" s="598"/>
      <c r="DJ104" s="596"/>
      <c r="DK104" s="598" t="s">
        <v>104</v>
      </c>
      <c r="DL104" s="598"/>
      <c r="DM104" s="596"/>
      <c r="DN104" s="598" t="s">
        <v>104</v>
      </c>
      <c r="DO104" s="598"/>
      <c r="DP104" s="596"/>
      <c r="DQ104" s="598" t="s">
        <v>104</v>
      </c>
      <c r="DR104" s="598"/>
      <c r="DS104" s="596"/>
      <c r="DT104" s="598" t="s">
        <v>104</v>
      </c>
      <c r="DU104" s="598"/>
      <c r="DV104" s="596"/>
      <c r="DW104" s="598" t="s">
        <v>104</v>
      </c>
      <c r="DX104" s="598"/>
      <c r="DY104" s="596"/>
      <c r="DZ104" s="598" t="s">
        <v>104</v>
      </c>
      <c r="EA104" s="598"/>
      <c r="EB104" s="596"/>
      <c r="EC104" s="598" t="s">
        <v>104</v>
      </c>
      <c r="ED104" s="598"/>
      <c r="EE104" s="596"/>
      <c r="EF104" s="598" t="s">
        <v>104</v>
      </c>
      <c r="EG104" s="598"/>
      <c r="EH104" s="596"/>
      <c r="EI104" s="598" t="s">
        <v>104</v>
      </c>
      <c r="EJ104" s="598"/>
      <c r="EK104" s="596"/>
      <c r="EL104" s="598" t="s">
        <v>104</v>
      </c>
      <c r="EM104" s="598"/>
      <c r="EN104" s="596"/>
      <c r="EO104" s="598" t="s">
        <v>104</v>
      </c>
      <c r="EP104" s="598"/>
      <c r="EQ104" s="596"/>
      <c r="ER104" s="598" t="s">
        <v>104</v>
      </c>
      <c r="ES104" s="598"/>
      <c r="ET104" s="596"/>
      <c r="EU104" s="598" t="s">
        <v>104</v>
      </c>
      <c r="EV104" s="598"/>
      <c r="EW104" s="596"/>
      <c r="EX104" s="598" t="s">
        <v>104</v>
      </c>
      <c r="EY104" s="598"/>
      <c r="EZ104" s="596"/>
      <c r="FA104" s="598" t="s">
        <v>104</v>
      </c>
      <c r="FB104" s="598"/>
      <c r="FC104" s="596"/>
      <c r="FD104" s="598" t="s">
        <v>104</v>
      </c>
      <c r="FE104" s="598"/>
      <c r="FF104" s="596"/>
      <c r="FG104" s="598" t="s">
        <v>104</v>
      </c>
      <c r="FH104" s="598"/>
      <c r="FI104" s="596"/>
      <c r="FJ104" s="598" t="s">
        <v>104</v>
      </c>
      <c r="FK104" s="598"/>
      <c r="FL104" s="596"/>
      <c r="FM104" s="598" t="s">
        <v>104</v>
      </c>
      <c r="FN104" s="598"/>
      <c r="FO104" s="596"/>
      <c r="FP104" s="593" t="s">
        <v>87</v>
      </c>
      <c r="FQ104" s="598"/>
      <c r="FR104" s="596"/>
      <c r="FS104" s="593" t="s">
        <v>87</v>
      </c>
      <c r="FT104" s="598"/>
      <c r="FU104" s="596"/>
      <c r="FV104" s="593" t="s">
        <v>87</v>
      </c>
      <c r="FW104" s="598"/>
      <c r="FX104" s="596"/>
      <c r="FY104" s="593" t="s">
        <v>105</v>
      </c>
      <c r="FZ104" s="598"/>
      <c r="GA104" s="596"/>
      <c r="GB104" s="593" t="s">
        <v>105</v>
      </c>
      <c r="GC104" s="598"/>
      <c r="GD104" s="596"/>
      <c r="GE104" s="593" t="s">
        <v>105</v>
      </c>
      <c r="GF104" s="598"/>
      <c r="GG104" s="596"/>
      <c r="GH104" s="593" t="s">
        <v>105</v>
      </c>
      <c r="GI104" s="598"/>
      <c r="GJ104" s="596"/>
      <c r="GK104" s="593" t="s">
        <v>105</v>
      </c>
      <c r="GL104" s="598"/>
      <c r="GM104" s="596"/>
      <c r="GN104" s="593" t="s">
        <v>105</v>
      </c>
      <c r="GO104" s="598"/>
      <c r="GP104" s="596"/>
      <c r="GQ104" s="593" t="s">
        <v>105</v>
      </c>
      <c r="GR104" s="598"/>
      <c r="GS104" s="596"/>
      <c r="GT104" s="593" t="s">
        <v>105</v>
      </c>
      <c r="GU104" s="598"/>
      <c r="GV104" s="596"/>
      <c r="GW104" s="593" t="s">
        <v>105</v>
      </c>
      <c r="GX104" s="598"/>
      <c r="GY104" s="596"/>
      <c r="GZ104" s="593" t="s">
        <v>105</v>
      </c>
      <c r="HA104" s="598"/>
      <c r="HB104" s="596"/>
      <c r="HC104" s="593" t="s">
        <v>85</v>
      </c>
      <c r="HD104" s="598"/>
      <c r="HE104" s="631"/>
      <c r="HF104" s="594"/>
      <c r="HG104" s="592"/>
      <c r="HH104" s="592"/>
      <c r="HI104" s="592"/>
      <c r="HJ104" s="592"/>
      <c r="HK104" s="592"/>
      <c r="HL104" s="592"/>
      <c r="HM104" s="592"/>
      <c r="HN104" s="592"/>
      <c r="HO104" s="592"/>
      <c r="HP104" s="592"/>
      <c r="HQ104" s="595"/>
      <c r="HR104" s="596"/>
      <c r="HS104" s="592"/>
      <c r="HT104" s="592"/>
      <c r="HU104" s="592"/>
      <c r="HV104" s="592"/>
      <c r="HW104" s="592"/>
      <c r="HX104" s="592"/>
      <c r="HY104" s="592"/>
      <c r="HZ104" s="592"/>
      <c r="IA104" s="592"/>
      <c r="IB104" s="592"/>
      <c r="IC104" s="595"/>
      <c r="ID104" s="592"/>
      <c r="IE104" s="592"/>
      <c r="IF104" s="592"/>
      <c r="IG104" s="592"/>
      <c r="IH104" s="592"/>
      <c r="II104" s="592"/>
      <c r="IJ104" s="592"/>
      <c r="IK104" s="592"/>
      <c r="IL104" s="592"/>
      <c r="IM104" s="592"/>
      <c r="IN104" s="592"/>
      <c r="IO104" s="595"/>
      <c r="IP104" s="48"/>
      <c r="IQ104" s="48"/>
      <c r="IR104" s="48"/>
      <c r="IS104" s="48"/>
      <c r="IT104" s="48"/>
      <c r="IU104" s="48"/>
      <c r="IV104" s="48"/>
      <c r="IW104" s="48"/>
      <c r="IX104" s="48"/>
      <c r="IY104" s="48"/>
      <c r="IZ104" s="48"/>
      <c r="JA104" s="48"/>
      <c r="JB104" s="48"/>
      <c r="JC104" s="48"/>
      <c r="JD104" s="48"/>
      <c r="JE104" s="48"/>
      <c r="JF104" s="48"/>
      <c r="JG104" s="48"/>
      <c r="JH104" s="48"/>
      <c r="JI104" s="48"/>
      <c r="JJ104" s="48"/>
      <c r="JK104" s="48"/>
      <c r="JL104" s="48"/>
    </row>
    <row r="105" spans="1:272" s="3" customFormat="1" ht="15" customHeight="1" thickBot="1" x14ac:dyDescent="0.25">
      <c r="A105" s="59"/>
      <c r="B105" s="721"/>
      <c r="C105" s="350"/>
      <c r="D105" s="351"/>
      <c r="E105" s="378"/>
      <c r="F105" s="348" t="str">
        <f t="shared" si="83"/>
        <v>N</v>
      </c>
      <c r="G105" s="348" t="str">
        <f t="shared" si="84"/>
        <v>GP</v>
      </c>
      <c r="H105" s="348" t="str">
        <f t="shared" si="85"/>
        <v>TR</v>
      </c>
      <c r="I105" s="353"/>
      <c r="J105" s="597"/>
      <c r="K105" s="598"/>
      <c r="L105" s="596"/>
      <c r="M105" s="592"/>
      <c r="N105" s="592"/>
      <c r="O105" s="592"/>
      <c r="P105" s="592"/>
      <c r="Q105" s="592"/>
      <c r="R105" s="592"/>
      <c r="S105" s="592"/>
      <c r="T105" s="592"/>
      <c r="U105" s="593"/>
      <c r="V105" s="594"/>
      <c r="W105" s="592"/>
      <c r="X105" s="592"/>
      <c r="Y105" s="592"/>
      <c r="Z105" s="592"/>
      <c r="AA105" s="592"/>
      <c r="AB105" s="592"/>
      <c r="AC105" s="592"/>
      <c r="AD105" s="592"/>
      <c r="AE105" s="592"/>
      <c r="AF105" s="592"/>
      <c r="AG105" s="595"/>
      <c r="AH105" s="596"/>
      <c r="AI105" s="592"/>
      <c r="AJ105" s="592"/>
      <c r="AK105" s="592"/>
      <c r="AL105" s="592"/>
      <c r="AM105" s="592"/>
      <c r="AN105" s="592"/>
      <c r="AO105" s="592"/>
      <c r="AP105" s="592"/>
      <c r="AQ105" s="592"/>
      <c r="AR105" s="592"/>
      <c r="AS105" s="593"/>
      <c r="AT105" s="594"/>
      <c r="AU105" s="592"/>
      <c r="AV105" s="592"/>
      <c r="AW105" s="592"/>
      <c r="AX105" s="592"/>
      <c r="AY105" s="592"/>
      <c r="AZ105" s="592"/>
      <c r="BA105" s="592"/>
      <c r="BB105" s="592"/>
      <c r="BC105" s="592"/>
      <c r="BD105" s="592"/>
      <c r="BE105" s="595"/>
      <c r="BF105" s="596"/>
      <c r="BG105" s="592"/>
      <c r="BH105" s="592"/>
      <c r="BI105" s="592"/>
      <c r="BJ105" s="592"/>
      <c r="BK105" s="592"/>
      <c r="BL105" s="592"/>
      <c r="BM105" s="592"/>
      <c r="BN105" s="592"/>
      <c r="BO105" s="592"/>
      <c r="BP105" s="592"/>
      <c r="BQ105" s="593"/>
      <c r="BR105" s="594"/>
      <c r="BS105" s="592"/>
      <c r="BT105" s="592"/>
      <c r="BU105" s="592"/>
      <c r="BV105" s="592"/>
      <c r="BW105" s="592"/>
      <c r="BX105" s="592"/>
      <c r="BY105" s="592"/>
      <c r="BZ105" s="592"/>
      <c r="CA105" s="592"/>
      <c r="CB105" s="592"/>
      <c r="CC105" s="595"/>
      <c r="CD105" s="596"/>
      <c r="CE105" s="592"/>
      <c r="CF105" s="592"/>
      <c r="CG105" s="592"/>
      <c r="CH105" s="592"/>
      <c r="CI105" s="592"/>
      <c r="CJ105" s="592"/>
      <c r="CK105" s="592"/>
      <c r="CL105" s="592"/>
      <c r="CM105" s="592"/>
      <c r="CN105" s="592"/>
      <c r="CO105" s="593"/>
      <c r="CP105" s="594"/>
      <c r="CQ105" s="592"/>
      <c r="CR105" s="592"/>
      <c r="CS105" s="592"/>
      <c r="CT105" s="592"/>
      <c r="CU105" s="592"/>
      <c r="CV105" s="592"/>
      <c r="CW105" s="592"/>
      <c r="CX105" s="592"/>
      <c r="CY105" s="593" t="s">
        <v>85</v>
      </c>
      <c r="CZ105" s="598"/>
      <c r="DA105" s="631"/>
      <c r="DB105" s="598" t="s">
        <v>104</v>
      </c>
      <c r="DC105" s="598"/>
      <c r="DD105" s="596"/>
      <c r="DE105" s="598" t="s">
        <v>104</v>
      </c>
      <c r="DF105" s="598"/>
      <c r="DG105" s="596"/>
      <c r="DH105" s="598" t="s">
        <v>104</v>
      </c>
      <c r="DI105" s="598"/>
      <c r="DJ105" s="596"/>
      <c r="DK105" s="598" t="s">
        <v>104</v>
      </c>
      <c r="DL105" s="598"/>
      <c r="DM105" s="596"/>
      <c r="DN105" s="598" t="s">
        <v>104</v>
      </c>
      <c r="DO105" s="598"/>
      <c r="DP105" s="596"/>
      <c r="DQ105" s="598" t="s">
        <v>104</v>
      </c>
      <c r="DR105" s="598"/>
      <c r="DS105" s="596"/>
      <c r="DT105" s="598" t="s">
        <v>104</v>
      </c>
      <c r="DU105" s="598"/>
      <c r="DV105" s="596"/>
      <c r="DW105" s="598" t="s">
        <v>104</v>
      </c>
      <c r="DX105" s="598"/>
      <c r="DY105" s="596"/>
      <c r="DZ105" s="598" t="s">
        <v>104</v>
      </c>
      <c r="EA105" s="598"/>
      <c r="EB105" s="596"/>
      <c r="EC105" s="598" t="s">
        <v>104</v>
      </c>
      <c r="ED105" s="598"/>
      <c r="EE105" s="596"/>
      <c r="EF105" s="598" t="s">
        <v>104</v>
      </c>
      <c r="EG105" s="598"/>
      <c r="EH105" s="596"/>
      <c r="EI105" s="598" t="s">
        <v>104</v>
      </c>
      <c r="EJ105" s="598"/>
      <c r="EK105" s="596"/>
      <c r="EL105" s="598" t="s">
        <v>104</v>
      </c>
      <c r="EM105" s="598"/>
      <c r="EN105" s="596"/>
      <c r="EO105" s="598" t="s">
        <v>104</v>
      </c>
      <c r="EP105" s="598"/>
      <c r="EQ105" s="596"/>
      <c r="ER105" s="598" t="s">
        <v>104</v>
      </c>
      <c r="ES105" s="598"/>
      <c r="ET105" s="596"/>
      <c r="EU105" s="598" t="s">
        <v>104</v>
      </c>
      <c r="EV105" s="598"/>
      <c r="EW105" s="596"/>
      <c r="EX105" s="598" t="s">
        <v>104</v>
      </c>
      <c r="EY105" s="598"/>
      <c r="EZ105" s="596"/>
      <c r="FA105" s="598" t="s">
        <v>104</v>
      </c>
      <c r="FB105" s="598"/>
      <c r="FC105" s="596"/>
      <c r="FD105" s="598" t="s">
        <v>104</v>
      </c>
      <c r="FE105" s="598"/>
      <c r="FF105" s="596"/>
      <c r="FG105" s="598" t="s">
        <v>104</v>
      </c>
      <c r="FH105" s="598"/>
      <c r="FI105" s="596"/>
      <c r="FJ105" s="598" t="s">
        <v>104</v>
      </c>
      <c r="FK105" s="598"/>
      <c r="FL105" s="596"/>
      <c r="FM105" s="598" t="s">
        <v>104</v>
      </c>
      <c r="FN105" s="598"/>
      <c r="FO105" s="596"/>
      <c r="FP105" s="593" t="s">
        <v>105</v>
      </c>
      <c r="FQ105" s="598"/>
      <c r="FR105" s="596"/>
      <c r="FS105" s="593" t="s">
        <v>105</v>
      </c>
      <c r="FT105" s="598"/>
      <c r="FU105" s="596"/>
      <c r="FV105" s="593" t="s">
        <v>87</v>
      </c>
      <c r="FW105" s="598"/>
      <c r="FX105" s="596"/>
      <c r="FY105" s="593" t="s">
        <v>87</v>
      </c>
      <c r="FZ105" s="598"/>
      <c r="GA105" s="596"/>
      <c r="GB105" s="593" t="s">
        <v>87</v>
      </c>
      <c r="GC105" s="598"/>
      <c r="GD105" s="596"/>
      <c r="GE105" s="593" t="s">
        <v>105</v>
      </c>
      <c r="GF105" s="598"/>
      <c r="GG105" s="596"/>
      <c r="GH105" s="593" t="s">
        <v>105</v>
      </c>
      <c r="GI105" s="598"/>
      <c r="GJ105" s="596"/>
      <c r="GK105" s="593" t="s">
        <v>105</v>
      </c>
      <c r="GL105" s="598"/>
      <c r="GM105" s="596"/>
      <c r="GN105" s="593" t="s">
        <v>105</v>
      </c>
      <c r="GO105" s="598"/>
      <c r="GP105" s="596"/>
      <c r="GQ105" s="593" t="s">
        <v>105</v>
      </c>
      <c r="GR105" s="598"/>
      <c r="GS105" s="596"/>
      <c r="GT105" s="593" t="s">
        <v>105</v>
      </c>
      <c r="GU105" s="598"/>
      <c r="GV105" s="596"/>
      <c r="GW105" s="593" t="s">
        <v>105</v>
      </c>
      <c r="GX105" s="598"/>
      <c r="GY105" s="596"/>
      <c r="GZ105" s="593" t="s">
        <v>105</v>
      </c>
      <c r="HA105" s="598"/>
      <c r="HB105" s="596"/>
      <c r="HC105" s="593" t="s">
        <v>85</v>
      </c>
      <c r="HD105" s="598"/>
      <c r="HE105" s="631"/>
      <c r="HF105" s="594"/>
      <c r="HG105" s="592"/>
      <c r="HH105" s="592"/>
      <c r="HI105" s="592"/>
      <c r="HJ105" s="592"/>
      <c r="HK105" s="592"/>
      <c r="HL105" s="592"/>
      <c r="HM105" s="592"/>
      <c r="HN105" s="592"/>
      <c r="HO105" s="592"/>
      <c r="HP105" s="592"/>
      <c r="HQ105" s="595"/>
      <c r="HR105" s="596"/>
      <c r="HS105" s="592"/>
      <c r="HT105" s="592"/>
      <c r="HU105" s="592"/>
      <c r="HV105" s="592"/>
      <c r="HW105" s="592"/>
      <c r="HX105" s="592"/>
      <c r="HY105" s="592"/>
      <c r="HZ105" s="592"/>
      <c r="IA105" s="592"/>
      <c r="IB105" s="592"/>
      <c r="IC105" s="595"/>
      <c r="ID105" s="592"/>
      <c r="IE105" s="592"/>
      <c r="IF105" s="592"/>
      <c r="IG105" s="592"/>
      <c r="IH105" s="592"/>
      <c r="II105" s="592"/>
      <c r="IJ105" s="592"/>
      <c r="IK105" s="592"/>
      <c r="IL105" s="592"/>
      <c r="IM105" s="592"/>
      <c r="IN105" s="592"/>
      <c r="IO105" s="595"/>
      <c r="IP105" s="48"/>
      <c r="IQ105" s="48"/>
      <c r="IR105" s="48"/>
      <c r="IS105" s="48"/>
      <c r="IT105" s="48"/>
      <c r="IU105" s="48"/>
      <c r="IV105" s="48"/>
      <c r="IW105" s="48"/>
      <c r="IX105" s="48"/>
      <c r="IY105" s="48"/>
      <c r="IZ105" s="48"/>
      <c r="JA105" s="48"/>
      <c r="JB105" s="48"/>
      <c r="JC105" s="48"/>
      <c r="JD105" s="48"/>
      <c r="JE105" s="48"/>
      <c r="JF105" s="48"/>
      <c r="JG105" s="48"/>
      <c r="JH105" s="48"/>
      <c r="JI105" s="48"/>
      <c r="JJ105" s="48"/>
      <c r="JK105" s="48"/>
      <c r="JL105" s="48"/>
    </row>
    <row r="106" spans="1:272" s="3" customFormat="1" ht="15" customHeight="1" thickBot="1" x14ac:dyDescent="0.25">
      <c r="A106" s="59"/>
      <c r="B106" s="721"/>
      <c r="C106" s="350"/>
      <c r="D106" s="351"/>
      <c r="E106" s="378"/>
      <c r="F106" s="348" t="str">
        <f t="shared" si="83"/>
        <v>N</v>
      </c>
      <c r="G106" s="348" t="str">
        <f t="shared" si="84"/>
        <v>GP</v>
      </c>
      <c r="H106" s="348" t="str">
        <f t="shared" si="85"/>
        <v>TR</v>
      </c>
      <c r="I106" s="353"/>
      <c r="J106" s="597"/>
      <c r="K106" s="598"/>
      <c r="L106" s="596"/>
      <c r="M106" s="592"/>
      <c r="N106" s="592"/>
      <c r="O106" s="592"/>
      <c r="P106" s="592"/>
      <c r="Q106" s="592"/>
      <c r="R106" s="592"/>
      <c r="S106" s="592"/>
      <c r="T106" s="592"/>
      <c r="U106" s="593"/>
      <c r="V106" s="594"/>
      <c r="W106" s="592"/>
      <c r="X106" s="592"/>
      <c r="Y106" s="592"/>
      <c r="Z106" s="592"/>
      <c r="AA106" s="592"/>
      <c r="AB106" s="592"/>
      <c r="AC106" s="592"/>
      <c r="AD106" s="592"/>
      <c r="AE106" s="592"/>
      <c r="AF106" s="592"/>
      <c r="AG106" s="595"/>
      <c r="AH106" s="596"/>
      <c r="AI106" s="592"/>
      <c r="AJ106" s="592"/>
      <c r="AK106" s="592"/>
      <c r="AL106" s="592"/>
      <c r="AM106" s="592"/>
      <c r="AN106" s="592"/>
      <c r="AO106" s="592"/>
      <c r="AP106" s="592"/>
      <c r="AQ106" s="592"/>
      <c r="AR106" s="592"/>
      <c r="AS106" s="593"/>
      <c r="AT106" s="594"/>
      <c r="AU106" s="592"/>
      <c r="AV106" s="592"/>
      <c r="AW106" s="592"/>
      <c r="AX106" s="592"/>
      <c r="AY106" s="592"/>
      <c r="AZ106" s="592"/>
      <c r="BA106" s="592"/>
      <c r="BB106" s="592"/>
      <c r="BC106" s="592"/>
      <c r="BD106" s="592"/>
      <c r="BE106" s="595"/>
      <c r="BF106" s="596"/>
      <c r="BG106" s="592"/>
      <c r="BH106" s="592"/>
      <c r="BI106" s="592"/>
      <c r="BJ106" s="592"/>
      <c r="BK106" s="592"/>
      <c r="BL106" s="592"/>
      <c r="BM106" s="592"/>
      <c r="BN106" s="592"/>
      <c r="BO106" s="592"/>
      <c r="BP106" s="592"/>
      <c r="BQ106" s="593"/>
      <c r="BR106" s="594"/>
      <c r="BS106" s="592"/>
      <c r="BT106" s="592"/>
      <c r="BU106" s="592"/>
      <c r="BV106" s="592"/>
      <c r="BW106" s="592"/>
      <c r="BX106" s="592"/>
      <c r="BY106" s="592"/>
      <c r="BZ106" s="592"/>
      <c r="CA106" s="592"/>
      <c r="CB106" s="592"/>
      <c r="CC106" s="595"/>
      <c r="CD106" s="596"/>
      <c r="CE106" s="592"/>
      <c r="CF106" s="592"/>
      <c r="CG106" s="592"/>
      <c r="CH106" s="592"/>
      <c r="CI106" s="592"/>
      <c r="CJ106" s="592"/>
      <c r="CK106" s="592"/>
      <c r="CL106" s="592"/>
      <c r="CM106" s="592"/>
      <c r="CN106" s="592"/>
      <c r="CO106" s="593"/>
      <c r="CP106" s="594"/>
      <c r="CQ106" s="592"/>
      <c r="CR106" s="592"/>
      <c r="CS106" s="592"/>
      <c r="CT106" s="592"/>
      <c r="CU106" s="592"/>
      <c r="CV106" s="592"/>
      <c r="CW106" s="592"/>
      <c r="CX106" s="592"/>
      <c r="CY106" s="593" t="s">
        <v>85</v>
      </c>
      <c r="CZ106" s="598"/>
      <c r="DA106" s="631"/>
      <c r="DB106" s="598" t="s">
        <v>105</v>
      </c>
      <c r="DC106" s="598"/>
      <c r="DD106" s="596"/>
      <c r="DE106" s="593" t="s">
        <v>105</v>
      </c>
      <c r="DF106" s="598"/>
      <c r="DG106" s="596"/>
      <c r="DH106" s="593" t="s">
        <v>105</v>
      </c>
      <c r="DI106" s="598"/>
      <c r="DJ106" s="596"/>
      <c r="DK106" s="593" t="s">
        <v>105</v>
      </c>
      <c r="DL106" s="598"/>
      <c r="DM106" s="631"/>
      <c r="DN106" s="597" t="s">
        <v>105</v>
      </c>
      <c r="DO106" s="598"/>
      <c r="DP106" s="596"/>
      <c r="DQ106" s="593" t="s">
        <v>105</v>
      </c>
      <c r="DR106" s="598"/>
      <c r="DS106" s="596"/>
      <c r="DT106" s="593" t="s">
        <v>105</v>
      </c>
      <c r="DU106" s="598"/>
      <c r="DV106" s="596"/>
      <c r="DW106" s="593" t="s">
        <v>105</v>
      </c>
      <c r="DX106" s="598"/>
      <c r="DY106" s="631"/>
      <c r="DZ106" s="597" t="s">
        <v>105</v>
      </c>
      <c r="EA106" s="598"/>
      <c r="EB106" s="596"/>
      <c r="EC106" s="593" t="s">
        <v>105</v>
      </c>
      <c r="ED106" s="598"/>
      <c r="EE106" s="596"/>
      <c r="EF106" s="593" t="s">
        <v>105</v>
      </c>
      <c r="EG106" s="598"/>
      <c r="EH106" s="596"/>
      <c r="EI106" s="593" t="s">
        <v>105</v>
      </c>
      <c r="EJ106" s="598"/>
      <c r="EK106" s="631"/>
      <c r="EL106" s="597" t="s">
        <v>105</v>
      </c>
      <c r="EM106" s="598"/>
      <c r="EN106" s="596"/>
      <c r="EO106" s="593" t="s">
        <v>105</v>
      </c>
      <c r="EP106" s="598"/>
      <c r="EQ106" s="596"/>
      <c r="ER106" s="593" t="s">
        <v>105</v>
      </c>
      <c r="ES106" s="598"/>
      <c r="ET106" s="596"/>
      <c r="EU106" s="593" t="s">
        <v>105</v>
      </c>
      <c r="EV106" s="598"/>
      <c r="EW106" s="631"/>
      <c r="EX106" s="597" t="s">
        <v>105</v>
      </c>
      <c r="EY106" s="598"/>
      <c r="EZ106" s="596"/>
      <c r="FA106" s="593" t="s">
        <v>105</v>
      </c>
      <c r="FB106" s="598"/>
      <c r="FC106" s="596"/>
      <c r="FD106" s="593" t="s">
        <v>87</v>
      </c>
      <c r="FE106" s="598"/>
      <c r="FF106" s="596"/>
      <c r="FG106" s="593" t="s">
        <v>87</v>
      </c>
      <c r="FH106" s="598"/>
      <c r="FI106" s="631"/>
      <c r="FJ106" s="597" t="s">
        <v>87</v>
      </c>
      <c r="FK106" s="598"/>
      <c r="FL106" s="596"/>
      <c r="FM106" s="598" t="s">
        <v>104</v>
      </c>
      <c r="FN106" s="598"/>
      <c r="FO106" s="596"/>
      <c r="FP106" s="598" t="s">
        <v>104</v>
      </c>
      <c r="FQ106" s="598"/>
      <c r="FR106" s="596"/>
      <c r="FS106" s="598" t="s">
        <v>104</v>
      </c>
      <c r="FT106" s="598"/>
      <c r="FU106" s="596"/>
      <c r="FV106" s="598" t="s">
        <v>104</v>
      </c>
      <c r="FW106" s="598"/>
      <c r="FX106" s="596"/>
      <c r="FY106" s="593" t="s">
        <v>104</v>
      </c>
      <c r="FZ106" s="598"/>
      <c r="GA106" s="596"/>
      <c r="GB106" s="593" t="s">
        <v>104</v>
      </c>
      <c r="GC106" s="598"/>
      <c r="GD106" s="596"/>
      <c r="GE106" s="593" t="s">
        <v>104</v>
      </c>
      <c r="GF106" s="598"/>
      <c r="GG106" s="631"/>
      <c r="GH106" s="597" t="s">
        <v>104</v>
      </c>
      <c r="GI106" s="598"/>
      <c r="GJ106" s="596"/>
      <c r="GK106" s="593" t="s">
        <v>104</v>
      </c>
      <c r="GL106" s="598"/>
      <c r="GM106" s="596"/>
      <c r="GN106" s="593" t="s">
        <v>104</v>
      </c>
      <c r="GO106" s="598"/>
      <c r="GP106" s="596"/>
      <c r="GQ106" s="593" t="s">
        <v>104</v>
      </c>
      <c r="GR106" s="598"/>
      <c r="GS106" s="631"/>
      <c r="GT106" s="597" t="s">
        <v>104</v>
      </c>
      <c r="GU106" s="598"/>
      <c r="GV106" s="596"/>
      <c r="GW106" s="593" t="s">
        <v>104</v>
      </c>
      <c r="GX106" s="598"/>
      <c r="GY106" s="596"/>
      <c r="GZ106" s="593" t="s">
        <v>104</v>
      </c>
      <c r="HA106" s="598"/>
      <c r="HB106" s="596"/>
      <c r="HC106" s="593" t="s">
        <v>85</v>
      </c>
      <c r="HD106" s="598"/>
      <c r="HE106" s="631"/>
      <c r="HF106" s="594"/>
      <c r="HG106" s="592"/>
      <c r="HH106" s="592"/>
      <c r="HI106" s="592"/>
      <c r="HJ106" s="592"/>
      <c r="HK106" s="592"/>
      <c r="HL106" s="592"/>
      <c r="HM106" s="592"/>
      <c r="HN106" s="592"/>
      <c r="HO106" s="592"/>
      <c r="HP106" s="592"/>
      <c r="HQ106" s="595"/>
      <c r="HR106" s="596"/>
      <c r="HS106" s="592"/>
      <c r="HT106" s="592"/>
      <c r="HU106" s="592"/>
      <c r="HV106" s="592"/>
      <c r="HW106" s="592"/>
      <c r="HX106" s="592"/>
      <c r="HY106" s="592"/>
      <c r="HZ106" s="592"/>
      <c r="IA106" s="592"/>
      <c r="IB106" s="592"/>
      <c r="IC106" s="595"/>
      <c r="ID106" s="592"/>
      <c r="IE106" s="592"/>
      <c r="IF106" s="592"/>
      <c r="IG106" s="592"/>
      <c r="IH106" s="592"/>
      <c r="II106" s="592"/>
      <c r="IJ106" s="592"/>
      <c r="IK106" s="592"/>
      <c r="IL106" s="592"/>
      <c r="IM106" s="592"/>
      <c r="IN106" s="592"/>
      <c r="IO106" s="595"/>
      <c r="IP106" s="48"/>
      <c r="IQ106" s="48"/>
      <c r="IR106" s="48"/>
      <c r="IS106" s="48"/>
      <c r="IT106" s="48"/>
      <c r="IU106" s="48"/>
      <c r="IV106" s="48"/>
      <c r="IW106" s="48"/>
      <c r="IX106" s="48"/>
      <c r="IY106" s="48"/>
      <c r="IZ106" s="48"/>
      <c r="JA106" s="48"/>
      <c r="JB106" s="48"/>
      <c r="JC106" s="48"/>
      <c r="JD106" s="48"/>
      <c r="JE106" s="48"/>
      <c r="JF106" s="48"/>
      <c r="JG106" s="48"/>
      <c r="JH106" s="48"/>
      <c r="JI106" s="48"/>
      <c r="JJ106" s="48"/>
      <c r="JK106" s="48"/>
      <c r="JL106" s="48"/>
    </row>
    <row r="107" spans="1:272" s="3" customFormat="1" ht="15" customHeight="1" thickBot="1" x14ac:dyDescent="0.25">
      <c r="A107" s="59"/>
      <c r="B107" s="721"/>
      <c r="C107" s="350"/>
      <c r="D107" s="351"/>
      <c r="E107" s="378"/>
      <c r="F107" s="348" t="str">
        <f t="shared" si="83"/>
        <v>N</v>
      </c>
      <c r="G107" s="348" t="str">
        <f t="shared" si="84"/>
        <v>GP</v>
      </c>
      <c r="H107" s="348" t="str">
        <f t="shared" si="85"/>
        <v>TR</v>
      </c>
      <c r="I107" s="353"/>
      <c r="J107" s="597"/>
      <c r="K107" s="598"/>
      <c r="L107" s="596"/>
      <c r="M107" s="592"/>
      <c r="N107" s="592"/>
      <c r="O107" s="592"/>
      <c r="P107" s="592"/>
      <c r="Q107" s="592"/>
      <c r="R107" s="592"/>
      <c r="S107" s="592"/>
      <c r="T107" s="592"/>
      <c r="U107" s="593"/>
      <c r="V107" s="594"/>
      <c r="W107" s="592"/>
      <c r="X107" s="592"/>
      <c r="Y107" s="592"/>
      <c r="Z107" s="592"/>
      <c r="AA107" s="592"/>
      <c r="AB107" s="592"/>
      <c r="AC107" s="592"/>
      <c r="AD107" s="592"/>
      <c r="AE107" s="592"/>
      <c r="AF107" s="592"/>
      <c r="AG107" s="595"/>
      <c r="AH107" s="596"/>
      <c r="AI107" s="592"/>
      <c r="AJ107" s="592"/>
      <c r="AK107" s="592"/>
      <c r="AL107" s="592"/>
      <c r="AM107" s="592"/>
      <c r="AN107" s="592"/>
      <c r="AO107" s="592"/>
      <c r="AP107" s="592"/>
      <c r="AQ107" s="592"/>
      <c r="AR107" s="592"/>
      <c r="AS107" s="593"/>
      <c r="AT107" s="594"/>
      <c r="AU107" s="592"/>
      <c r="AV107" s="592"/>
      <c r="AW107" s="592"/>
      <c r="AX107" s="592"/>
      <c r="AY107" s="592"/>
      <c r="AZ107" s="592"/>
      <c r="BA107" s="592"/>
      <c r="BB107" s="592"/>
      <c r="BC107" s="592"/>
      <c r="BD107" s="592"/>
      <c r="BE107" s="595"/>
      <c r="BF107" s="596"/>
      <c r="BG107" s="592"/>
      <c r="BH107" s="592"/>
      <c r="BI107" s="592"/>
      <c r="BJ107" s="592"/>
      <c r="BK107" s="592"/>
      <c r="BL107" s="592"/>
      <c r="BM107" s="592"/>
      <c r="BN107" s="592"/>
      <c r="BO107" s="592"/>
      <c r="BP107" s="592"/>
      <c r="BQ107" s="593"/>
      <c r="BR107" s="594"/>
      <c r="BS107" s="592"/>
      <c r="BT107" s="592"/>
      <c r="BU107" s="592"/>
      <c r="BV107" s="592"/>
      <c r="BW107" s="592"/>
      <c r="BX107" s="592"/>
      <c r="BY107" s="592"/>
      <c r="BZ107" s="592"/>
      <c r="CA107" s="592"/>
      <c r="CB107" s="592"/>
      <c r="CC107" s="595"/>
      <c r="CD107" s="596"/>
      <c r="CE107" s="592"/>
      <c r="CF107" s="592"/>
      <c r="CG107" s="592"/>
      <c r="CH107" s="592"/>
      <c r="CI107" s="592"/>
      <c r="CJ107" s="592"/>
      <c r="CK107" s="592"/>
      <c r="CL107" s="592"/>
      <c r="CM107" s="592"/>
      <c r="CN107" s="592"/>
      <c r="CO107" s="593"/>
      <c r="CP107" s="594"/>
      <c r="CQ107" s="592"/>
      <c r="CR107" s="592"/>
      <c r="CS107" s="592"/>
      <c r="CT107" s="592"/>
      <c r="CU107" s="592"/>
      <c r="CV107" s="592"/>
      <c r="CW107" s="592"/>
      <c r="CX107" s="592"/>
      <c r="CY107" s="593" t="s">
        <v>85</v>
      </c>
      <c r="CZ107" s="598"/>
      <c r="DA107" s="631"/>
      <c r="DB107" s="598" t="s">
        <v>105</v>
      </c>
      <c r="DC107" s="598"/>
      <c r="DD107" s="596"/>
      <c r="DE107" s="593" t="s">
        <v>105</v>
      </c>
      <c r="DF107" s="598"/>
      <c r="DG107" s="596"/>
      <c r="DH107" s="593" t="s">
        <v>105</v>
      </c>
      <c r="DI107" s="598"/>
      <c r="DJ107" s="596"/>
      <c r="DK107" s="593" t="s">
        <v>105</v>
      </c>
      <c r="DL107" s="598"/>
      <c r="DM107" s="631"/>
      <c r="DN107" s="597" t="s">
        <v>105</v>
      </c>
      <c r="DO107" s="598"/>
      <c r="DP107" s="596"/>
      <c r="DQ107" s="593" t="s">
        <v>105</v>
      </c>
      <c r="DR107" s="598"/>
      <c r="DS107" s="596"/>
      <c r="DT107" s="593" t="s">
        <v>105</v>
      </c>
      <c r="DU107" s="598"/>
      <c r="DV107" s="596"/>
      <c r="DW107" s="593" t="s">
        <v>105</v>
      </c>
      <c r="DX107" s="598"/>
      <c r="DY107" s="631"/>
      <c r="DZ107" s="597" t="s">
        <v>105</v>
      </c>
      <c r="EA107" s="598"/>
      <c r="EB107" s="596"/>
      <c r="EC107" s="593" t="s">
        <v>105</v>
      </c>
      <c r="ED107" s="598"/>
      <c r="EE107" s="596"/>
      <c r="EF107" s="593" t="s">
        <v>105</v>
      </c>
      <c r="EG107" s="598"/>
      <c r="EH107" s="596"/>
      <c r="EI107" s="593" t="s">
        <v>105</v>
      </c>
      <c r="EJ107" s="598"/>
      <c r="EK107" s="631"/>
      <c r="EL107" s="597" t="s">
        <v>105</v>
      </c>
      <c r="EM107" s="598"/>
      <c r="EN107" s="596"/>
      <c r="EO107" s="593" t="s">
        <v>105</v>
      </c>
      <c r="EP107" s="598"/>
      <c r="EQ107" s="596"/>
      <c r="ER107" s="593" t="s">
        <v>105</v>
      </c>
      <c r="ES107" s="598"/>
      <c r="ET107" s="596"/>
      <c r="EU107" s="593" t="s">
        <v>105</v>
      </c>
      <c r="EV107" s="598"/>
      <c r="EW107" s="631"/>
      <c r="EX107" s="597" t="s">
        <v>105</v>
      </c>
      <c r="EY107" s="598"/>
      <c r="EZ107" s="596"/>
      <c r="FA107" s="593" t="s">
        <v>105</v>
      </c>
      <c r="FB107" s="598"/>
      <c r="FC107" s="596"/>
      <c r="FD107" s="593" t="s">
        <v>105</v>
      </c>
      <c r="FE107" s="598"/>
      <c r="FF107" s="596"/>
      <c r="FG107" s="593" t="s">
        <v>105</v>
      </c>
      <c r="FH107" s="598"/>
      <c r="FI107" s="631"/>
      <c r="FJ107" s="597" t="s">
        <v>105</v>
      </c>
      <c r="FK107" s="598"/>
      <c r="FL107" s="596"/>
      <c r="FM107" s="593" t="s">
        <v>105</v>
      </c>
      <c r="FN107" s="598"/>
      <c r="FO107" s="596"/>
      <c r="FP107" s="593" t="s">
        <v>105</v>
      </c>
      <c r="FQ107" s="598"/>
      <c r="FR107" s="596"/>
      <c r="FS107" s="593" t="s">
        <v>87</v>
      </c>
      <c r="FT107" s="598"/>
      <c r="FU107" s="631"/>
      <c r="FV107" s="597" t="s">
        <v>87</v>
      </c>
      <c r="FW107" s="598"/>
      <c r="FX107" s="596"/>
      <c r="FY107" s="593" t="s">
        <v>87</v>
      </c>
      <c r="FZ107" s="598"/>
      <c r="GA107" s="596"/>
      <c r="GB107" s="593" t="s">
        <v>104</v>
      </c>
      <c r="GC107" s="598"/>
      <c r="GD107" s="596"/>
      <c r="GE107" s="593" t="s">
        <v>104</v>
      </c>
      <c r="GF107" s="598"/>
      <c r="GG107" s="631"/>
      <c r="GH107" s="597" t="s">
        <v>104</v>
      </c>
      <c r="GI107" s="598"/>
      <c r="GJ107" s="596"/>
      <c r="GK107" s="593" t="s">
        <v>104</v>
      </c>
      <c r="GL107" s="598"/>
      <c r="GM107" s="596"/>
      <c r="GN107" s="593" t="s">
        <v>104</v>
      </c>
      <c r="GO107" s="598"/>
      <c r="GP107" s="596"/>
      <c r="GQ107" s="593" t="s">
        <v>104</v>
      </c>
      <c r="GR107" s="598"/>
      <c r="GS107" s="631"/>
      <c r="GT107" s="597" t="s">
        <v>104</v>
      </c>
      <c r="GU107" s="598"/>
      <c r="GV107" s="596"/>
      <c r="GW107" s="593" t="s">
        <v>104</v>
      </c>
      <c r="GX107" s="598"/>
      <c r="GY107" s="596"/>
      <c r="GZ107" s="593" t="s">
        <v>104</v>
      </c>
      <c r="HA107" s="598"/>
      <c r="HB107" s="596"/>
      <c r="HC107" s="593" t="s">
        <v>85</v>
      </c>
      <c r="HD107" s="598"/>
      <c r="HE107" s="631"/>
      <c r="HF107" s="594"/>
      <c r="HG107" s="592"/>
      <c r="HH107" s="592"/>
      <c r="HI107" s="592"/>
      <c r="HJ107" s="592"/>
      <c r="HK107" s="592"/>
      <c r="HL107" s="592"/>
      <c r="HM107" s="592"/>
      <c r="HN107" s="592"/>
      <c r="HO107" s="592"/>
      <c r="HP107" s="592"/>
      <c r="HQ107" s="595"/>
      <c r="HR107" s="596"/>
      <c r="HS107" s="592"/>
      <c r="HT107" s="592"/>
      <c r="HU107" s="592"/>
      <c r="HV107" s="592"/>
      <c r="HW107" s="592"/>
      <c r="HX107" s="592"/>
      <c r="HY107" s="592"/>
      <c r="HZ107" s="592"/>
      <c r="IA107" s="592"/>
      <c r="IB107" s="592"/>
      <c r="IC107" s="595"/>
      <c r="ID107" s="592"/>
      <c r="IE107" s="592"/>
      <c r="IF107" s="592"/>
      <c r="IG107" s="592"/>
      <c r="IH107" s="592"/>
      <c r="II107" s="592"/>
      <c r="IJ107" s="592"/>
      <c r="IK107" s="592"/>
      <c r="IL107" s="592"/>
      <c r="IM107" s="592"/>
      <c r="IN107" s="592"/>
      <c r="IO107" s="595"/>
      <c r="IP107" s="48"/>
      <c r="IQ107" s="48"/>
      <c r="IR107" s="48"/>
      <c r="IS107" s="48"/>
      <c r="IT107" s="48"/>
      <c r="IU107" s="48"/>
      <c r="IV107" s="48"/>
      <c r="IW107" s="48"/>
      <c r="IX107" s="48"/>
      <c r="IY107" s="48"/>
      <c r="IZ107" s="48"/>
      <c r="JA107" s="48"/>
      <c r="JB107" s="48"/>
      <c r="JC107" s="48"/>
      <c r="JD107" s="48"/>
      <c r="JE107" s="48"/>
      <c r="JF107" s="48"/>
      <c r="JG107" s="48"/>
      <c r="JH107" s="48"/>
      <c r="JI107" s="48"/>
      <c r="JJ107" s="48"/>
      <c r="JK107" s="48"/>
      <c r="JL107" s="48"/>
    </row>
    <row r="108" spans="1:272" s="3" customFormat="1" ht="15" customHeight="1" thickBot="1" x14ac:dyDescent="0.25">
      <c r="A108" s="59"/>
      <c r="B108" s="721"/>
      <c r="C108" s="350"/>
      <c r="D108" s="351"/>
      <c r="E108" s="378"/>
      <c r="F108" s="348" t="str">
        <f t="shared" si="83"/>
        <v>N</v>
      </c>
      <c r="G108" s="348" t="str">
        <f t="shared" si="84"/>
        <v>GP</v>
      </c>
      <c r="H108" s="348" t="str">
        <f t="shared" si="85"/>
        <v>TR</v>
      </c>
      <c r="I108" s="353"/>
      <c r="J108" s="597"/>
      <c r="K108" s="598"/>
      <c r="L108" s="596"/>
      <c r="M108" s="592"/>
      <c r="N108" s="592"/>
      <c r="O108" s="592"/>
      <c r="P108" s="592"/>
      <c r="Q108" s="592"/>
      <c r="R108" s="592"/>
      <c r="S108" s="592"/>
      <c r="T108" s="592"/>
      <c r="U108" s="593"/>
      <c r="V108" s="594"/>
      <c r="W108" s="592"/>
      <c r="X108" s="592"/>
      <c r="Y108" s="592"/>
      <c r="Z108" s="592"/>
      <c r="AA108" s="592"/>
      <c r="AB108" s="592"/>
      <c r="AC108" s="592"/>
      <c r="AD108" s="592"/>
      <c r="AE108" s="592"/>
      <c r="AF108" s="592"/>
      <c r="AG108" s="595"/>
      <c r="AH108" s="596"/>
      <c r="AI108" s="592"/>
      <c r="AJ108" s="592"/>
      <c r="AK108" s="592"/>
      <c r="AL108" s="592"/>
      <c r="AM108" s="592"/>
      <c r="AN108" s="592"/>
      <c r="AO108" s="592"/>
      <c r="AP108" s="592"/>
      <c r="AQ108" s="592"/>
      <c r="AR108" s="592"/>
      <c r="AS108" s="593"/>
      <c r="AT108" s="594"/>
      <c r="AU108" s="592"/>
      <c r="AV108" s="592"/>
      <c r="AW108" s="592"/>
      <c r="AX108" s="592"/>
      <c r="AY108" s="592"/>
      <c r="AZ108" s="592"/>
      <c r="BA108" s="592"/>
      <c r="BB108" s="592"/>
      <c r="BC108" s="592"/>
      <c r="BD108" s="592"/>
      <c r="BE108" s="595"/>
      <c r="BF108" s="596"/>
      <c r="BG108" s="592"/>
      <c r="BH108" s="592"/>
      <c r="BI108" s="592"/>
      <c r="BJ108" s="592"/>
      <c r="BK108" s="592"/>
      <c r="BL108" s="592"/>
      <c r="BM108" s="592"/>
      <c r="BN108" s="592"/>
      <c r="BO108" s="592"/>
      <c r="BP108" s="592"/>
      <c r="BQ108" s="593"/>
      <c r="BR108" s="594"/>
      <c r="BS108" s="592"/>
      <c r="BT108" s="592"/>
      <c r="BU108" s="592"/>
      <c r="BV108" s="592"/>
      <c r="BW108" s="592"/>
      <c r="BX108" s="592"/>
      <c r="BY108" s="592"/>
      <c r="BZ108" s="592"/>
      <c r="CA108" s="592"/>
      <c r="CB108" s="592"/>
      <c r="CC108" s="595"/>
      <c r="CD108" s="596"/>
      <c r="CE108" s="592"/>
      <c r="CF108" s="592"/>
      <c r="CG108" s="592"/>
      <c r="CH108" s="592"/>
      <c r="CI108" s="592"/>
      <c r="CJ108" s="592"/>
      <c r="CK108" s="592"/>
      <c r="CL108" s="592"/>
      <c r="CM108" s="592"/>
      <c r="CN108" s="592"/>
      <c r="CO108" s="593"/>
      <c r="CP108" s="594"/>
      <c r="CQ108" s="592"/>
      <c r="CR108" s="592"/>
      <c r="CS108" s="592"/>
      <c r="CT108" s="592"/>
      <c r="CU108" s="592"/>
      <c r="CV108" s="592"/>
      <c r="CW108" s="592"/>
      <c r="CX108" s="592"/>
      <c r="CY108" s="593" t="s">
        <v>85</v>
      </c>
      <c r="CZ108" s="598"/>
      <c r="DA108" s="631"/>
      <c r="DB108" s="598" t="s">
        <v>105</v>
      </c>
      <c r="DC108" s="598"/>
      <c r="DD108" s="596"/>
      <c r="DE108" s="593" t="s">
        <v>105</v>
      </c>
      <c r="DF108" s="598"/>
      <c r="DG108" s="596"/>
      <c r="DH108" s="593" t="s">
        <v>105</v>
      </c>
      <c r="DI108" s="598"/>
      <c r="DJ108" s="596"/>
      <c r="DK108" s="593" t="s">
        <v>105</v>
      </c>
      <c r="DL108" s="598"/>
      <c r="DM108" s="631"/>
      <c r="DN108" s="597" t="s">
        <v>105</v>
      </c>
      <c r="DO108" s="598"/>
      <c r="DP108" s="596"/>
      <c r="DQ108" s="593" t="s">
        <v>105</v>
      </c>
      <c r="DR108" s="598"/>
      <c r="DS108" s="596"/>
      <c r="DT108" s="593" t="s">
        <v>105</v>
      </c>
      <c r="DU108" s="598"/>
      <c r="DV108" s="596"/>
      <c r="DW108" s="593" t="s">
        <v>105</v>
      </c>
      <c r="DX108" s="598"/>
      <c r="DY108" s="631"/>
      <c r="DZ108" s="597" t="s">
        <v>105</v>
      </c>
      <c r="EA108" s="598"/>
      <c r="EB108" s="596"/>
      <c r="EC108" s="593" t="s">
        <v>105</v>
      </c>
      <c r="ED108" s="598"/>
      <c r="EE108" s="596"/>
      <c r="EF108" s="593" t="s">
        <v>105</v>
      </c>
      <c r="EG108" s="598"/>
      <c r="EH108" s="596"/>
      <c r="EI108" s="593" t="s">
        <v>105</v>
      </c>
      <c r="EJ108" s="598"/>
      <c r="EK108" s="631"/>
      <c r="EL108" s="597" t="s">
        <v>105</v>
      </c>
      <c r="EM108" s="598"/>
      <c r="EN108" s="596"/>
      <c r="EO108" s="593" t="s">
        <v>105</v>
      </c>
      <c r="EP108" s="598"/>
      <c r="EQ108" s="596"/>
      <c r="ER108" s="593" t="s">
        <v>105</v>
      </c>
      <c r="ES108" s="598"/>
      <c r="ET108" s="596"/>
      <c r="EU108" s="593" t="s">
        <v>105</v>
      </c>
      <c r="EV108" s="598"/>
      <c r="EW108" s="631"/>
      <c r="EX108" s="597" t="s">
        <v>105</v>
      </c>
      <c r="EY108" s="598"/>
      <c r="EZ108" s="596"/>
      <c r="FA108" s="592" t="s">
        <v>87</v>
      </c>
      <c r="FB108" s="592"/>
      <c r="FC108" s="592"/>
      <c r="FD108" s="592" t="s">
        <v>87</v>
      </c>
      <c r="FE108" s="592"/>
      <c r="FF108" s="592"/>
      <c r="FG108" s="592" t="s">
        <v>87</v>
      </c>
      <c r="FH108" s="592"/>
      <c r="FI108" s="593"/>
      <c r="FJ108" s="594" t="s">
        <v>104</v>
      </c>
      <c r="FK108" s="592"/>
      <c r="FL108" s="592"/>
      <c r="FM108" s="594" t="s">
        <v>104</v>
      </c>
      <c r="FN108" s="592"/>
      <c r="FO108" s="592"/>
      <c r="FP108" s="594" t="s">
        <v>104</v>
      </c>
      <c r="FQ108" s="592"/>
      <c r="FR108" s="592"/>
      <c r="FS108" s="594" t="s">
        <v>104</v>
      </c>
      <c r="FT108" s="592"/>
      <c r="FU108" s="592"/>
      <c r="FV108" s="594" t="s">
        <v>104</v>
      </c>
      <c r="FW108" s="592"/>
      <c r="FX108" s="592"/>
      <c r="FY108" s="594" t="s">
        <v>104</v>
      </c>
      <c r="FZ108" s="592"/>
      <c r="GA108" s="592"/>
      <c r="GB108" s="594" t="s">
        <v>104</v>
      </c>
      <c r="GC108" s="592"/>
      <c r="GD108" s="592"/>
      <c r="GE108" s="594" t="s">
        <v>104</v>
      </c>
      <c r="GF108" s="592"/>
      <c r="GG108" s="592"/>
      <c r="GH108" s="594" t="s">
        <v>104</v>
      </c>
      <c r="GI108" s="592"/>
      <c r="GJ108" s="592"/>
      <c r="GK108" s="594" t="s">
        <v>104</v>
      </c>
      <c r="GL108" s="592"/>
      <c r="GM108" s="592"/>
      <c r="GN108" s="594" t="s">
        <v>104</v>
      </c>
      <c r="GO108" s="592"/>
      <c r="GP108" s="592"/>
      <c r="GQ108" s="594" t="s">
        <v>104</v>
      </c>
      <c r="GR108" s="592"/>
      <c r="GS108" s="592"/>
      <c r="GT108" s="594" t="s">
        <v>104</v>
      </c>
      <c r="GU108" s="592"/>
      <c r="GV108" s="592"/>
      <c r="GW108" s="594" t="s">
        <v>104</v>
      </c>
      <c r="GX108" s="592"/>
      <c r="GY108" s="592"/>
      <c r="GZ108" s="594" t="s">
        <v>104</v>
      </c>
      <c r="HA108" s="592"/>
      <c r="HB108" s="592"/>
      <c r="HC108" s="593" t="s">
        <v>85</v>
      </c>
      <c r="HD108" s="598"/>
      <c r="HE108" s="631"/>
      <c r="HF108" s="594"/>
      <c r="HG108" s="592"/>
      <c r="HH108" s="592"/>
      <c r="HI108" s="592"/>
      <c r="HJ108" s="592"/>
      <c r="HK108" s="592"/>
      <c r="HL108" s="592"/>
      <c r="HM108" s="592"/>
      <c r="HN108" s="592"/>
      <c r="HO108" s="592"/>
      <c r="HP108" s="592"/>
      <c r="HQ108" s="595"/>
      <c r="HR108" s="596"/>
      <c r="HS108" s="592"/>
      <c r="HT108" s="592"/>
      <c r="HU108" s="592"/>
      <c r="HV108" s="592"/>
      <c r="HW108" s="592"/>
      <c r="HX108" s="592"/>
      <c r="HY108" s="592"/>
      <c r="HZ108" s="592"/>
      <c r="IA108" s="592"/>
      <c r="IB108" s="592"/>
      <c r="IC108" s="595"/>
      <c r="ID108" s="592"/>
      <c r="IE108" s="592"/>
      <c r="IF108" s="592"/>
      <c r="IG108" s="592"/>
      <c r="IH108" s="592"/>
      <c r="II108" s="592"/>
      <c r="IJ108" s="592"/>
      <c r="IK108" s="592"/>
      <c r="IL108" s="592"/>
      <c r="IM108" s="592"/>
      <c r="IN108" s="592"/>
      <c r="IO108" s="595"/>
      <c r="IP108" s="48"/>
      <c r="IQ108" s="48"/>
      <c r="IR108" s="48"/>
      <c r="IS108" s="48"/>
      <c r="IT108" s="48"/>
      <c r="IU108" s="48"/>
      <c r="IV108" s="48"/>
      <c r="IW108" s="48"/>
      <c r="IX108" s="48"/>
      <c r="IY108" s="48"/>
      <c r="IZ108" s="48"/>
      <c r="JA108" s="48"/>
      <c r="JB108" s="48"/>
      <c r="JC108" s="48"/>
      <c r="JD108" s="48"/>
      <c r="JE108" s="48"/>
      <c r="JF108" s="48"/>
      <c r="JG108" s="48"/>
      <c r="JH108" s="48"/>
      <c r="JI108" s="48"/>
      <c r="JJ108" s="48"/>
      <c r="JK108" s="48"/>
      <c r="JL108" s="48"/>
    </row>
    <row r="109" spans="1:272" s="3" customFormat="1" ht="15" customHeight="1" thickBot="1" x14ac:dyDescent="0.25">
      <c r="A109" s="59"/>
      <c r="B109" s="721"/>
      <c r="C109" s="350"/>
      <c r="D109" s="351"/>
      <c r="E109" s="378"/>
      <c r="F109" s="348" t="str">
        <f t="shared" si="83"/>
        <v>N</v>
      </c>
      <c r="G109" s="348" t="str">
        <f t="shared" si="84"/>
        <v>GP</v>
      </c>
      <c r="H109" s="348" t="str">
        <f t="shared" si="85"/>
        <v>O</v>
      </c>
      <c r="I109" s="353"/>
      <c r="J109" s="597"/>
      <c r="K109" s="598"/>
      <c r="L109" s="596"/>
      <c r="M109" s="592"/>
      <c r="N109" s="592"/>
      <c r="O109" s="592"/>
      <c r="P109" s="592"/>
      <c r="Q109" s="592"/>
      <c r="R109" s="592"/>
      <c r="S109" s="592"/>
      <c r="T109" s="592"/>
      <c r="U109" s="593"/>
      <c r="V109" s="594"/>
      <c r="W109" s="592"/>
      <c r="X109" s="592"/>
      <c r="Y109" s="592"/>
      <c r="Z109" s="592"/>
      <c r="AA109" s="592"/>
      <c r="AB109" s="592"/>
      <c r="AC109" s="592"/>
      <c r="AD109" s="592"/>
      <c r="AE109" s="592"/>
      <c r="AF109" s="592"/>
      <c r="AG109" s="595"/>
      <c r="AH109" s="596"/>
      <c r="AI109" s="592"/>
      <c r="AJ109" s="592"/>
      <c r="AK109" s="592"/>
      <c r="AL109" s="592"/>
      <c r="AM109" s="592"/>
      <c r="AN109" s="592"/>
      <c r="AO109" s="592"/>
      <c r="AP109" s="592"/>
      <c r="AQ109" s="592"/>
      <c r="AR109" s="592"/>
      <c r="AS109" s="593"/>
      <c r="AT109" s="594"/>
      <c r="AU109" s="592"/>
      <c r="AV109" s="592"/>
      <c r="AW109" s="592"/>
      <c r="AX109" s="592"/>
      <c r="AY109" s="592"/>
      <c r="AZ109" s="592"/>
      <c r="BA109" s="592"/>
      <c r="BB109" s="592"/>
      <c r="BC109" s="592"/>
      <c r="BD109" s="592"/>
      <c r="BE109" s="595"/>
      <c r="BF109" s="596"/>
      <c r="BG109" s="592"/>
      <c r="BH109" s="592"/>
      <c r="BI109" s="592"/>
      <c r="BJ109" s="592"/>
      <c r="BK109" s="592"/>
      <c r="BL109" s="592"/>
      <c r="BM109" s="592"/>
      <c r="BN109" s="592"/>
      <c r="BO109" s="592"/>
      <c r="BP109" s="592"/>
      <c r="BQ109" s="593"/>
      <c r="BR109" s="594"/>
      <c r="BS109" s="592"/>
      <c r="BT109" s="592"/>
      <c r="BU109" s="592"/>
      <c r="BV109" s="592"/>
      <c r="BW109" s="592"/>
      <c r="BX109" s="592"/>
      <c r="BY109" s="592"/>
      <c r="BZ109" s="592"/>
      <c r="CA109" s="592"/>
      <c r="CB109" s="592"/>
      <c r="CC109" s="595"/>
      <c r="CD109" s="596"/>
      <c r="CE109" s="592"/>
      <c r="CF109" s="592"/>
      <c r="CG109" s="592"/>
      <c r="CH109" s="592"/>
      <c r="CI109" s="592"/>
      <c r="CJ109" s="592"/>
      <c r="CK109" s="592"/>
      <c r="CL109" s="592"/>
      <c r="CM109" s="592"/>
      <c r="CN109" s="592"/>
      <c r="CO109" s="593"/>
      <c r="CP109" s="594"/>
      <c r="CQ109" s="592"/>
      <c r="CR109" s="592"/>
      <c r="CS109" s="592"/>
      <c r="CT109" s="592"/>
      <c r="CU109" s="592"/>
      <c r="CV109" s="592"/>
      <c r="CW109" s="592"/>
      <c r="CX109" s="592"/>
      <c r="CY109" s="593" t="s">
        <v>85</v>
      </c>
      <c r="CZ109" s="598"/>
      <c r="DA109" s="631"/>
      <c r="DB109" s="598" t="s">
        <v>105</v>
      </c>
      <c r="DC109" s="598"/>
      <c r="DD109" s="596"/>
      <c r="DE109" s="593" t="s">
        <v>105</v>
      </c>
      <c r="DF109" s="598"/>
      <c r="DG109" s="596"/>
      <c r="DH109" s="593" t="s">
        <v>105</v>
      </c>
      <c r="DI109" s="598"/>
      <c r="DJ109" s="596"/>
      <c r="DK109" s="593" t="s">
        <v>105</v>
      </c>
      <c r="DL109" s="598"/>
      <c r="DM109" s="631"/>
      <c r="DN109" s="597" t="s">
        <v>105</v>
      </c>
      <c r="DO109" s="598"/>
      <c r="DP109" s="596"/>
      <c r="DQ109" s="593" t="s">
        <v>105</v>
      </c>
      <c r="DR109" s="598"/>
      <c r="DS109" s="596"/>
      <c r="DT109" s="593" t="s">
        <v>105</v>
      </c>
      <c r="DU109" s="598"/>
      <c r="DV109" s="596"/>
      <c r="DW109" s="593" t="s">
        <v>105</v>
      </c>
      <c r="DX109" s="598"/>
      <c r="DY109" s="631"/>
      <c r="DZ109" s="597" t="s">
        <v>105</v>
      </c>
      <c r="EA109" s="598"/>
      <c r="EB109" s="596"/>
      <c r="EC109" s="593" t="s">
        <v>105</v>
      </c>
      <c r="ED109" s="598"/>
      <c r="EE109" s="596"/>
      <c r="EF109" s="593" t="s">
        <v>105</v>
      </c>
      <c r="EG109" s="598"/>
      <c r="EH109" s="596"/>
      <c r="EI109" s="593" t="s">
        <v>105</v>
      </c>
      <c r="EJ109" s="598"/>
      <c r="EK109" s="631"/>
      <c r="EL109" s="596" t="s">
        <v>739</v>
      </c>
      <c r="EM109" s="592"/>
      <c r="EN109" s="592"/>
      <c r="EO109" s="596" t="s">
        <v>739</v>
      </c>
      <c r="EP109" s="592"/>
      <c r="EQ109" s="592"/>
      <c r="ER109" s="596" t="s">
        <v>739</v>
      </c>
      <c r="ES109" s="592"/>
      <c r="ET109" s="592"/>
      <c r="EU109" s="596" t="s">
        <v>739</v>
      </c>
      <c r="EV109" s="592"/>
      <c r="EW109" s="592"/>
      <c r="EX109" s="596" t="s">
        <v>739</v>
      </c>
      <c r="EY109" s="592"/>
      <c r="EZ109" s="592"/>
      <c r="FA109" s="596" t="s">
        <v>739</v>
      </c>
      <c r="FB109" s="592"/>
      <c r="FC109" s="592"/>
      <c r="FD109" s="596" t="s">
        <v>739</v>
      </c>
      <c r="FE109" s="592"/>
      <c r="FF109" s="592"/>
      <c r="FG109" s="596" t="s">
        <v>739</v>
      </c>
      <c r="FH109" s="592"/>
      <c r="FI109" s="592"/>
      <c r="FJ109" s="596" t="s">
        <v>739</v>
      </c>
      <c r="FK109" s="592"/>
      <c r="FL109" s="592"/>
      <c r="FM109" s="596" t="s">
        <v>739</v>
      </c>
      <c r="FN109" s="592"/>
      <c r="FO109" s="592"/>
      <c r="FP109" s="596" t="s">
        <v>739</v>
      </c>
      <c r="FQ109" s="592"/>
      <c r="FR109" s="592"/>
      <c r="FS109" s="596" t="s">
        <v>739</v>
      </c>
      <c r="FT109" s="592"/>
      <c r="FU109" s="592"/>
      <c r="FV109" s="592" t="s">
        <v>105</v>
      </c>
      <c r="FW109" s="592"/>
      <c r="FX109" s="595"/>
      <c r="FY109" s="592" t="s">
        <v>105</v>
      </c>
      <c r="FZ109" s="592"/>
      <c r="GA109" s="595"/>
      <c r="GB109" s="592" t="s">
        <v>105</v>
      </c>
      <c r="GC109" s="592"/>
      <c r="GD109" s="595"/>
      <c r="GE109" s="592" t="s">
        <v>105</v>
      </c>
      <c r="GF109" s="592"/>
      <c r="GG109" s="595"/>
      <c r="GH109" s="592" t="s">
        <v>105</v>
      </c>
      <c r="GI109" s="592"/>
      <c r="GJ109" s="595"/>
      <c r="GK109" s="592" t="s">
        <v>105</v>
      </c>
      <c r="GL109" s="592"/>
      <c r="GM109" s="595"/>
      <c r="GN109" s="592" t="s">
        <v>105</v>
      </c>
      <c r="GO109" s="592"/>
      <c r="GP109" s="595"/>
      <c r="GQ109" s="592" t="s">
        <v>105</v>
      </c>
      <c r="GR109" s="592"/>
      <c r="GS109" s="595"/>
      <c r="GT109" s="592" t="s">
        <v>105</v>
      </c>
      <c r="GU109" s="592"/>
      <c r="GV109" s="595"/>
      <c r="GW109" s="592" t="s">
        <v>105</v>
      </c>
      <c r="GX109" s="592"/>
      <c r="GY109" s="595"/>
      <c r="GZ109" s="592" t="s">
        <v>105</v>
      </c>
      <c r="HA109" s="592"/>
      <c r="HB109" s="595"/>
      <c r="HC109" s="592" t="s">
        <v>85</v>
      </c>
      <c r="HD109" s="592"/>
      <c r="HE109" s="593"/>
      <c r="HF109" s="594"/>
      <c r="HG109" s="592"/>
      <c r="HH109" s="592"/>
      <c r="HI109" s="592"/>
      <c r="HJ109" s="592"/>
      <c r="HK109" s="592"/>
      <c r="HL109" s="592"/>
      <c r="HM109" s="592"/>
      <c r="HN109" s="592"/>
      <c r="HO109" s="592"/>
      <c r="HP109" s="592"/>
      <c r="HQ109" s="595"/>
      <c r="HR109" s="596"/>
      <c r="HS109" s="592"/>
      <c r="HT109" s="592"/>
      <c r="HU109" s="592"/>
      <c r="HV109" s="592"/>
      <c r="HW109" s="592"/>
      <c r="HX109" s="592"/>
      <c r="HY109" s="592"/>
      <c r="HZ109" s="592"/>
      <c r="IA109" s="592"/>
      <c r="IB109" s="592"/>
      <c r="IC109" s="595"/>
      <c r="ID109" s="592"/>
      <c r="IE109" s="592"/>
      <c r="IF109" s="592"/>
      <c r="IG109" s="592"/>
      <c r="IH109" s="592"/>
      <c r="II109" s="592"/>
      <c r="IJ109" s="592"/>
      <c r="IK109" s="592"/>
      <c r="IL109" s="592"/>
      <c r="IM109" s="592"/>
      <c r="IN109" s="592"/>
      <c r="IO109" s="595"/>
      <c r="IP109" s="48"/>
      <c r="IQ109" s="48"/>
      <c r="IR109" s="48"/>
      <c r="IS109" s="48"/>
      <c r="IT109" s="48"/>
      <c r="IU109" s="48"/>
      <c r="IV109" s="48"/>
      <c r="IW109" s="48"/>
      <c r="IX109" s="48"/>
      <c r="IY109" s="48"/>
      <c r="IZ109" s="48"/>
      <c r="JA109" s="48"/>
      <c r="JB109" s="48"/>
      <c r="JC109" s="48"/>
      <c r="JD109" s="48"/>
      <c r="JE109" s="48"/>
      <c r="JF109" s="48"/>
      <c r="JG109" s="48"/>
      <c r="JH109" s="48"/>
      <c r="JI109" s="48"/>
      <c r="JJ109" s="48"/>
      <c r="JK109" s="48"/>
      <c r="JL109" s="48"/>
    </row>
    <row r="110" spans="1:272" s="3" customFormat="1" ht="15" hidden="1" customHeight="1" thickBot="1" x14ac:dyDescent="0.25">
      <c r="A110" s="59"/>
      <c r="B110" s="721"/>
      <c r="C110" s="350"/>
      <c r="D110" s="351"/>
      <c r="E110" s="378"/>
      <c r="F110" s="348" t="str">
        <f t="shared" si="83"/>
        <v>O</v>
      </c>
      <c r="G110" s="348" t="str">
        <f t="shared" si="84"/>
        <v>O</v>
      </c>
      <c r="H110" s="348" t="str">
        <f t="shared" si="85"/>
        <v>O</v>
      </c>
      <c r="I110" s="353"/>
      <c r="J110" s="597"/>
      <c r="K110" s="598"/>
      <c r="L110" s="596"/>
      <c r="M110" s="592"/>
      <c r="N110" s="592"/>
      <c r="O110" s="592"/>
      <c r="P110" s="592"/>
      <c r="Q110" s="592"/>
      <c r="R110" s="592"/>
      <c r="S110" s="592"/>
      <c r="T110" s="592"/>
      <c r="U110" s="593"/>
      <c r="V110" s="594"/>
      <c r="W110" s="592"/>
      <c r="X110" s="592"/>
      <c r="Y110" s="592"/>
      <c r="Z110" s="592"/>
      <c r="AA110" s="592"/>
      <c r="AB110" s="592"/>
      <c r="AC110" s="592"/>
      <c r="AD110" s="592"/>
      <c r="AE110" s="592"/>
      <c r="AF110" s="592"/>
      <c r="AG110" s="595"/>
      <c r="AH110" s="596"/>
      <c r="AI110" s="592"/>
      <c r="AJ110" s="592"/>
      <c r="AK110" s="592"/>
      <c r="AL110" s="592"/>
      <c r="AM110" s="592"/>
      <c r="AN110" s="592"/>
      <c r="AO110" s="592"/>
      <c r="AP110" s="592"/>
      <c r="AQ110" s="592"/>
      <c r="AR110" s="592"/>
      <c r="AS110" s="593"/>
      <c r="AT110" s="594"/>
      <c r="AU110" s="592"/>
      <c r="AV110" s="592"/>
      <c r="AW110" s="592"/>
      <c r="AX110" s="592"/>
      <c r="AY110" s="592"/>
      <c r="AZ110" s="592"/>
      <c r="BA110" s="592"/>
      <c r="BB110" s="592"/>
      <c r="BC110" s="592"/>
      <c r="BD110" s="592"/>
      <c r="BE110" s="595"/>
      <c r="BF110" s="596"/>
      <c r="BG110" s="592"/>
      <c r="BH110" s="592"/>
      <c r="BI110" s="592"/>
      <c r="BJ110" s="592"/>
      <c r="BK110" s="592"/>
      <c r="BL110" s="592"/>
      <c r="BM110" s="592"/>
      <c r="BN110" s="592"/>
      <c r="BO110" s="592"/>
      <c r="BP110" s="592"/>
      <c r="BQ110" s="593"/>
      <c r="BR110" s="594"/>
      <c r="BS110" s="592"/>
      <c r="BT110" s="592"/>
      <c r="BU110" s="592"/>
      <c r="BV110" s="592"/>
      <c r="BW110" s="592"/>
      <c r="BX110" s="592"/>
      <c r="BY110" s="592"/>
      <c r="BZ110" s="592"/>
      <c r="CA110" s="592"/>
      <c r="CB110" s="592"/>
      <c r="CC110" s="595"/>
      <c r="CD110" s="596"/>
      <c r="CE110" s="592"/>
      <c r="CF110" s="592"/>
      <c r="CG110" s="592"/>
      <c r="CH110" s="592"/>
      <c r="CI110" s="592"/>
      <c r="CJ110" s="592"/>
      <c r="CK110" s="592"/>
      <c r="CL110" s="592"/>
      <c r="CM110" s="592"/>
      <c r="CN110" s="592"/>
      <c r="CO110" s="593"/>
      <c r="CP110" s="594"/>
      <c r="CQ110" s="592"/>
      <c r="CR110" s="592"/>
      <c r="CS110" s="592"/>
      <c r="CT110" s="592"/>
      <c r="CU110" s="592"/>
      <c r="CV110" s="592"/>
      <c r="CW110" s="592"/>
      <c r="CX110" s="592"/>
      <c r="CY110" s="592"/>
      <c r="CZ110" s="592"/>
      <c r="DA110" s="595"/>
      <c r="DB110" s="596"/>
      <c r="DC110" s="592"/>
      <c r="DD110" s="592"/>
      <c r="DE110" s="592"/>
      <c r="DF110" s="592"/>
      <c r="DG110" s="592"/>
      <c r="DH110" s="592"/>
      <c r="DI110" s="592"/>
      <c r="DJ110" s="592"/>
      <c r="DK110" s="592"/>
      <c r="DL110" s="592"/>
      <c r="DM110" s="593"/>
      <c r="DN110" s="594"/>
      <c r="DO110" s="592"/>
      <c r="DP110" s="592"/>
      <c r="DQ110" s="592"/>
      <c r="DR110" s="592"/>
      <c r="DS110" s="592"/>
      <c r="DT110" s="592"/>
      <c r="DU110" s="592"/>
      <c r="DV110" s="592"/>
      <c r="DW110" s="592"/>
      <c r="DX110" s="592"/>
      <c r="DY110" s="595"/>
      <c r="DZ110" s="596"/>
      <c r="EA110" s="592"/>
      <c r="EB110" s="592"/>
      <c r="EC110" s="592"/>
      <c r="ED110" s="592"/>
      <c r="EE110" s="592"/>
      <c r="EF110" s="592"/>
      <c r="EG110" s="592"/>
      <c r="EH110" s="592"/>
      <c r="EI110" s="592"/>
      <c r="EJ110" s="592"/>
      <c r="EK110" s="593"/>
      <c r="EL110" s="594"/>
      <c r="EM110" s="592"/>
      <c r="EN110" s="592"/>
      <c r="EO110" s="592"/>
      <c r="EP110" s="592"/>
      <c r="EQ110" s="592"/>
      <c r="ER110" s="592"/>
      <c r="ES110" s="592"/>
      <c r="ET110" s="592"/>
      <c r="EU110" s="592"/>
      <c r="EV110" s="592"/>
      <c r="EW110" s="595"/>
      <c r="EX110" s="596"/>
      <c r="EY110" s="592"/>
      <c r="EZ110" s="592"/>
      <c r="FA110" s="592"/>
      <c r="FB110" s="592"/>
      <c r="FC110" s="592"/>
      <c r="FD110" s="592"/>
      <c r="FE110" s="592"/>
      <c r="FF110" s="592"/>
      <c r="FG110" s="592"/>
      <c r="FH110" s="592"/>
      <c r="FI110" s="593"/>
      <c r="FJ110" s="594"/>
      <c r="FK110" s="592"/>
      <c r="FL110" s="592"/>
      <c r="FM110" s="592"/>
      <c r="FN110" s="592"/>
      <c r="FO110" s="592"/>
      <c r="FP110" s="592"/>
      <c r="FQ110" s="592"/>
      <c r="FR110" s="592"/>
      <c r="FS110" s="592"/>
      <c r="FT110" s="592"/>
      <c r="FU110" s="595"/>
      <c r="FV110" s="596"/>
      <c r="FW110" s="592"/>
      <c r="FX110" s="592"/>
      <c r="FY110" s="592"/>
      <c r="FZ110" s="592"/>
      <c r="GA110" s="592"/>
      <c r="GB110" s="592"/>
      <c r="GC110" s="592"/>
      <c r="GD110" s="592"/>
      <c r="GE110" s="592"/>
      <c r="GF110" s="592"/>
      <c r="GG110" s="595"/>
      <c r="GH110" s="596"/>
      <c r="GI110" s="592"/>
      <c r="GJ110" s="592"/>
      <c r="GK110" s="592"/>
      <c r="GL110" s="592"/>
      <c r="GM110" s="592"/>
      <c r="GN110" s="592"/>
      <c r="GO110" s="592"/>
      <c r="GP110" s="592"/>
      <c r="GQ110" s="592"/>
      <c r="GR110" s="592"/>
      <c r="GS110" s="595"/>
      <c r="GT110" s="596"/>
      <c r="GU110" s="592"/>
      <c r="GV110" s="592"/>
      <c r="GW110" s="592"/>
      <c r="GX110" s="592"/>
      <c r="GY110" s="592"/>
      <c r="GZ110" s="592"/>
      <c r="HA110" s="592"/>
      <c r="HB110" s="592"/>
      <c r="HC110" s="592"/>
      <c r="HD110" s="592"/>
      <c r="HE110" s="593"/>
      <c r="HF110" s="594"/>
      <c r="HG110" s="592"/>
      <c r="HH110" s="592"/>
      <c r="HI110" s="592"/>
      <c r="HJ110" s="592"/>
      <c r="HK110" s="592"/>
      <c r="HL110" s="592"/>
      <c r="HM110" s="592"/>
      <c r="HN110" s="592"/>
      <c r="HO110" s="592"/>
      <c r="HP110" s="592"/>
      <c r="HQ110" s="595"/>
      <c r="HR110" s="596"/>
      <c r="HS110" s="592"/>
      <c r="HT110" s="592"/>
      <c r="HU110" s="592"/>
      <c r="HV110" s="592"/>
      <c r="HW110" s="592"/>
      <c r="HX110" s="592"/>
      <c r="HY110" s="592"/>
      <c r="HZ110" s="592"/>
      <c r="IA110" s="592"/>
      <c r="IB110" s="592"/>
      <c r="IC110" s="595"/>
      <c r="ID110" s="592"/>
      <c r="IE110" s="592"/>
      <c r="IF110" s="592"/>
      <c r="IG110" s="592"/>
      <c r="IH110" s="592"/>
      <c r="II110" s="592"/>
      <c r="IJ110" s="592"/>
      <c r="IK110" s="592"/>
      <c r="IL110" s="592"/>
      <c r="IM110" s="592"/>
      <c r="IN110" s="592"/>
      <c r="IO110" s="595"/>
      <c r="IP110" s="48"/>
      <c r="IQ110" s="48"/>
      <c r="IR110" s="48"/>
      <c r="IS110" s="48"/>
      <c r="IT110" s="48"/>
      <c r="IU110" s="48"/>
      <c r="IV110" s="48"/>
      <c r="IW110" s="48"/>
      <c r="IX110" s="48"/>
      <c r="IY110" s="48"/>
      <c r="IZ110" s="48"/>
      <c r="JA110" s="48"/>
      <c r="JB110" s="48"/>
      <c r="JC110" s="48"/>
      <c r="JD110" s="48"/>
      <c r="JE110" s="48"/>
      <c r="JF110" s="48"/>
      <c r="JG110" s="48"/>
      <c r="JH110" s="48"/>
      <c r="JI110" s="48"/>
      <c r="JJ110" s="48"/>
      <c r="JK110" s="48"/>
      <c r="JL110" s="48"/>
    </row>
    <row r="111" spans="1:272" ht="15" hidden="1" customHeight="1" thickBot="1" x14ac:dyDescent="0.25">
      <c r="A111" s="59"/>
      <c r="B111" s="721"/>
      <c r="C111" s="350"/>
      <c r="D111" s="351"/>
      <c r="E111" s="378"/>
      <c r="F111" s="348" t="str">
        <f t="shared" si="83"/>
        <v>O</v>
      </c>
      <c r="G111" s="348" t="str">
        <f t="shared" si="84"/>
        <v>O</v>
      </c>
      <c r="H111" s="348" t="str">
        <f t="shared" si="85"/>
        <v>O</v>
      </c>
      <c r="I111" s="353"/>
      <c r="J111" s="597"/>
      <c r="K111" s="598"/>
      <c r="L111" s="596"/>
      <c r="M111" s="592"/>
      <c r="N111" s="592"/>
      <c r="O111" s="592"/>
      <c r="P111" s="592"/>
      <c r="Q111" s="592"/>
      <c r="R111" s="592"/>
      <c r="S111" s="592"/>
      <c r="T111" s="592"/>
      <c r="U111" s="593"/>
      <c r="V111" s="594"/>
      <c r="W111" s="592"/>
      <c r="X111" s="592"/>
      <c r="Y111" s="592"/>
      <c r="Z111" s="592"/>
      <c r="AA111" s="592"/>
      <c r="AB111" s="592"/>
      <c r="AC111" s="592"/>
      <c r="AD111" s="592"/>
      <c r="AE111" s="592"/>
      <c r="AF111" s="592"/>
      <c r="AG111" s="595"/>
      <c r="AH111" s="596"/>
      <c r="AI111" s="592"/>
      <c r="AJ111" s="592"/>
      <c r="AK111" s="592"/>
      <c r="AL111" s="592"/>
      <c r="AM111" s="592"/>
      <c r="AN111" s="592"/>
      <c r="AO111" s="592"/>
      <c r="AP111" s="592"/>
      <c r="AQ111" s="592"/>
      <c r="AR111" s="592"/>
      <c r="AS111" s="593"/>
      <c r="AT111" s="594"/>
      <c r="AU111" s="592"/>
      <c r="AV111" s="592"/>
      <c r="AW111" s="592"/>
      <c r="AX111" s="592"/>
      <c r="AY111" s="592"/>
      <c r="AZ111" s="592"/>
      <c r="BA111" s="592"/>
      <c r="BB111" s="592"/>
      <c r="BC111" s="592"/>
      <c r="BD111" s="592"/>
      <c r="BE111" s="595"/>
      <c r="BF111" s="596"/>
      <c r="BG111" s="592"/>
      <c r="BH111" s="592"/>
      <c r="BI111" s="592"/>
      <c r="BJ111" s="592"/>
      <c r="BK111" s="592"/>
      <c r="BL111" s="592"/>
      <c r="BM111" s="592"/>
      <c r="BN111" s="592"/>
      <c r="BO111" s="592"/>
      <c r="BP111" s="592"/>
      <c r="BQ111" s="593"/>
      <c r="BR111" s="594"/>
      <c r="BS111" s="592"/>
      <c r="BT111" s="592"/>
      <c r="BU111" s="592"/>
      <c r="BV111" s="592"/>
      <c r="BW111" s="592"/>
      <c r="BX111" s="592"/>
      <c r="BY111" s="592"/>
      <c r="BZ111" s="592"/>
      <c r="CA111" s="592"/>
      <c r="CB111" s="592"/>
      <c r="CC111" s="595"/>
      <c r="CD111" s="596"/>
      <c r="CE111" s="592"/>
      <c r="CF111" s="592"/>
      <c r="CG111" s="592"/>
      <c r="CH111" s="592"/>
      <c r="CI111" s="592"/>
      <c r="CJ111" s="592"/>
      <c r="CK111" s="592"/>
      <c r="CL111" s="592"/>
      <c r="CM111" s="592"/>
      <c r="CN111" s="592"/>
      <c r="CO111" s="593"/>
      <c r="CP111" s="594"/>
      <c r="CQ111" s="592"/>
      <c r="CR111" s="592"/>
      <c r="CS111" s="592"/>
      <c r="CT111" s="592"/>
      <c r="CU111" s="592"/>
      <c r="CV111" s="592"/>
      <c r="CW111" s="592"/>
      <c r="CX111" s="592"/>
      <c r="CY111" s="592"/>
      <c r="CZ111" s="592"/>
      <c r="DA111" s="595"/>
      <c r="DB111" s="596"/>
      <c r="DC111" s="592"/>
      <c r="DD111" s="592"/>
      <c r="DE111" s="592"/>
      <c r="DF111" s="592"/>
      <c r="DG111" s="592"/>
      <c r="DH111" s="592"/>
      <c r="DI111" s="592"/>
      <c r="DJ111" s="592"/>
      <c r="DK111" s="592"/>
      <c r="DL111" s="592"/>
      <c r="DM111" s="593"/>
      <c r="DN111" s="594"/>
      <c r="DO111" s="592"/>
      <c r="DP111" s="592"/>
      <c r="DQ111" s="592"/>
      <c r="DR111" s="592"/>
      <c r="DS111" s="592"/>
      <c r="DT111" s="592"/>
      <c r="DU111" s="592"/>
      <c r="DV111" s="592"/>
      <c r="DW111" s="592"/>
      <c r="DX111" s="592"/>
      <c r="DY111" s="595"/>
      <c r="DZ111" s="596"/>
      <c r="EA111" s="592"/>
      <c r="EB111" s="592"/>
      <c r="EC111" s="592"/>
      <c r="ED111" s="592"/>
      <c r="EE111" s="592"/>
      <c r="EF111" s="592"/>
      <c r="EG111" s="592"/>
      <c r="EH111" s="592"/>
      <c r="EI111" s="592"/>
      <c r="EJ111" s="592"/>
      <c r="EK111" s="593"/>
      <c r="EL111" s="594"/>
      <c r="EM111" s="592"/>
      <c r="EN111" s="592"/>
      <c r="EO111" s="592"/>
      <c r="EP111" s="592"/>
      <c r="EQ111" s="592"/>
      <c r="ER111" s="592"/>
      <c r="ES111" s="592"/>
      <c r="ET111" s="592"/>
      <c r="EU111" s="592"/>
      <c r="EV111" s="592"/>
      <c r="EW111" s="595"/>
      <c r="EX111" s="596"/>
      <c r="EY111" s="592"/>
      <c r="EZ111" s="592"/>
      <c r="FA111" s="592"/>
      <c r="FB111" s="592"/>
      <c r="FC111" s="592"/>
      <c r="FD111" s="592"/>
      <c r="FE111" s="592"/>
      <c r="FF111" s="592"/>
      <c r="FG111" s="592"/>
      <c r="FH111" s="592"/>
      <c r="FI111" s="593"/>
      <c r="FJ111" s="594"/>
      <c r="FK111" s="592"/>
      <c r="FL111" s="592"/>
      <c r="FM111" s="592"/>
      <c r="FN111" s="592"/>
      <c r="FO111" s="592"/>
      <c r="FP111" s="592"/>
      <c r="FQ111" s="592"/>
      <c r="FR111" s="592"/>
      <c r="FS111" s="592"/>
      <c r="FT111" s="592"/>
      <c r="FU111" s="595"/>
      <c r="FV111" s="594"/>
      <c r="FW111" s="592"/>
      <c r="FX111" s="592"/>
      <c r="FY111" s="592"/>
      <c r="FZ111" s="592"/>
      <c r="GA111" s="592"/>
      <c r="GB111" s="592"/>
      <c r="GC111" s="592"/>
      <c r="GD111" s="592"/>
      <c r="GE111" s="592"/>
      <c r="GF111" s="592"/>
      <c r="GG111" s="595"/>
      <c r="GH111" s="596"/>
      <c r="GI111" s="592"/>
      <c r="GJ111" s="592"/>
      <c r="GK111" s="592"/>
      <c r="GL111" s="592"/>
      <c r="GM111" s="592"/>
      <c r="GN111" s="592"/>
      <c r="GO111" s="592"/>
      <c r="GP111" s="592"/>
      <c r="GQ111" s="592"/>
      <c r="GR111" s="592"/>
      <c r="GS111" s="595"/>
      <c r="GT111" s="596"/>
      <c r="GU111" s="592"/>
      <c r="GV111" s="592"/>
      <c r="GW111" s="592"/>
      <c r="GX111" s="592"/>
      <c r="GY111" s="592"/>
      <c r="GZ111" s="592"/>
      <c r="HA111" s="592"/>
      <c r="HB111" s="592"/>
      <c r="HC111" s="592"/>
      <c r="HD111" s="592"/>
      <c r="HE111" s="593"/>
      <c r="HF111" s="594"/>
      <c r="HG111" s="592"/>
      <c r="HH111" s="592"/>
      <c r="HI111" s="592"/>
      <c r="HJ111" s="592"/>
      <c r="HK111" s="592"/>
      <c r="HL111" s="592"/>
      <c r="HM111" s="592"/>
      <c r="HN111" s="592"/>
      <c r="HO111" s="592"/>
      <c r="HP111" s="592"/>
      <c r="HQ111" s="595"/>
      <c r="HR111" s="596"/>
      <c r="HS111" s="592"/>
      <c r="HT111" s="592"/>
      <c r="HU111" s="592"/>
      <c r="HV111" s="592"/>
      <c r="HW111" s="592"/>
      <c r="HX111" s="592"/>
      <c r="HY111" s="592"/>
      <c r="HZ111" s="592"/>
      <c r="IA111" s="592"/>
      <c r="IB111" s="592"/>
      <c r="IC111" s="595"/>
      <c r="ID111" s="592"/>
      <c r="IE111" s="592"/>
      <c r="IF111" s="592"/>
      <c r="IG111" s="592"/>
      <c r="IH111" s="592"/>
      <c r="II111" s="592"/>
      <c r="IJ111" s="592"/>
      <c r="IK111" s="592"/>
      <c r="IL111" s="592"/>
      <c r="IM111" s="592"/>
      <c r="IN111" s="592"/>
      <c r="IO111" s="595"/>
      <c r="IP111" s="48"/>
      <c r="IQ111" s="48"/>
      <c r="IR111" s="48"/>
      <c r="IS111" s="48"/>
      <c r="IT111" s="48"/>
      <c r="IU111" s="48"/>
      <c r="IV111" s="48"/>
      <c r="IW111" s="48"/>
      <c r="IX111" s="48"/>
      <c r="IY111" s="48"/>
      <c r="IZ111" s="48"/>
      <c r="JA111" s="48"/>
      <c r="JB111" s="48"/>
      <c r="JC111" s="48"/>
      <c r="JD111" s="48"/>
      <c r="JE111" s="48"/>
      <c r="JF111" s="48"/>
      <c r="JG111" s="48"/>
      <c r="JH111" s="48"/>
      <c r="JI111" s="48"/>
      <c r="JJ111" s="48"/>
      <c r="JK111" s="48"/>
      <c r="JL111" s="48"/>
    </row>
    <row r="112" spans="1:272" s="3" customFormat="1" ht="15" hidden="1" customHeight="1" thickBot="1" x14ac:dyDescent="0.25">
      <c r="A112" s="59"/>
      <c r="B112" s="721"/>
      <c r="C112" s="350"/>
      <c r="D112" s="351"/>
      <c r="E112" s="378"/>
      <c r="F112" s="348" t="str">
        <f t="shared" si="83"/>
        <v>O</v>
      </c>
      <c r="G112" s="348" t="str">
        <f t="shared" si="84"/>
        <v>O</v>
      </c>
      <c r="H112" s="348" t="str">
        <f t="shared" si="85"/>
        <v>O</v>
      </c>
      <c r="I112" s="353"/>
      <c r="J112" s="597"/>
      <c r="K112" s="598"/>
      <c r="L112" s="596"/>
      <c r="M112" s="592"/>
      <c r="N112" s="592"/>
      <c r="O112" s="592"/>
      <c r="P112" s="592"/>
      <c r="Q112" s="592"/>
      <c r="R112" s="592"/>
      <c r="S112" s="592"/>
      <c r="T112" s="592"/>
      <c r="U112" s="593"/>
      <c r="V112" s="594"/>
      <c r="W112" s="592"/>
      <c r="X112" s="592"/>
      <c r="Y112" s="592"/>
      <c r="Z112" s="592"/>
      <c r="AA112" s="592"/>
      <c r="AB112" s="592"/>
      <c r="AC112" s="592"/>
      <c r="AD112" s="592"/>
      <c r="AE112" s="592"/>
      <c r="AF112" s="592"/>
      <c r="AG112" s="595"/>
      <c r="AH112" s="596"/>
      <c r="AI112" s="592"/>
      <c r="AJ112" s="592"/>
      <c r="AK112" s="592"/>
      <c r="AL112" s="592"/>
      <c r="AM112" s="592"/>
      <c r="AN112" s="592"/>
      <c r="AO112" s="592"/>
      <c r="AP112" s="592"/>
      <c r="AQ112" s="592"/>
      <c r="AR112" s="592"/>
      <c r="AS112" s="593"/>
      <c r="AT112" s="594"/>
      <c r="AU112" s="592"/>
      <c r="AV112" s="592"/>
      <c r="AW112" s="592"/>
      <c r="AX112" s="592"/>
      <c r="AY112" s="592"/>
      <c r="AZ112" s="592"/>
      <c r="BA112" s="592"/>
      <c r="BB112" s="592"/>
      <c r="BC112" s="592"/>
      <c r="BD112" s="592"/>
      <c r="BE112" s="595"/>
      <c r="BF112" s="596"/>
      <c r="BG112" s="592"/>
      <c r="BH112" s="592"/>
      <c r="BI112" s="592"/>
      <c r="BJ112" s="592"/>
      <c r="BK112" s="592"/>
      <c r="BL112" s="592"/>
      <c r="BM112" s="592"/>
      <c r="BN112" s="592"/>
      <c r="BO112" s="592"/>
      <c r="BP112" s="592"/>
      <c r="BQ112" s="593"/>
      <c r="BR112" s="594"/>
      <c r="BS112" s="592"/>
      <c r="BT112" s="592"/>
      <c r="BU112" s="592"/>
      <c r="BV112" s="592"/>
      <c r="BW112" s="592"/>
      <c r="BX112" s="592"/>
      <c r="BY112" s="592"/>
      <c r="BZ112" s="592"/>
      <c r="CA112" s="592"/>
      <c r="CB112" s="592"/>
      <c r="CC112" s="595"/>
      <c r="CD112" s="596"/>
      <c r="CE112" s="592"/>
      <c r="CF112" s="592"/>
      <c r="CG112" s="592"/>
      <c r="CH112" s="592"/>
      <c r="CI112" s="592"/>
      <c r="CJ112" s="592"/>
      <c r="CK112" s="592"/>
      <c r="CL112" s="592"/>
      <c r="CM112" s="592"/>
      <c r="CN112" s="592"/>
      <c r="CO112" s="593"/>
      <c r="CP112" s="594"/>
      <c r="CQ112" s="592"/>
      <c r="CR112" s="592"/>
      <c r="CS112" s="592"/>
      <c r="CT112" s="592"/>
      <c r="CU112" s="592"/>
      <c r="CV112" s="592"/>
      <c r="CW112" s="592"/>
      <c r="CX112" s="592"/>
      <c r="CY112" s="592"/>
      <c r="CZ112" s="592"/>
      <c r="DA112" s="595"/>
      <c r="DB112" s="596"/>
      <c r="DC112" s="592"/>
      <c r="DD112" s="592"/>
      <c r="DE112" s="592"/>
      <c r="DF112" s="592"/>
      <c r="DG112" s="592"/>
      <c r="DH112" s="592"/>
      <c r="DI112" s="592"/>
      <c r="DJ112" s="592"/>
      <c r="DK112" s="592"/>
      <c r="DL112" s="592"/>
      <c r="DM112" s="593"/>
      <c r="DN112" s="594"/>
      <c r="DO112" s="592"/>
      <c r="DP112" s="592"/>
      <c r="DQ112" s="592"/>
      <c r="DR112" s="592"/>
      <c r="DS112" s="592"/>
      <c r="DT112" s="592"/>
      <c r="DU112" s="592"/>
      <c r="DV112" s="592"/>
      <c r="DW112" s="592"/>
      <c r="DX112" s="592"/>
      <c r="DY112" s="595"/>
      <c r="DZ112" s="596"/>
      <c r="EA112" s="592"/>
      <c r="EB112" s="592"/>
      <c r="EC112" s="592"/>
      <c r="ED112" s="592"/>
      <c r="EE112" s="592"/>
      <c r="EF112" s="592"/>
      <c r="EG112" s="592"/>
      <c r="EH112" s="592"/>
      <c r="EI112" s="592"/>
      <c r="EJ112" s="592"/>
      <c r="EK112" s="593"/>
      <c r="EL112" s="594"/>
      <c r="EM112" s="592"/>
      <c r="EN112" s="592"/>
      <c r="EO112" s="592"/>
      <c r="EP112" s="592"/>
      <c r="EQ112" s="592"/>
      <c r="ER112" s="592"/>
      <c r="ES112" s="592"/>
      <c r="ET112" s="592"/>
      <c r="EU112" s="592"/>
      <c r="EV112" s="592"/>
      <c r="EW112" s="595"/>
      <c r="EX112" s="596"/>
      <c r="EY112" s="592"/>
      <c r="EZ112" s="592"/>
      <c r="FA112" s="592"/>
      <c r="FB112" s="592"/>
      <c r="FC112" s="592"/>
      <c r="FD112" s="592"/>
      <c r="FE112" s="592"/>
      <c r="FF112" s="592"/>
      <c r="FG112" s="592"/>
      <c r="FH112" s="592"/>
      <c r="FI112" s="593"/>
      <c r="FJ112" s="594"/>
      <c r="FK112" s="592"/>
      <c r="FL112" s="592"/>
      <c r="FM112" s="592"/>
      <c r="FN112" s="592"/>
      <c r="FO112" s="592"/>
      <c r="FP112" s="592"/>
      <c r="FQ112" s="592"/>
      <c r="FR112" s="592"/>
      <c r="FS112" s="592"/>
      <c r="FT112" s="592"/>
      <c r="FU112" s="595"/>
      <c r="FV112" s="594"/>
      <c r="FW112" s="592"/>
      <c r="FX112" s="592"/>
      <c r="FY112" s="592"/>
      <c r="FZ112" s="592"/>
      <c r="GA112" s="592"/>
      <c r="GB112" s="592"/>
      <c r="GC112" s="592"/>
      <c r="GD112" s="592"/>
      <c r="GE112" s="592"/>
      <c r="GF112" s="592"/>
      <c r="GG112" s="595"/>
      <c r="GH112" s="596"/>
      <c r="GI112" s="592"/>
      <c r="GJ112" s="592"/>
      <c r="GK112" s="592"/>
      <c r="GL112" s="592"/>
      <c r="GM112" s="592"/>
      <c r="GN112" s="592"/>
      <c r="GO112" s="592"/>
      <c r="GP112" s="592"/>
      <c r="GQ112" s="592"/>
      <c r="GR112" s="592"/>
      <c r="GS112" s="595"/>
      <c r="GT112" s="596"/>
      <c r="GU112" s="592"/>
      <c r="GV112" s="592"/>
      <c r="GW112" s="592"/>
      <c r="GX112" s="592"/>
      <c r="GY112" s="592"/>
      <c r="GZ112" s="592"/>
      <c r="HA112" s="592"/>
      <c r="HB112" s="592"/>
      <c r="HC112" s="592"/>
      <c r="HD112" s="592"/>
      <c r="HE112" s="593"/>
      <c r="HF112" s="594"/>
      <c r="HG112" s="592"/>
      <c r="HH112" s="592"/>
      <c r="HI112" s="592"/>
      <c r="HJ112" s="592"/>
      <c r="HK112" s="592"/>
      <c r="HL112" s="592"/>
      <c r="HM112" s="592"/>
      <c r="HN112" s="592"/>
      <c r="HO112" s="592"/>
      <c r="HP112" s="592"/>
      <c r="HQ112" s="595"/>
      <c r="HR112" s="596"/>
      <c r="HS112" s="592"/>
      <c r="HT112" s="592"/>
      <c r="HU112" s="592"/>
      <c r="HV112" s="592"/>
      <c r="HW112" s="592"/>
      <c r="HX112" s="592"/>
      <c r="HY112" s="592"/>
      <c r="HZ112" s="592"/>
      <c r="IA112" s="592"/>
      <c r="IB112" s="592"/>
      <c r="IC112" s="595"/>
      <c r="ID112" s="592"/>
      <c r="IE112" s="592"/>
      <c r="IF112" s="592"/>
      <c r="IG112" s="592"/>
      <c r="IH112" s="592"/>
      <c r="II112" s="592"/>
      <c r="IJ112" s="592"/>
      <c r="IK112" s="592"/>
      <c r="IL112" s="592"/>
      <c r="IM112" s="592"/>
      <c r="IN112" s="592"/>
      <c r="IO112" s="595"/>
      <c r="IP112" s="48"/>
      <c r="IQ112" s="48"/>
      <c r="IR112" s="48"/>
      <c r="IS112" s="48"/>
      <c r="IT112" s="48"/>
      <c r="IU112" s="48"/>
      <c r="IV112" s="48"/>
      <c r="IW112" s="48"/>
      <c r="IX112" s="48"/>
      <c r="IY112" s="48"/>
      <c r="IZ112" s="48"/>
      <c r="JA112" s="48"/>
      <c r="JB112" s="48"/>
      <c r="JC112" s="48"/>
      <c r="JD112" s="48"/>
      <c r="JE112" s="48"/>
      <c r="JF112" s="48"/>
      <c r="JG112" s="48"/>
      <c r="JH112" s="48"/>
      <c r="JI112" s="48"/>
      <c r="JJ112" s="48"/>
      <c r="JK112" s="48"/>
      <c r="JL112" s="48"/>
    </row>
    <row r="113" spans="1:272" ht="15" hidden="1" customHeight="1" thickBot="1" x14ac:dyDescent="0.25">
      <c r="A113" s="59"/>
      <c r="B113" s="721"/>
      <c r="C113" s="350"/>
      <c r="D113" s="351"/>
      <c r="E113" s="378"/>
      <c r="F113" s="348" t="str">
        <f t="shared" si="83"/>
        <v>O</v>
      </c>
      <c r="G113" s="348" t="str">
        <f t="shared" si="84"/>
        <v>O</v>
      </c>
      <c r="H113" s="348" t="str">
        <f t="shared" si="85"/>
        <v>O</v>
      </c>
      <c r="I113" s="353"/>
      <c r="J113" s="597"/>
      <c r="K113" s="598"/>
      <c r="L113" s="596"/>
      <c r="M113" s="592"/>
      <c r="N113" s="592"/>
      <c r="O113" s="592"/>
      <c r="P113" s="592"/>
      <c r="Q113" s="592"/>
      <c r="R113" s="592"/>
      <c r="S113" s="592"/>
      <c r="T113" s="592"/>
      <c r="U113" s="593"/>
      <c r="V113" s="594"/>
      <c r="W113" s="592"/>
      <c r="X113" s="592"/>
      <c r="Y113" s="592"/>
      <c r="Z113" s="592"/>
      <c r="AA113" s="592"/>
      <c r="AB113" s="592"/>
      <c r="AC113" s="592"/>
      <c r="AD113" s="592"/>
      <c r="AE113" s="592"/>
      <c r="AF113" s="592"/>
      <c r="AG113" s="595"/>
      <c r="AH113" s="596"/>
      <c r="AI113" s="592"/>
      <c r="AJ113" s="592"/>
      <c r="AK113" s="592"/>
      <c r="AL113" s="592"/>
      <c r="AM113" s="592"/>
      <c r="AN113" s="592"/>
      <c r="AO113" s="592"/>
      <c r="AP113" s="592"/>
      <c r="AQ113" s="592"/>
      <c r="AR113" s="592"/>
      <c r="AS113" s="593"/>
      <c r="AT113" s="594"/>
      <c r="AU113" s="592"/>
      <c r="AV113" s="592"/>
      <c r="AW113" s="592"/>
      <c r="AX113" s="592"/>
      <c r="AY113" s="592"/>
      <c r="AZ113" s="592"/>
      <c r="BA113" s="592"/>
      <c r="BB113" s="592"/>
      <c r="BC113" s="592"/>
      <c r="BD113" s="592"/>
      <c r="BE113" s="595"/>
      <c r="BF113" s="596"/>
      <c r="BG113" s="592"/>
      <c r="BH113" s="592"/>
      <c r="BI113" s="592"/>
      <c r="BJ113" s="592"/>
      <c r="BK113" s="592"/>
      <c r="BL113" s="592"/>
      <c r="BM113" s="592"/>
      <c r="BN113" s="592"/>
      <c r="BO113" s="592"/>
      <c r="BP113" s="592"/>
      <c r="BQ113" s="593"/>
      <c r="BR113" s="594"/>
      <c r="BS113" s="592"/>
      <c r="BT113" s="592"/>
      <c r="BU113" s="592"/>
      <c r="BV113" s="592"/>
      <c r="BW113" s="592"/>
      <c r="BX113" s="592"/>
      <c r="BY113" s="592"/>
      <c r="BZ113" s="592"/>
      <c r="CA113" s="592"/>
      <c r="CB113" s="592"/>
      <c r="CC113" s="595"/>
      <c r="CD113" s="596"/>
      <c r="CE113" s="592"/>
      <c r="CF113" s="592"/>
      <c r="CG113" s="592"/>
      <c r="CH113" s="592"/>
      <c r="CI113" s="592"/>
      <c r="CJ113" s="592"/>
      <c r="CK113" s="592"/>
      <c r="CL113" s="592"/>
      <c r="CM113" s="592"/>
      <c r="CN113" s="592"/>
      <c r="CO113" s="593"/>
      <c r="CP113" s="594"/>
      <c r="CQ113" s="592"/>
      <c r="CR113" s="592"/>
      <c r="CS113" s="592"/>
      <c r="CT113" s="592"/>
      <c r="CU113" s="592"/>
      <c r="CV113" s="592"/>
      <c r="CW113" s="592"/>
      <c r="CX113" s="592"/>
      <c r="CY113" s="592"/>
      <c r="CZ113" s="592"/>
      <c r="DA113" s="595"/>
      <c r="DB113" s="596"/>
      <c r="DC113" s="592"/>
      <c r="DD113" s="592"/>
      <c r="DE113" s="592"/>
      <c r="DF113" s="592"/>
      <c r="DG113" s="592"/>
      <c r="DH113" s="592"/>
      <c r="DI113" s="592"/>
      <c r="DJ113" s="592"/>
      <c r="DK113" s="592"/>
      <c r="DL113" s="592"/>
      <c r="DM113" s="593"/>
      <c r="DN113" s="594"/>
      <c r="DO113" s="592"/>
      <c r="DP113" s="592"/>
      <c r="DQ113" s="592"/>
      <c r="DR113" s="592"/>
      <c r="DS113" s="592"/>
      <c r="DT113" s="592"/>
      <c r="DU113" s="592"/>
      <c r="DV113" s="592"/>
      <c r="DW113" s="592"/>
      <c r="DX113" s="592"/>
      <c r="DY113" s="595"/>
      <c r="DZ113" s="596"/>
      <c r="EA113" s="592"/>
      <c r="EB113" s="592"/>
      <c r="EC113" s="592"/>
      <c r="ED113" s="592"/>
      <c r="EE113" s="592"/>
      <c r="EF113" s="592"/>
      <c r="EG113" s="592"/>
      <c r="EH113" s="592"/>
      <c r="EI113" s="592"/>
      <c r="EJ113" s="592"/>
      <c r="EK113" s="593"/>
      <c r="EL113" s="594"/>
      <c r="EM113" s="592"/>
      <c r="EN113" s="592"/>
      <c r="EO113" s="592"/>
      <c r="EP113" s="592"/>
      <c r="EQ113" s="592"/>
      <c r="ER113" s="592"/>
      <c r="ES113" s="592"/>
      <c r="ET113" s="592"/>
      <c r="EU113" s="592"/>
      <c r="EV113" s="592"/>
      <c r="EW113" s="595"/>
      <c r="EX113" s="596"/>
      <c r="EY113" s="592"/>
      <c r="EZ113" s="592"/>
      <c r="FA113" s="592"/>
      <c r="FB113" s="592"/>
      <c r="FC113" s="592"/>
      <c r="FD113" s="592"/>
      <c r="FE113" s="592"/>
      <c r="FF113" s="592"/>
      <c r="FG113" s="592"/>
      <c r="FH113" s="592"/>
      <c r="FI113" s="593"/>
      <c r="FJ113" s="594"/>
      <c r="FK113" s="592"/>
      <c r="FL113" s="592"/>
      <c r="FM113" s="592"/>
      <c r="FN113" s="592"/>
      <c r="FO113" s="592"/>
      <c r="FP113" s="592"/>
      <c r="FQ113" s="592"/>
      <c r="FR113" s="592"/>
      <c r="FS113" s="592"/>
      <c r="FT113" s="592"/>
      <c r="FU113" s="595"/>
      <c r="FV113" s="594"/>
      <c r="FW113" s="592"/>
      <c r="FX113" s="592"/>
      <c r="FY113" s="592"/>
      <c r="FZ113" s="592"/>
      <c r="GA113" s="592"/>
      <c r="GB113" s="592"/>
      <c r="GC113" s="592"/>
      <c r="GD113" s="592"/>
      <c r="GE113" s="592"/>
      <c r="GF113" s="592"/>
      <c r="GG113" s="595"/>
      <c r="GH113" s="596"/>
      <c r="GI113" s="592"/>
      <c r="GJ113" s="592"/>
      <c r="GK113" s="592"/>
      <c r="GL113" s="592"/>
      <c r="GM113" s="592"/>
      <c r="GN113" s="592"/>
      <c r="GO113" s="592"/>
      <c r="GP113" s="592"/>
      <c r="GQ113" s="592"/>
      <c r="GR113" s="592"/>
      <c r="GS113" s="595"/>
      <c r="GT113" s="596"/>
      <c r="GU113" s="592"/>
      <c r="GV113" s="592"/>
      <c r="GW113" s="592"/>
      <c r="GX113" s="592"/>
      <c r="GY113" s="592"/>
      <c r="GZ113" s="592"/>
      <c r="HA113" s="592"/>
      <c r="HB113" s="592"/>
      <c r="HC113" s="592"/>
      <c r="HD113" s="592"/>
      <c r="HE113" s="593"/>
      <c r="HF113" s="594"/>
      <c r="HG113" s="592"/>
      <c r="HH113" s="592"/>
      <c r="HI113" s="592"/>
      <c r="HJ113" s="592"/>
      <c r="HK113" s="592"/>
      <c r="HL113" s="592"/>
      <c r="HM113" s="592"/>
      <c r="HN113" s="592"/>
      <c r="HO113" s="592"/>
      <c r="HP113" s="592"/>
      <c r="HQ113" s="595"/>
      <c r="HR113" s="596"/>
      <c r="HS113" s="592"/>
      <c r="HT113" s="592"/>
      <c r="HU113" s="592"/>
      <c r="HV113" s="592"/>
      <c r="HW113" s="592"/>
      <c r="HX113" s="592"/>
      <c r="HY113" s="592"/>
      <c r="HZ113" s="592"/>
      <c r="IA113" s="592"/>
      <c r="IB113" s="592"/>
      <c r="IC113" s="595"/>
      <c r="ID113" s="592"/>
      <c r="IE113" s="592"/>
      <c r="IF113" s="592"/>
      <c r="IG113" s="592"/>
      <c r="IH113" s="592"/>
      <c r="II113" s="592"/>
      <c r="IJ113" s="592"/>
      <c r="IK113" s="592"/>
      <c r="IL113" s="592"/>
      <c r="IM113" s="592"/>
      <c r="IN113" s="592"/>
      <c r="IO113" s="595"/>
      <c r="IP113" s="48"/>
      <c r="IQ113" s="48"/>
      <c r="IR113" s="48"/>
      <c r="IS113" s="48"/>
      <c r="IT113" s="48"/>
      <c r="IU113" s="48"/>
      <c r="IV113" s="48"/>
      <c r="IW113" s="48"/>
      <c r="IX113" s="48"/>
      <c r="IY113" s="48"/>
      <c r="IZ113" s="48"/>
      <c r="JA113" s="48"/>
      <c r="JB113" s="48"/>
      <c r="JC113" s="48"/>
      <c r="JD113" s="48"/>
      <c r="JE113" s="48"/>
      <c r="JF113" s="48"/>
      <c r="JG113" s="48"/>
      <c r="JH113" s="48"/>
      <c r="JI113" s="48"/>
      <c r="JJ113" s="48"/>
      <c r="JK113" s="48"/>
      <c r="JL113" s="48"/>
    </row>
    <row r="114" spans="1:272" s="3" customFormat="1" ht="15" hidden="1" customHeight="1" thickBot="1" x14ac:dyDescent="0.25">
      <c r="A114" s="59"/>
      <c r="B114" s="721"/>
      <c r="C114" s="350"/>
      <c r="D114" s="351"/>
      <c r="E114" s="378"/>
      <c r="F114" s="348" t="str">
        <f t="shared" si="83"/>
        <v>O</v>
      </c>
      <c r="G114" s="348" t="str">
        <f t="shared" si="84"/>
        <v>O</v>
      </c>
      <c r="H114" s="348" t="str">
        <f t="shared" si="85"/>
        <v>O</v>
      </c>
      <c r="I114" s="353"/>
      <c r="J114" s="597"/>
      <c r="K114" s="598"/>
      <c r="L114" s="596"/>
      <c r="M114" s="592"/>
      <c r="N114" s="592"/>
      <c r="O114" s="592"/>
      <c r="P114" s="592"/>
      <c r="Q114" s="592"/>
      <c r="R114" s="592"/>
      <c r="S114" s="592"/>
      <c r="T114" s="592"/>
      <c r="U114" s="593"/>
      <c r="V114" s="594"/>
      <c r="W114" s="592"/>
      <c r="X114" s="592"/>
      <c r="Y114" s="592"/>
      <c r="Z114" s="592"/>
      <c r="AA114" s="592"/>
      <c r="AB114" s="592"/>
      <c r="AC114" s="592"/>
      <c r="AD114" s="592"/>
      <c r="AE114" s="592"/>
      <c r="AF114" s="592"/>
      <c r="AG114" s="595"/>
      <c r="AH114" s="596"/>
      <c r="AI114" s="592"/>
      <c r="AJ114" s="592"/>
      <c r="AK114" s="592"/>
      <c r="AL114" s="592"/>
      <c r="AM114" s="592"/>
      <c r="AN114" s="592"/>
      <c r="AO114" s="592"/>
      <c r="AP114" s="592"/>
      <c r="AQ114" s="592"/>
      <c r="AR114" s="592"/>
      <c r="AS114" s="593"/>
      <c r="AT114" s="594"/>
      <c r="AU114" s="592"/>
      <c r="AV114" s="592"/>
      <c r="AW114" s="592"/>
      <c r="AX114" s="592"/>
      <c r="AY114" s="592"/>
      <c r="AZ114" s="592"/>
      <c r="BA114" s="592"/>
      <c r="BB114" s="592"/>
      <c r="BC114" s="592"/>
      <c r="BD114" s="592"/>
      <c r="BE114" s="595"/>
      <c r="BF114" s="596"/>
      <c r="BG114" s="592"/>
      <c r="BH114" s="592"/>
      <c r="BI114" s="592"/>
      <c r="BJ114" s="592"/>
      <c r="BK114" s="592"/>
      <c r="BL114" s="592"/>
      <c r="BM114" s="592"/>
      <c r="BN114" s="592"/>
      <c r="BO114" s="592"/>
      <c r="BP114" s="592"/>
      <c r="BQ114" s="593"/>
      <c r="BR114" s="594"/>
      <c r="BS114" s="592"/>
      <c r="BT114" s="592"/>
      <c r="BU114" s="592"/>
      <c r="BV114" s="592"/>
      <c r="BW114" s="592"/>
      <c r="BX114" s="592"/>
      <c r="BY114" s="592"/>
      <c r="BZ114" s="592"/>
      <c r="CA114" s="592"/>
      <c r="CB114" s="592"/>
      <c r="CC114" s="595"/>
      <c r="CD114" s="596"/>
      <c r="CE114" s="592"/>
      <c r="CF114" s="592"/>
      <c r="CG114" s="592"/>
      <c r="CH114" s="592"/>
      <c r="CI114" s="592"/>
      <c r="CJ114" s="592"/>
      <c r="CK114" s="592"/>
      <c r="CL114" s="592"/>
      <c r="CM114" s="592"/>
      <c r="CN114" s="592"/>
      <c r="CO114" s="593"/>
      <c r="CP114" s="594"/>
      <c r="CQ114" s="592"/>
      <c r="CR114" s="592"/>
      <c r="CS114" s="592"/>
      <c r="CT114" s="592"/>
      <c r="CU114" s="592"/>
      <c r="CV114" s="592"/>
      <c r="CW114" s="592"/>
      <c r="CX114" s="592"/>
      <c r="CY114" s="592"/>
      <c r="CZ114" s="592"/>
      <c r="DA114" s="595"/>
      <c r="DB114" s="596"/>
      <c r="DC114" s="592"/>
      <c r="DD114" s="592"/>
      <c r="DE114" s="592"/>
      <c r="DF114" s="592"/>
      <c r="DG114" s="592"/>
      <c r="DH114" s="592"/>
      <c r="DI114" s="592"/>
      <c r="DJ114" s="592"/>
      <c r="DK114" s="592"/>
      <c r="DL114" s="592"/>
      <c r="DM114" s="593"/>
      <c r="DN114" s="594"/>
      <c r="DO114" s="592"/>
      <c r="DP114" s="592"/>
      <c r="DQ114" s="592"/>
      <c r="DR114" s="592"/>
      <c r="DS114" s="592"/>
      <c r="DT114" s="592"/>
      <c r="DU114" s="592"/>
      <c r="DV114" s="592"/>
      <c r="DW114" s="592"/>
      <c r="DX114" s="592"/>
      <c r="DY114" s="595"/>
      <c r="DZ114" s="596"/>
      <c r="EA114" s="592"/>
      <c r="EB114" s="592"/>
      <c r="EC114" s="592"/>
      <c r="ED114" s="592"/>
      <c r="EE114" s="592"/>
      <c r="EF114" s="592"/>
      <c r="EG114" s="592"/>
      <c r="EH114" s="592"/>
      <c r="EI114" s="592"/>
      <c r="EJ114" s="592"/>
      <c r="EK114" s="593"/>
      <c r="EL114" s="594"/>
      <c r="EM114" s="592"/>
      <c r="EN114" s="592"/>
      <c r="EO114" s="592"/>
      <c r="EP114" s="592"/>
      <c r="EQ114" s="592"/>
      <c r="ER114" s="592"/>
      <c r="ES114" s="592"/>
      <c r="ET114" s="592"/>
      <c r="EU114" s="592"/>
      <c r="EV114" s="592"/>
      <c r="EW114" s="595"/>
      <c r="EX114" s="596"/>
      <c r="EY114" s="592"/>
      <c r="EZ114" s="592"/>
      <c r="FA114" s="592"/>
      <c r="FB114" s="592"/>
      <c r="FC114" s="592"/>
      <c r="FD114" s="592"/>
      <c r="FE114" s="592"/>
      <c r="FF114" s="592"/>
      <c r="FG114" s="592"/>
      <c r="FH114" s="592"/>
      <c r="FI114" s="593"/>
      <c r="FJ114" s="594"/>
      <c r="FK114" s="592"/>
      <c r="FL114" s="592"/>
      <c r="FM114" s="592"/>
      <c r="FN114" s="592"/>
      <c r="FO114" s="592"/>
      <c r="FP114" s="592"/>
      <c r="FQ114" s="592"/>
      <c r="FR114" s="592"/>
      <c r="FS114" s="592"/>
      <c r="FT114" s="592"/>
      <c r="FU114" s="595"/>
      <c r="FV114" s="596"/>
      <c r="FW114" s="592"/>
      <c r="FX114" s="592"/>
      <c r="FY114" s="592"/>
      <c r="FZ114" s="592"/>
      <c r="GA114" s="592"/>
      <c r="GB114" s="592"/>
      <c r="GC114" s="592"/>
      <c r="GD114" s="592"/>
      <c r="GE114" s="592"/>
      <c r="GF114" s="592"/>
      <c r="GG114" s="593"/>
      <c r="GH114" s="594"/>
      <c r="GI114" s="592"/>
      <c r="GJ114" s="592"/>
      <c r="GK114" s="592"/>
      <c r="GL114" s="592"/>
      <c r="GM114" s="592"/>
      <c r="GN114" s="592"/>
      <c r="GO114" s="592"/>
      <c r="GP114" s="592"/>
      <c r="GQ114" s="592"/>
      <c r="GR114" s="592"/>
      <c r="GS114" s="595"/>
      <c r="GT114" s="596"/>
      <c r="GU114" s="592"/>
      <c r="GV114" s="592"/>
      <c r="GW114" s="592"/>
      <c r="GX114" s="592"/>
      <c r="GY114" s="592"/>
      <c r="GZ114" s="592"/>
      <c r="HA114" s="592"/>
      <c r="HB114" s="592"/>
      <c r="HC114" s="592"/>
      <c r="HD114" s="592"/>
      <c r="HE114" s="593"/>
      <c r="HF114" s="594"/>
      <c r="HG114" s="592"/>
      <c r="HH114" s="592"/>
      <c r="HI114" s="592"/>
      <c r="HJ114" s="592"/>
      <c r="HK114" s="592"/>
      <c r="HL114" s="592"/>
      <c r="HM114" s="592"/>
      <c r="HN114" s="592"/>
      <c r="HO114" s="592"/>
      <c r="HP114" s="592"/>
      <c r="HQ114" s="595"/>
      <c r="HR114" s="596"/>
      <c r="HS114" s="592"/>
      <c r="HT114" s="592"/>
      <c r="HU114" s="592"/>
      <c r="HV114" s="592"/>
      <c r="HW114" s="592"/>
      <c r="HX114" s="592"/>
      <c r="HY114" s="592"/>
      <c r="HZ114" s="592"/>
      <c r="IA114" s="592"/>
      <c r="IB114" s="592"/>
      <c r="IC114" s="595"/>
      <c r="ID114" s="592"/>
      <c r="IE114" s="592"/>
      <c r="IF114" s="592"/>
      <c r="IG114" s="592"/>
      <c r="IH114" s="592"/>
      <c r="II114" s="592"/>
      <c r="IJ114" s="592"/>
      <c r="IK114" s="592"/>
      <c r="IL114" s="592"/>
      <c r="IM114" s="592"/>
      <c r="IN114" s="592"/>
      <c r="IO114" s="595"/>
      <c r="IP114" s="48"/>
      <c r="IQ114" s="48"/>
      <c r="IR114" s="48"/>
      <c r="IS114" s="48"/>
      <c r="IT114" s="48"/>
      <c r="IU114" s="48"/>
      <c r="IV114" s="48"/>
      <c r="IW114" s="48"/>
      <c r="IX114" s="48"/>
      <c r="IY114" s="48"/>
      <c r="IZ114" s="48"/>
      <c r="JA114" s="48"/>
      <c r="JB114" s="48"/>
      <c r="JC114" s="48"/>
      <c r="JD114" s="48"/>
      <c r="JE114" s="48"/>
      <c r="JF114" s="48"/>
      <c r="JG114" s="48"/>
      <c r="JH114" s="48"/>
      <c r="JI114" s="48"/>
      <c r="JJ114" s="48"/>
      <c r="JK114" s="48"/>
      <c r="JL114" s="48"/>
    </row>
    <row r="115" spans="1:272" ht="15" hidden="1" customHeight="1" thickBot="1" x14ac:dyDescent="0.25">
      <c r="A115" s="59"/>
      <c r="B115" s="721"/>
      <c r="C115" s="350"/>
      <c r="D115" s="351"/>
      <c r="E115" s="378"/>
      <c r="F115" s="348" t="str">
        <f t="shared" si="83"/>
        <v>O</v>
      </c>
      <c r="G115" s="348" t="str">
        <f t="shared" si="84"/>
        <v>O</v>
      </c>
      <c r="H115" s="348" t="str">
        <f t="shared" si="85"/>
        <v>O</v>
      </c>
      <c r="I115" s="353"/>
      <c r="J115" s="597"/>
      <c r="K115" s="598"/>
      <c r="L115" s="596"/>
      <c r="M115" s="592"/>
      <c r="N115" s="592"/>
      <c r="O115" s="592"/>
      <c r="P115" s="592"/>
      <c r="Q115" s="592"/>
      <c r="R115" s="592"/>
      <c r="S115" s="592"/>
      <c r="T115" s="592"/>
      <c r="U115" s="593"/>
      <c r="V115" s="594"/>
      <c r="W115" s="592"/>
      <c r="X115" s="592"/>
      <c r="Y115" s="592"/>
      <c r="Z115" s="592"/>
      <c r="AA115" s="592"/>
      <c r="AB115" s="592"/>
      <c r="AC115" s="592"/>
      <c r="AD115" s="592"/>
      <c r="AE115" s="592"/>
      <c r="AF115" s="592"/>
      <c r="AG115" s="595"/>
      <c r="AH115" s="596"/>
      <c r="AI115" s="592"/>
      <c r="AJ115" s="592"/>
      <c r="AK115" s="592"/>
      <c r="AL115" s="592"/>
      <c r="AM115" s="592"/>
      <c r="AN115" s="592"/>
      <c r="AO115" s="592"/>
      <c r="AP115" s="592"/>
      <c r="AQ115" s="592"/>
      <c r="AR115" s="592"/>
      <c r="AS115" s="593"/>
      <c r="AT115" s="594"/>
      <c r="AU115" s="592"/>
      <c r="AV115" s="592"/>
      <c r="AW115" s="592"/>
      <c r="AX115" s="592"/>
      <c r="AY115" s="592"/>
      <c r="AZ115" s="592"/>
      <c r="BA115" s="592"/>
      <c r="BB115" s="592"/>
      <c r="BC115" s="592"/>
      <c r="BD115" s="592"/>
      <c r="BE115" s="595"/>
      <c r="BF115" s="596"/>
      <c r="BG115" s="592"/>
      <c r="BH115" s="592"/>
      <c r="BI115" s="592"/>
      <c r="BJ115" s="592"/>
      <c r="BK115" s="592"/>
      <c r="BL115" s="592"/>
      <c r="BM115" s="592"/>
      <c r="BN115" s="592"/>
      <c r="BO115" s="592"/>
      <c r="BP115" s="592"/>
      <c r="BQ115" s="593"/>
      <c r="BR115" s="594"/>
      <c r="BS115" s="592"/>
      <c r="BT115" s="592"/>
      <c r="BU115" s="592"/>
      <c r="BV115" s="592"/>
      <c r="BW115" s="592"/>
      <c r="BX115" s="592"/>
      <c r="BY115" s="592"/>
      <c r="BZ115" s="592"/>
      <c r="CA115" s="592"/>
      <c r="CB115" s="592"/>
      <c r="CC115" s="595"/>
      <c r="CD115" s="596"/>
      <c r="CE115" s="592"/>
      <c r="CF115" s="592"/>
      <c r="CG115" s="592"/>
      <c r="CH115" s="592"/>
      <c r="CI115" s="592"/>
      <c r="CJ115" s="592"/>
      <c r="CK115" s="592"/>
      <c r="CL115" s="592"/>
      <c r="CM115" s="592"/>
      <c r="CN115" s="592"/>
      <c r="CO115" s="593"/>
      <c r="CP115" s="594"/>
      <c r="CQ115" s="592"/>
      <c r="CR115" s="592"/>
      <c r="CS115" s="592"/>
      <c r="CT115" s="592"/>
      <c r="CU115" s="592"/>
      <c r="CV115" s="592"/>
      <c r="CW115" s="592"/>
      <c r="CX115" s="592"/>
      <c r="CY115" s="592"/>
      <c r="CZ115" s="592"/>
      <c r="DA115" s="595"/>
      <c r="DB115" s="596"/>
      <c r="DC115" s="592"/>
      <c r="DD115" s="592"/>
      <c r="DE115" s="592"/>
      <c r="DF115" s="592"/>
      <c r="DG115" s="592"/>
      <c r="DH115" s="592"/>
      <c r="DI115" s="592"/>
      <c r="DJ115" s="592"/>
      <c r="DK115" s="592"/>
      <c r="DL115" s="592"/>
      <c r="DM115" s="593"/>
      <c r="DN115" s="594"/>
      <c r="DO115" s="592"/>
      <c r="DP115" s="592"/>
      <c r="DQ115" s="592"/>
      <c r="DR115" s="592"/>
      <c r="DS115" s="592"/>
      <c r="DT115" s="592"/>
      <c r="DU115" s="592"/>
      <c r="DV115" s="592"/>
      <c r="DW115" s="592"/>
      <c r="DX115" s="592"/>
      <c r="DY115" s="595"/>
      <c r="DZ115" s="596"/>
      <c r="EA115" s="592"/>
      <c r="EB115" s="592"/>
      <c r="EC115" s="592"/>
      <c r="ED115" s="592"/>
      <c r="EE115" s="592"/>
      <c r="EF115" s="592"/>
      <c r="EG115" s="592"/>
      <c r="EH115" s="592"/>
      <c r="EI115" s="592"/>
      <c r="EJ115" s="592"/>
      <c r="EK115" s="593"/>
      <c r="EL115" s="594"/>
      <c r="EM115" s="592"/>
      <c r="EN115" s="592"/>
      <c r="EO115" s="592"/>
      <c r="EP115" s="592"/>
      <c r="EQ115" s="592"/>
      <c r="ER115" s="592"/>
      <c r="ES115" s="592"/>
      <c r="ET115" s="592"/>
      <c r="EU115" s="592"/>
      <c r="EV115" s="592"/>
      <c r="EW115" s="595"/>
      <c r="EX115" s="596"/>
      <c r="EY115" s="592"/>
      <c r="EZ115" s="592"/>
      <c r="FA115" s="592"/>
      <c r="FB115" s="592"/>
      <c r="FC115" s="592"/>
      <c r="FD115" s="592"/>
      <c r="FE115" s="592"/>
      <c r="FF115" s="592"/>
      <c r="FG115" s="592"/>
      <c r="FH115" s="592"/>
      <c r="FI115" s="593"/>
      <c r="FJ115" s="594"/>
      <c r="FK115" s="592"/>
      <c r="FL115" s="592"/>
      <c r="FM115" s="592"/>
      <c r="FN115" s="592"/>
      <c r="FO115" s="592"/>
      <c r="FP115" s="592"/>
      <c r="FQ115" s="592"/>
      <c r="FR115" s="592"/>
      <c r="FS115" s="592"/>
      <c r="FT115" s="592"/>
      <c r="FU115" s="595"/>
      <c r="FV115" s="596"/>
      <c r="FW115" s="592"/>
      <c r="FX115" s="592"/>
      <c r="FY115" s="592"/>
      <c r="FZ115" s="592"/>
      <c r="GA115" s="592"/>
      <c r="GB115" s="592"/>
      <c r="GC115" s="592"/>
      <c r="GD115" s="592"/>
      <c r="GE115" s="592"/>
      <c r="GF115" s="592"/>
      <c r="GG115" s="593"/>
      <c r="GH115" s="594"/>
      <c r="GI115" s="592"/>
      <c r="GJ115" s="592"/>
      <c r="GK115" s="592"/>
      <c r="GL115" s="592"/>
      <c r="GM115" s="592"/>
      <c r="GN115" s="592"/>
      <c r="GO115" s="592"/>
      <c r="GP115" s="592"/>
      <c r="GQ115" s="592"/>
      <c r="GR115" s="592"/>
      <c r="GS115" s="595"/>
      <c r="GT115" s="596"/>
      <c r="GU115" s="592"/>
      <c r="GV115" s="592"/>
      <c r="GW115" s="592"/>
      <c r="GX115" s="592"/>
      <c r="GY115" s="592"/>
      <c r="GZ115" s="592"/>
      <c r="HA115" s="592"/>
      <c r="HB115" s="592"/>
      <c r="HC115" s="592"/>
      <c r="HD115" s="592"/>
      <c r="HE115" s="593"/>
      <c r="HF115" s="594"/>
      <c r="HG115" s="592"/>
      <c r="HH115" s="592"/>
      <c r="HI115" s="592"/>
      <c r="HJ115" s="592"/>
      <c r="HK115" s="592"/>
      <c r="HL115" s="592"/>
      <c r="HM115" s="592"/>
      <c r="HN115" s="592"/>
      <c r="HO115" s="592"/>
      <c r="HP115" s="592"/>
      <c r="HQ115" s="595"/>
      <c r="HR115" s="596"/>
      <c r="HS115" s="592"/>
      <c r="HT115" s="592"/>
      <c r="HU115" s="592"/>
      <c r="HV115" s="592"/>
      <c r="HW115" s="592"/>
      <c r="HX115" s="592"/>
      <c r="HY115" s="592"/>
      <c r="HZ115" s="592"/>
      <c r="IA115" s="592"/>
      <c r="IB115" s="592"/>
      <c r="IC115" s="595"/>
      <c r="ID115" s="592"/>
      <c r="IE115" s="592"/>
      <c r="IF115" s="592"/>
      <c r="IG115" s="592"/>
      <c r="IH115" s="592"/>
      <c r="II115" s="592"/>
      <c r="IJ115" s="592"/>
      <c r="IK115" s="592"/>
      <c r="IL115" s="592"/>
      <c r="IM115" s="592"/>
      <c r="IN115" s="592"/>
      <c r="IO115" s="595"/>
      <c r="IP115" s="48"/>
      <c r="IQ115" s="48"/>
      <c r="IR115" s="48"/>
      <c r="IS115" s="48"/>
      <c r="IT115" s="48"/>
      <c r="IU115" s="48"/>
      <c r="IV115" s="48"/>
      <c r="IW115" s="48"/>
      <c r="IX115" s="48"/>
      <c r="IY115" s="48"/>
      <c r="IZ115" s="48"/>
      <c r="JA115" s="48"/>
      <c r="JB115" s="48"/>
      <c r="JC115" s="48"/>
      <c r="JD115" s="48"/>
      <c r="JE115" s="48"/>
      <c r="JF115" s="48"/>
      <c r="JG115" s="48"/>
      <c r="JH115" s="48"/>
      <c r="JI115" s="48"/>
      <c r="JJ115" s="48"/>
      <c r="JK115" s="48"/>
      <c r="JL115" s="48"/>
    </row>
    <row r="116" spans="1:272" s="3" customFormat="1" ht="15" hidden="1" customHeight="1" thickBot="1" x14ac:dyDescent="0.25">
      <c r="A116" s="59"/>
      <c r="B116" s="721"/>
      <c r="C116" s="350"/>
      <c r="D116" s="351"/>
      <c r="E116" s="378"/>
      <c r="F116" s="348" t="str">
        <f t="shared" si="83"/>
        <v>O</v>
      </c>
      <c r="G116" s="348" t="str">
        <f t="shared" si="84"/>
        <v>O</v>
      </c>
      <c r="H116" s="348" t="str">
        <f t="shared" si="85"/>
        <v>O</v>
      </c>
      <c r="I116" s="353"/>
      <c r="J116" s="597"/>
      <c r="K116" s="598"/>
      <c r="L116" s="596"/>
      <c r="M116" s="592"/>
      <c r="N116" s="592"/>
      <c r="O116" s="592"/>
      <c r="P116" s="592"/>
      <c r="Q116" s="592"/>
      <c r="R116" s="592"/>
      <c r="S116" s="592"/>
      <c r="T116" s="592"/>
      <c r="U116" s="593"/>
      <c r="V116" s="594"/>
      <c r="W116" s="592"/>
      <c r="X116" s="592"/>
      <c r="Y116" s="592"/>
      <c r="Z116" s="592"/>
      <c r="AA116" s="592"/>
      <c r="AB116" s="592"/>
      <c r="AC116" s="592"/>
      <c r="AD116" s="592"/>
      <c r="AE116" s="592"/>
      <c r="AF116" s="592"/>
      <c r="AG116" s="595"/>
      <c r="AH116" s="596"/>
      <c r="AI116" s="592"/>
      <c r="AJ116" s="592"/>
      <c r="AK116" s="592"/>
      <c r="AL116" s="592"/>
      <c r="AM116" s="592"/>
      <c r="AN116" s="592"/>
      <c r="AO116" s="592"/>
      <c r="AP116" s="592"/>
      <c r="AQ116" s="592"/>
      <c r="AR116" s="592"/>
      <c r="AS116" s="593"/>
      <c r="AT116" s="594"/>
      <c r="AU116" s="592"/>
      <c r="AV116" s="592"/>
      <c r="AW116" s="592"/>
      <c r="AX116" s="592"/>
      <c r="AY116" s="592"/>
      <c r="AZ116" s="592"/>
      <c r="BA116" s="592"/>
      <c r="BB116" s="592"/>
      <c r="BC116" s="592"/>
      <c r="BD116" s="592"/>
      <c r="BE116" s="595"/>
      <c r="BF116" s="596"/>
      <c r="BG116" s="592"/>
      <c r="BH116" s="592"/>
      <c r="BI116" s="592"/>
      <c r="BJ116" s="592"/>
      <c r="BK116" s="592"/>
      <c r="BL116" s="592"/>
      <c r="BM116" s="592"/>
      <c r="BN116" s="592"/>
      <c r="BO116" s="592"/>
      <c r="BP116" s="592"/>
      <c r="BQ116" s="593"/>
      <c r="BR116" s="594"/>
      <c r="BS116" s="592"/>
      <c r="BT116" s="592"/>
      <c r="BU116" s="592"/>
      <c r="BV116" s="592"/>
      <c r="BW116" s="592"/>
      <c r="BX116" s="592"/>
      <c r="BY116" s="592"/>
      <c r="BZ116" s="592"/>
      <c r="CA116" s="592"/>
      <c r="CB116" s="592"/>
      <c r="CC116" s="595"/>
      <c r="CD116" s="596"/>
      <c r="CE116" s="592"/>
      <c r="CF116" s="592"/>
      <c r="CG116" s="592"/>
      <c r="CH116" s="592"/>
      <c r="CI116" s="592"/>
      <c r="CJ116" s="592"/>
      <c r="CK116" s="592"/>
      <c r="CL116" s="592"/>
      <c r="CM116" s="592"/>
      <c r="CN116" s="592"/>
      <c r="CO116" s="593"/>
      <c r="CP116" s="594"/>
      <c r="CQ116" s="592"/>
      <c r="CR116" s="592"/>
      <c r="CS116" s="592"/>
      <c r="CT116" s="592"/>
      <c r="CU116" s="592"/>
      <c r="CV116" s="592"/>
      <c r="CW116" s="592"/>
      <c r="CX116" s="592"/>
      <c r="CY116" s="592"/>
      <c r="CZ116" s="592"/>
      <c r="DA116" s="595"/>
      <c r="DB116" s="596"/>
      <c r="DC116" s="592"/>
      <c r="DD116" s="592"/>
      <c r="DE116" s="592"/>
      <c r="DF116" s="592"/>
      <c r="DG116" s="592"/>
      <c r="DH116" s="592"/>
      <c r="DI116" s="592"/>
      <c r="DJ116" s="592"/>
      <c r="DK116" s="592"/>
      <c r="DL116" s="592"/>
      <c r="DM116" s="593"/>
      <c r="DN116" s="594"/>
      <c r="DO116" s="592"/>
      <c r="DP116" s="592"/>
      <c r="DQ116" s="592"/>
      <c r="DR116" s="592"/>
      <c r="DS116" s="592"/>
      <c r="DT116" s="592"/>
      <c r="DU116" s="592"/>
      <c r="DV116" s="592"/>
      <c r="DW116" s="592"/>
      <c r="DX116" s="592"/>
      <c r="DY116" s="595"/>
      <c r="DZ116" s="596"/>
      <c r="EA116" s="592"/>
      <c r="EB116" s="592"/>
      <c r="EC116" s="592"/>
      <c r="ED116" s="592"/>
      <c r="EE116" s="592"/>
      <c r="EF116" s="592"/>
      <c r="EG116" s="592"/>
      <c r="EH116" s="592"/>
      <c r="EI116" s="592"/>
      <c r="EJ116" s="592"/>
      <c r="EK116" s="593"/>
      <c r="EL116" s="594"/>
      <c r="EM116" s="592"/>
      <c r="EN116" s="592"/>
      <c r="EO116" s="592"/>
      <c r="EP116" s="592"/>
      <c r="EQ116" s="592"/>
      <c r="ER116" s="592"/>
      <c r="ES116" s="592"/>
      <c r="ET116" s="592"/>
      <c r="EU116" s="592"/>
      <c r="EV116" s="592"/>
      <c r="EW116" s="595"/>
      <c r="EX116" s="596"/>
      <c r="EY116" s="592"/>
      <c r="EZ116" s="592"/>
      <c r="FA116" s="592"/>
      <c r="FB116" s="592"/>
      <c r="FC116" s="592"/>
      <c r="FD116" s="592"/>
      <c r="FE116" s="592"/>
      <c r="FF116" s="592"/>
      <c r="FG116" s="592"/>
      <c r="FH116" s="592"/>
      <c r="FI116" s="593"/>
      <c r="FJ116" s="594"/>
      <c r="FK116" s="592"/>
      <c r="FL116" s="592"/>
      <c r="FM116" s="592"/>
      <c r="FN116" s="592"/>
      <c r="FO116" s="592"/>
      <c r="FP116" s="592"/>
      <c r="FQ116" s="592"/>
      <c r="FR116" s="592"/>
      <c r="FS116" s="592"/>
      <c r="FT116" s="592"/>
      <c r="FU116" s="595"/>
      <c r="FV116" s="596"/>
      <c r="FW116" s="592"/>
      <c r="FX116" s="592"/>
      <c r="FY116" s="592"/>
      <c r="FZ116" s="592"/>
      <c r="GA116" s="592"/>
      <c r="GB116" s="592"/>
      <c r="GC116" s="592"/>
      <c r="GD116" s="592"/>
      <c r="GE116" s="592"/>
      <c r="GF116" s="592"/>
      <c r="GG116" s="593"/>
      <c r="GH116" s="594"/>
      <c r="GI116" s="592"/>
      <c r="GJ116" s="592"/>
      <c r="GK116" s="592"/>
      <c r="GL116" s="592"/>
      <c r="GM116" s="592"/>
      <c r="GN116" s="592"/>
      <c r="GO116" s="592"/>
      <c r="GP116" s="592"/>
      <c r="GQ116" s="592"/>
      <c r="GR116" s="592"/>
      <c r="GS116" s="595"/>
      <c r="GT116" s="596"/>
      <c r="GU116" s="592"/>
      <c r="GV116" s="592"/>
      <c r="GW116" s="592"/>
      <c r="GX116" s="592"/>
      <c r="GY116" s="592"/>
      <c r="GZ116" s="592"/>
      <c r="HA116" s="592"/>
      <c r="HB116" s="592"/>
      <c r="HC116" s="592"/>
      <c r="HD116" s="592"/>
      <c r="HE116" s="593"/>
      <c r="HF116" s="594"/>
      <c r="HG116" s="592"/>
      <c r="HH116" s="592"/>
      <c r="HI116" s="592"/>
      <c r="HJ116" s="592"/>
      <c r="HK116" s="592"/>
      <c r="HL116" s="592"/>
      <c r="HM116" s="592"/>
      <c r="HN116" s="592"/>
      <c r="HO116" s="592"/>
      <c r="HP116" s="592"/>
      <c r="HQ116" s="595"/>
      <c r="HR116" s="596"/>
      <c r="HS116" s="592"/>
      <c r="HT116" s="592"/>
      <c r="HU116" s="592"/>
      <c r="HV116" s="592"/>
      <c r="HW116" s="592"/>
      <c r="HX116" s="592"/>
      <c r="HY116" s="592"/>
      <c r="HZ116" s="592"/>
      <c r="IA116" s="592"/>
      <c r="IB116" s="592"/>
      <c r="IC116" s="595"/>
      <c r="ID116" s="592"/>
      <c r="IE116" s="592"/>
      <c r="IF116" s="592"/>
      <c r="IG116" s="592"/>
      <c r="IH116" s="592"/>
      <c r="II116" s="592"/>
      <c r="IJ116" s="592"/>
      <c r="IK116" s="592"/>
      <c r="IL116" s="592"/>
      <c r="IM116" s="592"/>
      <c r="IN116" s="592"/>
      <c r="IO116" s="595"/>
      <c r="IP116" s="48"/>
      <c r="IQ116" s="48"/>
      <c r="IR116" s="48"/>
      <c r="IS116" s="48"/>
      <c r="IT116" s="48"/>
      <c r="IU116" s="48"/>
      <c r="IV116" s="48"/>
      <c r="IW116" s="48"/>
      <c r="IX116" s="48"/>
      <c r="IY116" s="48"/>
      <c r="IZ116" s="48"/>
      <c r="JA116" s="48"/>
      <c r="JB116" s="48"/>
      <c r="JC116" s="48"/>
      <c r="JD116" s="48"/>
      <c r="JE116" s="48"/>
      <c r="JF116" s="48"/>
      <c r="JG116" s="48"/>
      <c r="JH116" s="48"/>
      <c r="JI116" s="48"/>
      <c r="JJ116" s="48"/>
      <c r="JK116" s="48"/>
      <c r="JL116" s="48"/>
    </row>
    <row r="117" spans="1:272" ht="15" hidden="1" customHeight="1" thickBot="1" x14ac:dyDescent="0.25">
      <c r="A117" s="59"/>
      <c r="B117" s="721"/>
      <c r="C117" s="350"/>
      <c r="D117" s="351"/>
      <c r="E117" s="378"/>
      <c r="F117" s="348" t="str">
        <f t="shared" si="83"/>
        <v>O</v>
      </c>
      <c r="G117" s="348" t="str">
        <f t="shared" si="84"/>
        <v>O</v>
      </c>
      <c r="H117" s="348" t="str">
        <f t="shared" si="85"/>
        <v>O</v>
      </c>
      <c r="I117" s="353"/>
      <c r="J117" s="597"/>
      <c r="K117" s="598"/>
      <c r="L117" s="596"/>
      <c r="M117" s="592"/>
      <c r="N117" s="592"/>
      <c r="O117" s="592"/>
      <c r="P117" s="592"/>
      <c r="Q117" s="592"/>
      <c r="R117" s="592"/>
      <c r="S117" s="592"/>
      <c r="T117" s="592"/>
      <c r="U117" s="593"/>
      <c r="V117" s="594"/>
      <c r="W117" s="592"/>
      <c r="X117" s="592"/>
      <c r="Y117" s="592"/>
      <c r="Z117" s="592"/>
      <c r="AA117" s="592"/>
      <c r="AB117" s="592"/>
      <c r="AC117" s="592"/>
      <c r="AD117" s="592"/>
      <c r="AE117" s="592"/>
      <c r="AF117" s="592"/>
      <c r="AG117" s="595"/>
      <c r="AH117" s="596"/>
      <c r="AI117" s="592"/>
      <c r="AJ117" s="592"/>
      <c r="AK117" s="592"/>
      <c r="AL117" s="592"/>
      <c r="AM117" s="592"/>
      <c r="AN117" s="592"/>
      <c r="AO117" s="592"/>
      <c r="AP117" s="592"/>
      <c r="AQ117" s="592"/>
      <c r="AR117" s="592"/>
      <c r="AS117" s="593"/>
      <c r="AT117" s="594"/>
      <c r="AU117" s="592"/>
      <c r="AV117" s="592"/>
      <c r="AW117" s="592"/>
      <c r="AX117" s="592"/>
      <c r="AY117" s="592"/>
      <c r="AZ117" s="592"/>
      <c r="BA117" s="592"/>
      <c r="BB117" s="592"/>
      <c r="BC117" s="592"/>
      <c r="BD117" s="592"/>
      <c r="BE117" s="595"/>
      <c r="BF117" s="596"/>
      <c r="BG117" s="592"/>
      <c r="BH117" s="592"/>
      <c r="BI117" s="592"/>
      <c r="BJ117" s="592"/>
      <c r="BK117" s="592"/>
      <c r="BL117" s="592"/>
      <c r="BM117" s="592"/>
      <c r="BN117" s="592"/>
      <c r="BO117" s="592"/>
      <c r="BP117" s="592"/>
      <c r="BQ117" s="593"/>
      <c r="BR117" s="594"/>
      <c r="BS117" s="592"/>
      <c r="BT117" s="592"/>
      <c r="BU117" s="592"/>
      <c r="BV117" s="592"/>
      <c r="BW117" s="592"/>
      <c r="BX117" s="592"/>
      <c r="BY117" s="592"/>
      <c r="BZ117" s="592"/>
      <c r="CA117" s="592"/>
      <c r="CB117" s="592"/>
      <c r="CC117" s="595"/>
      <c r="CD117" s="596"/>
      <c r="CE117" s="592"/>
      <c r="CF117" s="592"/>
      <c r="CG117" s="592"/>
      <c r="CH117" s="592"/>
      <c r="CI117" s="592"/>
      <c r="CJ117" s="592"/>
      <c r="CK117" s="592"/>
      <c r="CL117" s="592"/>
      <c r="CM117" s="592"/>
      <c r="CN117" s="592"/>
      <c r="CO117" s="593"/>
      <c r="CP117" s="594"/>
      <c r="CQ117" s="592"/>
      <c r="CR117" s="592"/>
      <c r="CS117" s="592"/>
      <c r="CT117" s="592"/>
      <c r="CU117" s="592"/>
      <c r="CV117" s="592"/>
      <c r="CW117" s="592"/>
      <c r="CX117" s="592"/>
      <c r="CY117" s="592"/>
      <c r="CZ117" s="592"/>
      <c r="DA117" s="595"/>
      <c r="DB117" s="596"/>
      <c r="DC117" s="592"/>
      <c r="DD117" s="592"/>
      <c r="DE117" s="592"/>
      <c r="DF117" s="592"/>
      <c r="DG117" s="592"/>
      <c r="DH117" s="592"/>
      <c r="DI117" s="592"/>
      <c r="DJ117" s="592"/>
      <c r="DK117" s="592"/>
      <c r="DL117" s="592"/>
      <c r="DM117" s="593"/>
      <c r="DN117" s="594"/>
      <c r="DO117" s="592"/>
      <c r="DP117" s="592"/>
      <c r="DQ117" s="592"/>
      <c r="DR117" s="592"/>
      <c r="DS117" s="592"/>
      <c r="DT117" s="592"/>
      <c r="DU117" s="592"/>
      <c r="DV117" s="592"/>
      <c r="DW117" s="592"/>
      <c r="DX117" s="592"/>
      <c r="DY117" s="595"/>
      <c r="DZ117" s="596"/>
      <c r="EA117" s="592"/>
      <c r="EB117" s="592"/>
      <c r="EC117" s="592"/>
      <c r="ED117" s="592"/>
      <c r="EE117" s="592"/>
      <c r="EF117" s="592"/>
      <c r="EG117" s="592"/>
      <c r="EH117" s="592"/>
      <c r="EI117" s="592"/>
      <c r="EJ117" s="592"/>
      <c r="EK117" s="593"/>
      <c r="EL117" s="594"/>
      <c r="EM117" s="592"/>
      <c r="EN117" s="592"/>
      <c r="EO117" s="592"/>
      <c r="EP117" s="592"/>
      <c r="EQ117" s="592"/>
      <c r="ER117" s="592"/>
      <c r="ES117" s="592"/>
      <c r="ET117" s="592"/>
      <c r="EU117" s="592"/>
      <c r="EV117" s="592"/>
      <c r="EW117" s="595"/>
      <c r="EX117" s="596"/>
      <c r="EY117" s="592"/>
      <c r="EZ117" s="592"/>
      <c r="FA117" s="592"/>
      <c r="FB117" s="592"/>
      <c r="FC117" s="592"/>
      <c r="FD117" s="592"/>
      <c r="FE117" s="592"/>
      <c r="FF117" s="592"/>
      <c r="FG117" s="592"/>
      <c r="FH117" s="592"/>
      <c r="FI117" s="593"/>
      <c r="FJ117" s="594"/>
      <c r="FK117" s="592"/>
      <c r="FL117" s="592"/>
      <c r="FM117" s="592"/>
      <c r="FN117" s="592"/>
      <c r="FO117" s="592"/>
      <c r="FP117" s="592"/>
      <c r="FQ117" s="592"/>
      <c r="FR117" s="592"/>
      <c r="FS117" s="592"/>
      <c r="FT117" s="592"/>
      <c r="FU117" s="595"/>
      <c r="FV117" s="596"/>
      <c r="FW117" s="592"/>
      <c r="FX117" s="592"/>
      <c r="FY117" s="592"/>
      <c r="FZ117" s="592"/>
      <c r="GA117" s="592"/>
      <c r="GB117" s="592"/>
      <c r="GC117" s="592"/>
      <c r="GD117" s="592"/>
      <c r="GE117" s="592"/>
      <c r="GF117" s="592"/>
      <c r="GG117" s="593"/>
      <c r="GH117" s="594"/>
      <c r="GI117" s="592"/>
      <c r="GJ117" s="592"/>
      <c r="GK117" s="592"/>
      <c r="GL117" s="592"/>
      <c r="GM117" s="592"/>
      <c r="GN117" s="592"/>
      <c r="GO117" s="592"/>
      <c r="GP117" s="592"/>
      <c r="GQ117" s="592"/>
      <c r="GR117" s="592"/>
      <c r="GS117" s="595"/>
      <c r="GT117" s="596"/>
      <c r="GU117" s="592"/>
      <c r="GV117" s="592"/>
      <c r="GW117" s="592"/>
      <c r="GX117" s="592"/>
      <c r="GY117" s="592"/>
      <c r="GZ117" s="592"/>
      <c r="HA117" s="592"/>
      <c r="HB117" s="592"/>
      <c r="HC117" s="592"/>
      <c r="HD117" s="592"/>
      <c r="HE117" s="593"/>
      <c r="HF117" s="594"/>
      <c r="HG117" s="592"/>
      <c r="HH117" s="592"/>
      <c r="HI117" s="592"/>
      <c r="HJ117" s="592"/>
      <c r="HK117" s="592"/>
      <c r="HL117" s="592"/>
      <c r="HM117" s="592"/>
      <c r="HN117" s="592"/>
      <c r="HO117" s="592"/>
      <c r="HP117" s="592"/>
      <c r="HQ117" s="595"/>
      <c r="HR117" s="596"/>
      <c r="HS117" s="592"/>
      <c r="HT117" s="592"/>
      <c r="HU117" s="592"/>
      <c r="HV117" s="592"/>
      <c r="HW117" s="592"/>
      <c r="HX117" s="592"/>
      <c r="HY117" s="592"/>
      <c r="HZ117" s="592"/>
      <c r="IA117" s="592"/>
      <c r="IB117" s="592"/>
      <c r="IC117" s="595"/>
      <c r="ID117" s="592"/>
      <c r="IE117" s="592"/>
      <c r="IF117" s="592"/>
      <c r="IG117" s="592"/>
      <c r="IH117" s="592"/>
      <c r="II117" s="592"/>
      <c r="IJ117" s="592"/>
      <c r="IK117" s="592"/>
      <c r="IL117" s="592"/>
      <c r="IM117" s="592"/>
      <c r="IN117" s="592"/>
      <c r="IO117" s="595"/>
      <c r="IP117" s="48"/>
      <c r="IQ117" s="48"/>
      <c r="IR117" s="48"/>
      <c r="IS117" s="48"/>
      <c r="IT117" s="48"/>
      <c r="IU117" s="48"/>
      <c r="IV117" s="48"/>
      <c r="IW117" s="48"/>
      <c r="IX117" s="48"/>
      <c r="IY117" s="48"/>
      <c r="IZ117" s="48"/>
      <c r="JA117" s="48"/>
      <c r="JB117" s="48"/>
      <c r="JC117" s="48"/>
      <c r="JD117" s="48"/>
      <c r="JE117" s="48"/>
      <c r="JF117" s="48"/>
      <c r="JG117" s="48"/>
      <c r="JH117" s="48"/>
      <c r="JI117" s="48"/>
      <c r="JJ117" s="48"/>
      <c r="JK117" s="48"/>
      <c r="JL117" s="48"/>
    </row>
    <row r="118" spans="1:272" s="3" customFormat="1" ht="15" hidden="1" customHeight="1" thickBot="1" x14ac:dyDescent="0.25">
      <c r="A118" s="59"/>
      <c r="B118" s="721"/>
      <c r="C118" s="350"/>
      <c r="D118" s="351"/>
      <c r="E118" s="378"/>
      <c r="F118" s="348" t="str">
        <f t="shared" si="83"/>
        <v>O</v>
      </c>
      <c r="G118" s="348" t="str">
        <f t="shared" si="84"/>
        <v>O</v>
      </c>
      <c r="H118" s="348" t="str">
        <f t="shared" si="85"/>
        <v>O</v>
      </c>
      <c r="I118" s="353"/>
      <c r="J118" s="597"/>
      <c r="K118" s="598"/>
      <c r="L118" s="596"/>
      <c r="M118" s="592"/>
      <c r="N118" s="592"/>
      <c r="O118" s="592"/>
      <c r="P118" s="592"/>
      <c r="Q118" s="592"/>
      <c r="R118" s="592"/>
      <c r="S118" s="592"/>
      <c r="T118" s="592"/>
      <c r="U118" s="593"/>
      <c r="V118" s="594"/>
      <c r="W118" s="592"/>
      <c r="X118" s="592"/>
      <c r="Y118" s="592"/>
      <c r="Z118" s="592"/>
      <c r="AA118" s="592"/>
      <c r="AB118" s="592"/>
      <c r="AC118" s="592"/>
      <c r="AD118" s="592"/>
      <c r="AE118" s="592"/>
      <c r="AF118" s="592"/>
      <c r="AG118" s="595"/>
      <c r="AH118" s="596"/>
      <c r="AI118" s="592"/>
      <c r="AJ118" s="592"/>
      <c r="AK118" s="592"/>
      <c r="AL118" s="592"/>
      <c r="AM118" s="592"/>
      <c r="AN118" s="592"/>
      <c r="AO118" s="592"/>
      <c r="AP118" s="592"/>
      <c r="AQ118" s="592"/>
      <c r="AR118" s="592"/>
      <c r="AS118" s="593"/>
      <c r="AT118" s="594"/>
      <c r="AU118" s="592"/>
      <c r="AV118" s="592"/>
      <c r="AW118" s="592"/>
      <c r="AX118" s="592"/>
      <c r="AY118" s="592"/>
      <c r="AZ118" s="592"/>
      <c r="BA118" s="592"/>
      <c r="BB118" s="592"/>
      <c r="BC118" s="592"/>
      <c r="BD118" s="592"/>
      <c r="BE118" s="595"/>
      <c r="BF118" s="596"/>
      <c r="BG118" s="592"/>
      <c r="BH118" s="592"/>
      <c r="BI118" s="592"/>
      <c r="BJ118" s="592"/>
      <c r="BK118" s="592"/>
      <c r="BL118" s="592"/>
      <c r="BM118" s="592"/>
      <c r="BN118" s="592"/>
      <c r="BO118" s="592"/>
      <c r="BP118" s="592"/>
      <c r="BQ118" s="593"/>
      <c r="BR118" s="594"/>
      <c r="BS118" s="592"/>
      <c r="BT118" s="592"/>
      <c r="BU118" s="592"/>
      <c r="BV118" s="592"/>
      <c r="BW118" s="592"/>
      <c r="BX118" s="592"/>
      <c r="BY118" s="592"/>
      <c r="BZ118" s="592"/>
      <c r="CA118" s="592"/>
      <c r="CB118" s="592"/>
      <c r="CC118" s="595"/>
      <c r="CD118" s="596"/>
      <c r="CE118" s="592"/>
      <c r="CF118" s="592"/>
      <c r="CG118" s="592"/>
      <c r="CH118" s="592"/>
      <c r="CI118" s="592"/>
      <c r="CJ118" s="592"/>
      <c r="CK118" s="592"/>
      <c r="CL118" s="592"/>
      <c r="CM118" s="592"/>
      <c r="CN118" s="592"/>
      <c r="CO118" s="593"/>
      <c r="CP118" s="594"/>
      <c r="CQ118" s="592"/>
      <c r="CR118" s="592"/>
      <c r="CS118" s="592"/>
      <c r="CT118" s="592"/>
      <c r="CU118" s="592"/>
      <c r="CV118" s="592"/>
      <c r="CW118" s="592"/>
      <c r="CX118" s="592"/>
      <c r="CY118" s="592"/>
      <c r="CZ118" s="592"/>
      <c r="DA118" s="595"/>
      <c r="DB118" s="596"/>
      <c r="DC118" s="592"/>
      <c r="DD118" s="592"/>
      <c r="DE118" s="592"/>
      <c r="DF118" s="592"/>
      <c r="DG118" s="592"/>
      <c r="DH118" s="592"/>
      <c r="DI118" s="592"/>
      <c r="DJ118" s="592"/>
      <c r="DK118" s="592"/>
      <c r="DL118" s="592"/>
      <c r="DM118" s="593"/>
      <c r="DN118" s="594"/>
      <c r="DO118" s="592"/>
      <c r="DP118" s="592"/>
      <c r="DQ118" s="592"/>
      <c r="DR118" s="592"/>
      <c r="DS118" s="592"/>
      <c r="DT118" s="592"/>
      <c r="DU118" s="592"/>
      <c r="DV118" s="592"/>
      <c r="DW118" s="592"/>
      <c r="DX118" s="592"/>
      <c r="DY118" s="595"/>
      <c r="DZ118" s="596"/>
      <c r="EA118" s="592"/>
      <c r="EB118" s="592"/>
      <c r="EC118" s="592"/>
      <c r="ED118" s="592"/>
      <c r="EE118" s="592"/>
      <c r="EF118" s="592"/>
      <c r="EG118" s="592"/>
      <c r="EH118" s="592"/>
      <c r="EI118" s="592"/>
      <c r="EJ118" s="592"/>
      <c r="EK118" s="593"/>
      <c r="EL118" s="594"/>
      <c r="EM118" s="592"/>
      <c r="EN118" s="592"/>
      <c r="EO118" s="592"/>
      <c r="EP118" s="592"/>
      <c r="EQ118" s="592"/>
      <c r="ER118" s="592"/>
      <c r="ES118" s="592"/>
      <c r="ET118" s="592"/>
      <c r="EU118" s="592"/>
      <c r="EV118" s="592"/>
      <c r="EW118" s="595"/>
      <c r="EX118" s="596"/>
      <c r="EY118" s="592"/>
      <c r="EZ118" s="592"/>
      <c r="FA118" s="592"/>
      <c r="FB118" s="592"/>
      <c r="FC118" s="592"/>
      <c r="FD118" s="592"/>
      <c r="FE118" s="592"/>
      <c r="FF118" s="592"/>
      <c r="FG118" s="592"/>
      <c r="FH118" s="592"/>
      <c r="FI118" s="593"/>
      <c r="FJ118" s="594"/>
      <c r="FK118" s="592"/>
      <c r="FL118" s="592"/>
      <c r="FM118" s="592"/>
      <c r="FN118" s="592"/>
      <c r="FO118" s="592"/>
      <c r="FP118" s="592"/>
      <c r="FQ118" s="592"/>
      <c r="FR118" s="592"/>
      <c r="FS118" s="592"/>
      <c r="FT118" s="592"/>
      <c r="FU118" s="595"/>
      <c r="FV118" s="596"/>
      <c r="FW118" s="592"/>
      <c r="FX118" s="592"/>
      <c r="FY118" s="592"/>
      <c r="FZ118" s="592"/>
      <c r="GA118" s="592"/>
      <c r="GB118" s="592"/>
      <c r="GC118" s="592"/>
      <c r="GD118" s="592"/>
      <c r="GE118" s="592"/>
      <c r="GF118" s="592"/>
      <c r="GG118" s="593"/>
      <c r="GH118" s="594"/>
      <c r="GI118" s="592"/>
      <c r="GJ118" s="592"/>
      <c r="GK118" s="592"/>
      <c r="GL118" s="592"/>
      <c r="GM118" s="592"/>
      <c r="GN118" s="592"/>
      <c r="GO118" s="592"/>
      <c r="GP118" s="592"/>
      <c r="GQ118" s="592"/>
      <c r="GR118" s="592"/>
      <c r="GS118" s="595"/>
      <c r="GT118" s="596"/>
      <c r="GU118" s="592"/>
      <c r="GV118" s="592"/>
      <c r="GW118" s="592"/>
      <c r="GX118" s="592"/>
      <c r="GY118" s="592"/>
      <c r="GZ118" s="592"/>
      <c r="HA118" s="592"/>
      <c r="HB118" s="592"/>
      <c r="HC118" s="592"/>
      <c r="HD118" s="592"/>
      <c r="HE118" s="593"/>
      <c r="HF118" s="594"/>
      <c r="HG118" s="592"/>
      <c r="HH118" s="592"/>
      <c r="HI118" s="592"/>
      <c r="HJ118" s="592"/>
      <c r="HK118" s="592"/>
      <c r="HL118" s="592"/>
      <c r="HM118" s="592"/>
      <c r="HN118" s="592"/>
      <c r="HO118" s="592"/>
      <c r="HP118" s="592"/>
      <c r="HQ118" s="595"/>
      <c r="HR118" s="596"/>
      <c r="HS118" s="592"/>
      <c r="HT118" s="592"/>
      <c r="HU118" s="592"/>
      <c r="HV118" s="592"/>
      <c r="HW118" s="592"/>
      <c r="HX118" s="592"/>
      <c r="HY118" s="592"/>
      <c r="HZ118" s="592"/>
      <c r="IA118" s="592"/>
      <c r="IB118" s="592"/>
      <c r="IC118" s="595"/>
      <c r="ID118" s="592"/>
      <c r="IE118" s="592"/>
      <c r="IF118" s="592"/>
      <c r="IG118" s="592"/>
      <c r="IH118" s="592"/>
      <c r="II118" s="592"/>
      <c r="IJ118" s="592"/>
      <c r="IK118" s="592"/>
      <c r="IL118" s="592"/>
      <c r="IM118" s="592"/>
      <c r="IN118" s="592"/>
      <c r="IO118" s="595"/>
      <c r="IP118" s="48"/>
      <c r="IQ118" s="48"/>
      <c r="IR118" s="48"/>
      <c r="IS118" s="48"/>
      <c r="IT118" s="48"/>
      <c r="IU118" s="48"/>
      <c r="IV118" s="48"/>
      <c r="IW118" s="48"/>
      <c r="IX118" s="48"/>
      <c r="IY118" s="48"/>
      <c r="IZ118" s="48"/>
      <c r="JA118" s="48"/>
      <c r="JB118" s="48"/>
      <c r="JC118" s="48"/>
      <c r="JD118" s="48"/>
      <c r="JE118" s="48"/>
      <c r="JF118" s="48"/>
      <c r="JG118" s="48"/>
      <c r="JH118" s="48"/>
      <c r="JI118" s="48"/>
      <c r="JJ118" s="48"/>
      <c r="JK118" s="48"/>
      <c r="JL118" s="48"/>
    </row>
    <row r="119" spans="1:272" ht="15" hidden="1" customHeight="1" thickBot="1" x14ac:dyDescent="0.25">
      <c r="A119" s="59"/>
      <c r="B119" s="721"/>
      <c r="C119" s="350"/>
      <c r="D119" s="351"/>
      <c r="E119" s="378"/>
      <c r="F119" s="348" t="str">
        <f t="shared" si="83"/>
        <v>O</v>
      </c>
      <c r="G119" s="348" t="str">
        <f t="shared" si="84"/>
        <v>O</v>
      </c>
      <c r="H119" s="348" t="str">
        <f t="shared" si="85"/>
        <v>O</v>
      </c>
      <c r="I119" s="353"/>
      <c r="J119" s="597"/>
      <c r="K119" s="598"/>
      <c r="L119" s="596"/>
      <c r="M119" s="592"/>
      <c r="N119" s="592"/>
      <c r="O119" s="592"/>
      <c r="P119" s="592"/>
      <c r="Q119" s="592"/>
      <c r="R119" s="592"/>
      <c r="S119" s="592"/>
      <c r="T119" s="592"/>
      <c r="U119" s="593"/>
      <c r="V119" s="594"/>
      <c r="W119" s="592"/>
      <c r="X119" s="592"/>
      <c r="Y119" s="592"/>
      <c r="Z119" s="592"/>
      <c r="AA119" s="592"/>
      <c r="AB119" s="592"/>
      <c r="AC119" s="592"/>
      <c r="AD119" s="592"/>
      <c r="AE119" s="592"/>
      <c r="AF119" s="592"/>
      <c r="AG119" s="595"/>
      <c r="AH119" s="596"/>
      <c r="AI119" s="592"/>
      <c r="AJ119" s="592"/>
      <c r="AK119" s="592"/>
      <c r="AL119" s="592"/>
      <c r="AM119" s="592"/>
      <c r="AN119" s="592"/>
      <c r="AO119" s="592"/>
      <c r="AP119" s="592"/>
      <c r="AQ119" s="592"/>
      <c r="AR119" s="592"/>
      <c r="AS119" s="593"/>
      <c r="AT119" s="594"/>
      <c r="AU119" s="592"/>
      <c r="AV119" s="592"/>
      <c r="AW119" s="592"/>
      <c r="AX119" s="592"/>
      <c r="AY119" s="592"/>
      <c r="AZ119" s="592"/>
      <c r="BA119" s="592"/>
      <c r="BB119" s="592"/>
      <c r="BC119" s="592"/>
      <c r="BD119" s="592"/>
      <c r="BE119" s="595"/>
      <c r="BF119" s="596"/>
      <c r="BG119" s="592"/>
      <c r="BH119" s="592"/>
      <c r="BI119" s="592"/>
      <c r="BJ119" s="592"/>
      <c r="BK119" s="592"/>
      <c r="BL119" s="592"/>
      <c r="BM119" s="592"/>
      <c r="BN119" s="592"/>
      <c r="BO119" s="592"/>
      <c r="BP119" s="592"/>
      <c r="BQ119" s="593"/>
      <c r="BR119" s="594"/>
      <c r="BS119" s="592"/>
      <c r="BT119" s="592"/>
      <c r="BU119" s="592"/>
      <c r="BV119" s="592"/>
      <c r="BW119" s="592"/>
      <c r="BX119" s="592"/>
      <c r="BY119" s="592"/>
      <c r="BZ119" s="592"/>
      <c r="CA119" s="592"/>
      <c r="CB119" s="592"/>
      <c r="CC119" s="595"/>
      <c r="CD119" s="596"/>
      <c r="CE119" s="592"/>
      <c r="CF119" s="592"/>
      <c r="CG119" s="592"/>
      <c r="CH119" s="592"/>
      <c r="CI119" s="592"/>
      <c r="CJ119" s="592"/>
      <c r="CK119" s="592"/>
      <c r="CL119" s="592"/>
      <c r="CM119" s="592"/>
      <c r="CN119" s="592"/>
      <c r="CO119" s="593"/>
      <c r="CP119" s="594"/>
      <c r="CQ119" s="592"/>
      <c r="CR119" s="592"/>
      <c r="CS119" s="592"/>
      <c r="CT119" s="592"/>
      <c r="CU119" s="592"/>
      <c r="CV119" s="592"/>
      <c r="CW119" s="592"/>
      <c r="CX119" s="592"/>
      <c r="CY119" s="592"/>
      <c r="CZ119" s="592"/>
      <c r="DA119" s="595"/>
      <c r="DB119" s="596"/>
      <c r="DC119" s="592"/>
      <c r="DD119" s="592"/>
      <c r="DE119" s="592"/>
      <c r="DF119" s="592"/>
      <c r="DG119" s="592"/>
      <c r="DH119" s="592"/>
      <c r="DI119" s="592"/>
      <c r="DJ119" s="592"/>
      <c r="DK119" s="592"/>
      <c r="DL119" s="592"/>
      <c r="DM119" s="593"/>
      <c r="DN119" s="594"/>
      <c r="DO119" s="592"/>
      <c r="DP119" s="592"/>
      <c r="DQ119" s="592"/>
      <c r="DR119" s="592"/>
      <c r="DS119" s="592"/>
      <c r="DT119" s="592"/>
      <c r="DU119" s="592"/>
      <c r="DV119" s="592"/>
      <c r="DW119" s="592"/>
      <c r="DX119" s="592"/>
      <c r="DY119" s="595"/>
      <c r="DZ119" s="596"/>
      <c r="EA119" s="592"/>
      <c r="EB119" s="592"/>
      <c r="EC119" s="592"/>
      <c r="ED119" s="592"/>
      <c r="EE119" s="592"/>
      <c r="EF119" s="592"/>
      <c r="EG119" s="592"/>
      <c r="EH119" s="592"/>
      <c r="EI119" s="592"/>
      <c r="EJ119" s="592"/>
      <c r="EK119" s="593"/>
      <c r="EL119" s="594"/>
      <c r="EM119" s="592"/>
      <c r="EN119" s="592"/>
      <c r="EO119" s="592"/>
      <c r="EP119" s="592"/>
      <c r="EQ119" s="592"/>
      <c r="ER119" s="592"/>
      <c r="ES119" s="592"/>
      <c r="ET119" s="592"/>
      <c r="EU119" s="592"/>
      <c r="EV119" s="592"/>
      <c r="EW119" s="595"/>
      <c r="EX119" s="596"/>
      <c r="EY119" s="592"/>
      <c r="EZ119" s="592"/>
      <c r="FA119" s="592"/>
      <c r="FB119" s="592"/>
      <c r="FC119" s="592"/>
      <c r="FD119" s="592"/>
      <c r="FE119" s="592"/>
      <c r="FF119" s="592"/>
      <c r="FG119" s="592"/>
      <c r="FH119" s="592"/>
      <c r="FI119" s="593"/>
      <c r="FJ119" s="594"/>
      <c r="FK119" s="592"/>
      <c r="FL119" s="592"/>
      <c r="FM119" s="592"/>
      <c r="FN119" s="592"/>
      <c r="FO119" s="592"/>
      <c r="FP119" s="592"/>
      <c r="FQ119" s="592"/>
      <c r="FR119" s="592"/>
      <c r="FS119" s="592"/>
      <c r="FT119" s="592"/>
      <c r="FU119" s="595"/>
      <c r="FV119" s="596"/>
      <c r="FW119" s="592"/>
      <c r="FX119" s="592"/>
      <c r="FY119" s="592"/>
      <c r="FZ119" s="592"/>
      <c r="GA119" s="592"/>
      <c r="GB119" s="592"/>
      <c r="GC119" s="592"/>
      <c r="GD119" s="592"/>
      <c r="GE119" s="592"/>
      <c r="GF119" s="592"/>
      <c r="GG119" s="593"/>
      <c r="GH119" s="594"/>
      <c r="GI119" s="592"/>
      <c r="GJ119" s="592"/>
      <c r="GK119" s="592"/>
      <c r="GL119" s="592"/>
      <c r="GM119" s="592"/>
      <c r="GN119" s="592"/>
      <c r="GO119" s="592"/>
      <c r="GP119" s="592"/>
      <c r="GQ119" s="592"/>
      <c r="GR119" s="592"/>
      <c r="GS119" s="595"/>
      <c r="GT119" s="596"/>
      <c r="GU119" s="592"/>
      <c r="GV119" s="592"/>
      <c r="GW119" s="592"/>
      <c r="GX119" s="592"/>
      <c r="GY119" s="592"/>
      <c r="GZ119" s="592"/>
      <c r="HA119" s="592"/>
      <c r="HB119" s="592"/>
      <c r="HC119" s="592"/>
      <c r="HD119" s="592"/>
      <c r="HE119" s="593"/>
      <c r="HF119" s="594"/>
      <c r="HG119" s="592"/>
      <c r="HH119" s="592"/>
      <c r="HI119" s="592"/>
      <c r="HJ119" s="592"/>
      <c r="HK119" s="592"/>
      <c r="HL119" s="592"/>
      <c r="HM119" s="592"/>
      <c r="HN119" s="592"/>
      <c r="HO119" s="592"/>
      <c r="HP119" s="592"/>
      <c r="HQ119" s="595"/>
      <c r="HR119" s="596"/>
      <c r="HS119" s="592"/>
      <c r="HT119" s="592"/>
      <c r="HU119" s="592"/>
      <c r="HV119" s="592"/>
      <c r="HW119" s="592"/>
      <c r="HX119" s="592"/>
      <c r="HY119" s="592"/>
      <c r="HZ119" s="592"/>
      <c r="IA119" s="592"/>
      <c r="IB119" s="592"/>
      <c r="IC119" s="595"/>
      <c r="ID119" s="592"/>
      <c r="IE119" s="592"/>
      <c r="IF119" s="592"/>
      <c r="IG119" s="592"/>
      <c r="IH119" s="592"/>
      <c r="II119" s="592"/>
      <c r="IJ119" s="592"/>
      <c r="IK119" s="592"/>
      <c r="IL119" s="592"/>
      <c r="IM119" s="592"/>
      <c r="IN119" s="592"/>
      <c r="IO119" s="595"/>
      <c r="IP119" s="48"/>
      <c r="IQ119" s="48"/>
      <c r="IR119" s="48"/>
      <c r="IS119" s="48"/>
      <c r="IT119" s="48"/>
      <c r="IU119" s="48"/>
      <c r="IV119" s="48"/>
      <c r="IW119" s="48"/>
      <c r="IX119" s="48"/>
      <c r="IY119" s="48"/>
      <c r="IZ119" s="48"/>
      <c r="JA119" s="48"/>
      <c r="JB119" s="48"/>
      <c r="JC119" s="48"/>
      <c r="JD119" s="48"/>
      <c r="JE119" s="48"/>
      <c r="JF119" s="48"/>
      <c r="JG119" s="48"/>
      <c r="JH119" s="48"/>
      <c r="JI119" s="48"/>
      <c r="JJ119" s="48"/>
      <c r="JK119" s="48"/>
      <c r="JL119" s="48"/>
    </row>
    <row r="120" spans="1:272" s="3" customFormat="1" ht="15" hidden="1" customHeight="1" thickBot="1" x14ac:dyDescent="0.25">
      <c r="A120" s="59"/>
      <c r="B120" s="721"/>
      <c r="C120" s="350"/>
      <c r="D120" s="351"/>
      <c r="E120" s="378"/>
      <c r="F120" s="348" t="str">
        <f t="shared" si="83"/>
        <v>O</v>
      </c>
      <c r="G120" s="348" t="str">
        <f t="shared" si="84"/>
        <v>O</v>
      </c>
      <c r="H120" s="348" t="str">
        <f t="shared" si="85"/>
        <v>O</v>
      </c>
      <c r="I120" s="353"/>
      <c r="J120" s="597"/>
      <c r="K120" s="598"/>
      <c r="L120" s="596"/>
      <c r="M120" s="592"/>
      <c r="N120" s="592"/>
      <c r="O120" s="592"/>
      <c r="P120" s="592"/>
      <c r="Q120" s="592"/>
      <c r="R120" s="592"/>
      <c r="S120" s="592"/>
      <c r="T120" s="592"/>
      <c r="U120" s="593"/>
      <c r="V120" s="594"/>
      <c r="W120" s="592"/>
      <c r="X120" s="592"/>
      <c r="Y120" s="592"/>
      <c r="Z120" s="592"/>
      <c r="AA120" s="592"/>
      <c r="AB120" s="592"/>
      <c r="AC120" s="592"/>
      <c r="AD120" s="592"/>
      <c r="AE120" s="592"/>
      <c r="AF120" s="592"/>
      <c r="AG120" s="595"/>
      <c r="AH120" s="596"/>
      <c r="AI120" s="592"/>
      <c r="AJ120" s="592"/>
      <c r="AK120" s="592"/>
      <c r="AL120" s="592"/>
      <c r="AM120" s="592"/>
      <c r="AN120" s="592"/>
      <c r="AO120" s="592"/>
      <c r="AP120" s="592"/>
      <c r="AQ120" s="592"/>
      <c r="AR120" s="592"/>
      <c r="AS120" s="593"/>
      <c r="AT120" s="594"/>
      <c r="AU120" s="592"/>
      <c r="AV120" s="592"/>
      <c r="AW120" s="592"/>
      <c r="AX120" s="592"/>
      <c r="AY120" s="592"/>
      <c r="AZ120" s="592"/>
      <c r="BA120" s="592"/>
      <c r="BB120" s="592"/>
      <c r="BC120" s="592"/>
      <c r="BD120" s="592"/>
      <c r="BE120" s="595"/>
      <c r="BF120" s="596"/>
      <c r="BG120" s="592"/>
      <c r="BH120" s="592"/>
      <c r="BI120" s="592"/>
      <c r="BJ120" s="592"/>
      <c r="BK120" s="592"/>
      <c r="BL120" s="592"/>
      <c r="BM120" s="592"/>
      <c r="BN120" s="592"/>
      <c r="BO120" s="592"/>
      <c r="BP120" s="592"/>
      <c r="BQ120" s="593"/>
      <c r="BR120" s="594"/>
      <c r="BS120" s="592"/>
      <c r="BT120" s="592"/>
      <c r="BU120" s="592"/>
      <c r="BV120" s="592"/>
      <c r="BW120" s="592"/>
      <c r="BX120" s="592"/>
      <c r="BY120" s="592"/>
      <c r="BZ120" s="592"/>
      <c r="CA120" s="592"/>
      <c r="CB120" s="592"/>
      <c r="CC120" s="595"/>
      <c r="CD120" s="596"/>
      <c r="CE120" s="592"/>
      <c r="CF120" s="592"/>
      <c r="CG120" s="592"/>
      <c r="CH120" s="592"/>
      <c r="CI120" s="592"/>
      <c r="CJ120" s="592"/>
      <c r="CK120" s="592"/>
      <c r="CL120" s="592"/>
      <c r="CM120" s="592"/>
      <c r="CN120" s="592"/>
      <c r="CO120" s="593"/>
      <c r="CP120" s="594"/>
      <c r="CQ120" s="592"/>
      <c r="CR120" s="592"/>
      <c r="CS120" s="592"/>
      <c r="CT120" s="592"/>
      <c r="CU120" s="592"/>
      <c r="CV120" s="592"/>
      <c r="CW120" s="592"/>
      <c r="CX120" s="592"/>
      <c r="CY120" s="592"/>
      <c r="CZ120" s="592"/>
      <c r="DA120" s="595"/>
      <c r="DB120" s="596"/>
      <c r="DC120" s="592"/>
      <c r="DD120" s="592"/>
      <c r="DE120" s="592"/>
      <c r="DF120" s="592"/>
      <c r="DG120" s="592"/>
      <c r="DH120" s="592"/>
      <c r="DI120" s="592"/>
      <c r="DJ120" s="592"/>
      <c r="DK120" s="592"/>
      <c r="DL120" s="592"/>
      <c r="DM120" s="593"/>
      <c r="DN120" s="594"/>
      <c r="DO120" s="592"/>
      <c r="DP120" s="592"/>
      <c r="DQ120" s="592"/>
      <c r="DR120" s="592"/>
      <c r="DS120" s="592"/>
      <c r="DT120" s="592"/>
      <c r="DU120" s="592"/>
      <c r="DV120" s="592"/>
      <c r="DW120" s="592"/>
      <c r="DX120" s="592"/>
      <c r="DY120" s="595"/>
      <c r="DZ120" s="596"/>
      <c r="EA120" s="592"/>
      <c r="EB120" s="592"/>
      <c r="EC120" s="592"/>
      <c r="ED120" s="592"/>
      <c r="EE120" s="592"/>
      <c r="EF120" s="592"/>
      <c r="EG120" s="592"/>
      <c r="EH120" s="592"/>
      <c r="EI120" s="592"/>
      <c r="EJ120" s="592"/>
      <c r="EK120" s="593"/>
      <c r="EL120" s="594"/>
      <c r="EM120" s="592"/>
      <c r="EN120" s="592"/>
      <c r="EO120" s="592"/>
      <c r="EP120" s="592"/>
      <c r="EQ120" s="592"/>
      <c r="ER120" s="592"/>
      <c r="ES120" s="592"/>
      <c r="ET120" s="592"/>
      <c r="EU120" s="592"/>
      <c r="EV120" s="592"/>
      <c r="EW120" s="595"/>
      <c r="EX120" s="596"/>
      <c r="EY120" s="592"/>
      <c r="EZ120" s="592"/>
      <c r="FA120" s="592"/>
      <c r="FB120" s="592"/>
      <c r="FC120" s="592"/>
      <c r="FD120" s="592"/>
      <c r="FE120" s="592"/>
      <c r="FF120" s="592"/>
      <c r="FG120" s="592"/>
      <c r="FH120" s="592"/>
      <c r="FI120" s="593"/>
      <c r="FJ120" s="594"/>
      <c r="FK120" s="592"/>
      <c r="FL120" s="592"/>
      <c r="FM120" s="592"/>
      <c r="FN120" s="592"/>
      <c r="FO120" s="592"/>
      <c r="FP120" s="592"/>
      <c r="FQ120" s="592"/>
      <c r="FR120" s="592"/>
      <c r="FS120" s="592"/>
      <c r="FT120" s="592"/>
      <c r="FU120" s="595"/>
      <c r="FV120" s="596"/>
      <c r="FW120" s="592"/>
      <c r="FX120" s="592"/>
      <c r="FY120" s="592"/>
      <c r="FZ120" s="592"/>
      <c r="GA120" s="592"/>
      <c r="GB120" s="592"/>
      <c r="GC120" s="592"/>
      <c r="GD120" s="592"/>
      <c r="GE120" s="592"/>
      <c r="GF120" s="592"/>
      <c r="GG120" s="593"/>
      <c r="GH120" s="594"/>
      <c r="GI120" s="592"/>
      <c r="GJ120" s="592"/>
      <c r="GK120" s="592"/>
      <c r="GL120" s="592"/>
      <c r="GM120" s="592"/>
      <c r="GN120" s="592"/>
      <c r="GO120" s="592"/>
      <c r="GP120" s="592"/>
      <c r="GQ120" s="592"/>
      <c r="GR120" s="592"/>
      <c r="GS120" s="595"/>
      <c r="GT120" s="596"/>
      <c r="GU120" s="592"/>
      <c r="GV120" s="592"/>
      <c r="GW120" s="592"/>
      <c r="GX120" s="592"/>
      <c r="GY120" s="592"/>
      <c r="GZ120" s="592"/>
      <c r="HA120" s="592"/>
      <c r="HB120" s="592"/>
      <c r="HC120" s="592"/>
      <c r="HD120" s="592"/>
      <c r="HE120" s="593"/>
      <c r="HF120" s="594"/>
      <c r="HG120" s="592"/>
      <c r="HH120" s="592"/>
      <c r="HI120" s="592"/>
      <c r="HJ120" s="592"/>
      <c r="HK120" s="592"/>
      <c r="HL120" s="592"/>
      <c r="HM120" s="592"/>
      <c r="HN120" s="592"/>
      <c r="HO120" s="592"/>
      <c r="HP120" s="592"/>
      <c r="HQ120" s="595"/>
      <c r="HR120" s="596"/>
      <c r="HS120" s="592"/>
      <c r="HT120" s="592"/>
      <c r="HU120" s="592"/>
      <c r="HV120" s="592"/>
      <c r="HW120" s="592"/>
      <c r="HX120" s="592"/>
      <c r="HY120" s="592"/>
      <c r="HZ120" s="592"/>
      <c r="IA120" s="592"/>
      <c r="IB120" s="592"/>
      <c r="IC120" s="595"/>
      <c r="ID120" s="592"/>
      <c r="IE120" s="592"/>
      <c r="IF120" s="592"/>
      <c r="IG120" s="592"/>
      <c r="IH120" s="592"/>
      <c r="II120" s="592"/>
      <c r="IJ120" s="592"/>
      <c r="IK120" s="592"/>
      <c r="IL120" s="592"/>
      <c r="IM120" s="592"/>
      <c r="IN120" s="592"/>
      <c r="IO120" s="595"/>
      <c r="IP120" s="48"/>
      <c r="IQ120" s="48"/>
      <c r="IR120" s="48"/>
      <c r="IS120" s="48"/>
      <c r="IT120" s="48"/>
      <c r="IU120" s="48"/>
      <c r="IV120" s="48"/>
      <c r="IW120" s="48"/>
      <c r="IX120" s="48"/>
      <c r="IY120" s="48"/>
      <c r="IZ120" s="48"/>
      <c r="JA120" s="48"/>
      <c r="JB120" s="48"/>
      <c r="JC120" s="48"/>
      <c r="JD120" s="48"/>
      <c r="JE120" s="48"/>
      <c r="JF120" s="48"/>
      <c r="JG120" s="48"/>
      <c r="JH120" s="48"/>
      <c r="JI120" s="48"/>
      <c r="JJ120" s="48"/>
      <c r="JK120" s="48"/>
      <c r="JL120" s="48"/>
    </row>
    <row r="121" spans="1:272" ht="15" hidden="1" customHeight="1" thickBot="1" x14ac:dyDescent="0.25">
      <c r="A121" s="59"/>
      <c r="B121" s="721"/>
      <c r="C121" s="350"/>
      <c r="D121" s="351"/>
      <c r="E121" s="378"/>
      <c r="F121" s="348" t="str">
        <f t="shared" si="83"/>
        <v>O</v>
      </c>
      <c r="G121" s="348" t="str">
        <f t="shared" si="84"/>
        <v>O</v>
      </c>
      <c r="H121" s="348" t="str">
        <f t="shared" si="85"/>
        <v>O</v>
      </c>
      <c r="I121" s="353"/>
      <c r="J121" s="597"/>
      <c r="K121" s="598"/>
      <c r="L121" s="596"/>
      <c r="M121" s="592"/>
      <c r="N121" s="592"/>
      <c r="O121" s="592"/>
      <c r="P121" s="592"/>
      <c r="Q121" s="592"/>
      <c r="R121" s="592"/>
      <c r="S121" s="592"/>
      <c r="T121" s="592"/>
      <c r="U121" s="593"/>
      <c r="V121" s="594"/>
      <c r="W121" s="592"/>
      <c r="X121" s="592"/>
      <c r="Y121" s="592"/>
      <c r="Z121" s="592"/>
      <c r="AA121" s="592"/>
      <c r="AB121" s="592"/>
      <c r="AC121" s="592"/>
      <c r="AD121" s="592"/>
      <c r="AE121" s="592"/>
      <c r="AF121" s="592"/>
      <c r="AG121" s="595"/>
      <c r="AH121" s="596"/>
      <c r="AI121" s="592"/>
      <c r="AJ121" s="592"/>
      <c r="AK121" s="592"/>
      <c r="AL121" s="592"/>
      <c r="AM121" s="592"/>
      <c r="AN121" s="592"/>
      <c r="AO121" s="592"/>
      <c r="AP121" s="592"/>
      <c r="AQ121" s="592"/>
      <c r="AR121" s="592"/>
      <c r="AS121" s="593"/>
      <c r="AT121" s="594"/>
      <c r="AU121" s="592"/>
      <c r="AV121" s="592"/>
      <c r="AW121" s="592"/>
      <c r="AX121" s="592"/>
      <c r="AY121" s="592"/>
      <c r="AZ121" s="592"/>
      <c r="BA121" s="592"/>
      <c r="BB121" s="592"/>
      <c r="BC121" s="592"/>
      <c r="BD121" s="592"/>
      <c r="BE121" s="595"/>
      <c r="BF121" s="596"/>
      <c r="BG121" s="592"/>
      <c r="BH121" s="592"/>
      <c r="BI121" s="592"/>
      <c r="BJ121" s="592"/>
      <c r="BK121" s="592"/>
      <c r="BL121" s="592"/>
      <c r="BM121" s="592"/>
      <c r="BN121" s="592"/>
      <c r="BO121" s="592"/>
      <c r="BP121" s="592"/>
      <c r="BQ121" s="593"/>
      <c r="BR121" s="594"/>
      <c r="BS121" s="592"/>
      <c r="BT121" s="592"/>
      <c r="BU121" s="592"/>
      <c r="BV121" s="592"/>
      <c r="BW121" s="592"/>
      <c r="BX121" s="592"/>
      <c r="BY121" s="592"/>
      <c r="BZ121" s="592"/>
      <c r="CA121" s="592"/>
      <c r="CB121" s="592"/>
      <c r="CC121" s="595"/>
      <c r="CD121" s="596"/>
      <c r="CE121" s="592"/>
      <c r="CF121" s="592"/>
      <c r="CG121" s="592"/>
      <c r="CH121" s="592"/>
      <c r="CI121" s="592"/>
      <c r="CJ121" s="592"/>
      <c r="CK121" s="592"/>
      <c r="CL121" s="592"/>
      <c r="CM121" s="592"/>
      <c r="CN121" s="592"/>
      <c r="CO121" s="593"/>
      <c r="CP121" s="594"/>
      <c r="CQ121" s="592"/>
      <c r="CR121" s="592"/>
      <c r="CS121" s="592"/>
      <c r="CT121" s="592"/>
      <c r="CU121" s="592"/>
      <c r="CV121" s="592"/>
      <c r="CW121" s="592"/>
      <c r="CX121" s="592"/>
      <c r="CY121" s="592"/>
      <c r="CZ121" s="592"/>
      <c r="DA121" s="595"/>
      <c r="DB121" s="596"/>
      <c r="DC121" s="592"/>
      <c r="DD121" s="592"/>
      <c r="DE121" s="592"/>
      <c r="DF121" s="592"/>
      <c r="DG121" s="592"/>
      <c r="DH121" s="592"/>
      <c r="DI121" s="592"/>
      <c r="DJ121" s="592"/>
      <c r="DK121" s="592"/>
      <c r="DL121" s="592"/>
      <c r="DM121" s="593"/>
      <c r="DN121" s="594"/>
      <c r="DO121" s="592"/>
      <c r="DP121" s="592"/>
      <c r="DQ121" s="592"/>
      <c r="DR121" s="592"/>
      <c r="DS121" s="592"/>
      <c r="DT121" s="592"/>
      <c r="DU121" s="592"/>
      <c r="DV121" s="592"/>
      <c r="DW121" s="592"/>
      <c r="DX121" s="592"/>
      <c r="DY121" s="595"/>
      <c r="DZ121" s="596"/>
      <c r="EA121" s="592"/>
      <c r="EB121" s="592"/>
      <c r="EC121" s="592"/>
      <c r="ED121" s="592"/>
      <c r="EE121" s="592"/>
      <c r="EF121" s="592"/>
      <c r="EG121" s="592"/>
      <c r="EH121" s="592"/>
      <c r="EI121" s="592"/>
      <c r="EJ121" s="592"/>
      <c r="EK121" s="593"/>
      <c r="EL121" s="594"/>
      <c r="EM121" s="592"/>
      <c r="EN121" s="592"/>
      <c r="EO121" s="592"/>
      <c r="EP121" s="592"/>
      <c r="EQ121" s="592"/>
      <c r="ER121" s="592"/>
      <c r="ES121" s="592"/>
      <c r="ET121" s="592"/>
      <c r="EU121" s="592"/>
      <c r="EV121" s="592"/>
      <c r="EW121" s="595"/>
      <c r="EX121" s="596"/>
      <c r="EY121" s="592"/>
      <c r="EZ121" s="592"/>
      <c r="FA121" s="592"/>
      <c r="FB121" s="592"/>
      <c r="FC121" s="592"/>
      <c r="FD121" s="592"/>
      <c r="FE121" s="592"/>
      <c r="FF121" s="592"/>
      <c r="FG121" s="592"/>
      <c r="FH121" s="592"/>
      <c r="FI121" s="593"/>
      <c r="FJ121" s="594"/>
      <c r="FK121" s="592"/>
      <c r="FL121" s="592"/>
      <c r="FM121" s="592"/>
      <c r="FN121" s="592"/>
      <c r="FO121" s="592"/>
      <c r="FP121" s="592"/>
      <c r="FQ121" s="592"/>
      <c r="FR121" s="592"/>
      <c r="FS121" s="592"/>
      <c r="FT121" s="592"/>
      <c r="FU121" s="595"/>
      <c r="FV121" s="596"/>
      <c r="FW121" s="592"/>
      <c r="FX121" s="592"/>
      <c r="FY121" s="592"/>
      <c r="FZ121" s="592"/>
      <c r="GA121" s="592"/>
      <c r="GB121" s="592"/>
      <c r="GC121" s="592"/>
      <c r="GD121" s="592"/>
      <c r="GE121" s="592"/>
      <c r="GF121" s="592"/>
      <c r="GG121" s="593"/>
      <c r="GH121" s="594"/>
      <c r="GI121" s="592"/>
      <c r="GJ121" s="592"/>
      <c r="GK121" s="592"/>
      <c r="GL121" s="592"/>
      <c r="GM121" s="592"/>
      <c r="GN121" s="592"/>
      <c r="GO121" s="592"/>
      <c r="GP121" s="592"/>
      <c r="GQ121" s="592"/>
      <c r="GR121" s="592"/>
      <c r="GS121" s="595"/>
      <c r="GT121" s="596"/>
      <c r="GU121" s="592"/>
      <c r="GV121" s="592"/>
      <c r="GW121" s="592"/>
      <c r="GX121" s="592"/>
      <c r="GY121" s="592"/>
      <c r="GZ121" s="592"/>
      <c r="HA121" s="592"/>
      <c r="HB121" s="592"/>
      <c r="HC121" s="592"/>
      <c r="HD121" s="592"/>
      <c r="HE121" s="593"/>
      <c r="HF121" s="594"/>
      <c r="HG121" s="592"/>
      <c r="HH121" s="592"/>
      <c r="HI121" s="592"/>
      <c r="HJ121" s="592"/>
      <c r="HK121" s="592"/>
      <c r="HL121" s="592"/>
      <c r="HM121" s="592"/>
      <c r="HN121" s="592"/>
      <c r="HO121" s="592"/>
      <c r="HP121" s="592"/>
      <c r="HQ121" s="595"/>
      <c r="HR121" s="596"/>
      <c r="HS121" s="592"/>
      <c r="HT121" s="592"/>
      <c r="HU121" s="592"/>
      <c r="HV121" s="592"/>
      <c r="HW121" s="592"/>
      <c r="HX121" s="592"/>
      <c r="HY121" s="592"/>
      <c r="HZ121" s="592"/>
      <c r="IA121" s="592"/>
      <c r="IB121" s="592"/>
      <c r="IC121" s="595"/>
      <c r="ID121" s="592"/>
      <c r="IE121" s="592"/>
      <c r="IF121" s="592"/>
      <c r="IG121" s="592"/>
      <c r="IH121" s="592"/>
      <c r="II121" s="592"/>
      <c r="IJ121" s="592"/>
      <c r="IK121" s="592"/>
      <c r="IL121" s="592"/>
      <c r="IM121" s="592"/>
      <c r="IN121" s="592"/>
      <c r="IO121" s="595"/>
      <c r="IP121" s="48"/>
      <c r="IQ121" s="48"/>
      <c r="IR121" s="48"/>
      <c r="IS121" s="48"/>
      <c r="IT121" s="48"/>
      <c r="IU121" s="48"/>
      <c r="IV121" s="48"/>
      <c r="IW121" s="48"/>
      <c r="IX121" s="48"/>
      <c r="IY121" s="48"/>
      <c r="IZ121" s="48"/>
      <c r="JA121" s="48"/>
      <c r="JB121" s="48"/>
      <c r="JC121" s="48"/>
      <c r="JD121" s="48"/>
      <c r="JE121" s="48"/>
      <c r="JF121" s="48"/>
      <c r="JG121" s="48"/>
      <c r="JH121" s="48"/>
      <c r="JI121" s="48"/>
      <c r="JJ121" s="48"/>
      <c r="JK121" s="48"/>
      <c r="JL121" s="48"/>
    </row>
    <row r="122" spans="1:272" s="3" customFormat="1" ht="15" customHeight="1" thickBot="1" x14ac:dyDescent="0.25">
      <c r="A122" s="59"/>
      <c r="B122" s="722"/>
      <c r="C122" s="354"/>
      <c r="D122" s="355"/>
      <c r="E122" s="376"/>
      <c r="F122" s="348" t="s">
        <v>844</v>
      </c>
      <c r="G122" s="348" t="s">
        <v>844</v>
      </c>
      <c r="H122" s="348" t="s">
        <v>844</v>
      </c>
      <c r="I122" s="356"/>
      <c r="J122" s="629"/>
      <c r="K122" s="630"/>
      <c r="L122" s="617"/>
      <c r="M122" s="616"/>
      <c r="N122" s="616"/>
      <c r="O122" s="616"/>
      <c r="P122" s="616"/>
      <c r="Q122" s="616"/>
      <c r="R122" s="616"/>
      <c r="S122" s="616"/>
      <c r="T122" s="616"/>
      <c r="U122" s="619"/>
      <c r="V122" s="615"/>
      <c r="W122" s="616"/>
      <c r="X122" s="616"/>
      <c r="Y122" s="616"/>
      <c r="Z122" s="616"/>
      <c r="AA122" s="616"/>
      <c r="AB122" s="616"/>
      <c r="AC122" s="616"/>
      <c r="AD122" s="616"/>
      <c r="AE122" s="616"/>
      <c r="AF122" s="616"/>
      <c r="AG122" s="618"/>
      <c r="AH122" s="617"/>
      <c r="AI122" s="616"/>
      <c r="AJ122" s="616"/>
      <c r="AK122" s="616"/>
      <c r="AL122" s="616"/>
      <c r="AM122" s="616"/>
      <c r="AN122" s="616"/>
      <c r="AO122" s="616"/>
      <c r="AP122" s="616"/>
      <c r="AQ122" s="616"/>
      <c r="AR122" s="616"/>
      <c r="AS122" s="619"/>
      <c r="AT122" s="615"/>
      <c r="AU122" s="616"/>
      <c r="AV122" s="616"/>
      <c r="AW122" s="616"/>
      <c r="AX122" s="616"/>
      <c r="AY122" s="616"/>
      <c r="AZ122" s="616"/>
      <c r="BA122" s="616"/>
      <c r="BB122" s="616"/>
      <c r="BC122" s="616"/>
      <c r="BD122" s="616"/>
      <c r="BE122" s="618"/>
      <c r="BF122" s="617"/>
      <c r="BG122" s="616"/>
      <c r="BH122" s="616"/>
      <c r="BI122" s="616"/>
      <c r="BJ122" s="616"/>
      <c r="BK122" s="616"/>
      <c r="BL122" s="616"/>
      <c r="BM122" s="616"/>
      <c r="BN122" s="616"/>
      <c r="BO122" s="616"/>
      <c r="BP122" s="616"/>
      <c r="BQ122" s="619"/>
      <c r="BR122" s="615"/>
      <c r="BS122" s="616"/>
      <c r="BT122" s="616"/>
      <c r="BU122" s="616"/>
      <c r="BV122" s="616"/>
      <c r="BW122" s="616"/>
      <c r="BX122" s="616"/>
      <c r="BY122" s="616"/>
      <c r="BZ122" s="616"/>
      <c r="CA122" s="616"/>
      <c r="CB122" s="616"/>
      <c r="CC122" s="618"/>
      <c r="CD122" s="617"/>
      <c r="CE122" s="616"/>
      <c r="CF122" s="616"/>
      <c r="CG122" s="616"/>
      <c r="CH122" s="616"/>
      <c r="CI122" s="616"/>
      <c r="CJ122" s="616"/>
      <c r="CK122" s="616"/>
      <c r="CL122" s="616"/>
      <c r="CM122" s="616"/>
      <c r="CN122" s="616"/>
      <c r="CO122" s="619"/>
      <c r="CP122" s="615"/>
      <c r="CQ122" s="616"/>
      <c r="CR122" s="616"/>
      <c r="CS122" s="616"/>
      <c r="CT122" s="616"/>
      <c r="CU122" s="616"/>
      <c r="CV122" s="616"/>
      <c r="CW122" s="616"/>
      <c r="CX122" s="616"/>
      <c r="CY122" s="616"/>
      <c r="CZ122" s="616"/>
      <c r="DA122" s="618"/>
      <c r="DB122" s="617"/>
      <c r="DC122" s="616"/>
      <c r="DD122" s="616"/>
      <c r="DE122" s="616"/>
      <c r="DF122" s="616"/>
      <c r="DG122" s="616"/>
      <c r="DH122" s="616"/>
      <c r="DI122" s="616"/>
      <c r="DJ122" s="616"/>
      <c r="DK122" s="616"/>
      <c r="DL122" s="616"/>
      <c r="DM122" s="619"/>
      <c r="DN122" s="615"/>
      <c r="DO122" s="616"/>
      <c r="DP122" s="616"/>
      <c r="DQ122" s="616"/>
      <c r="DR122" s="616"/>
      <c r="DS122" s="616"/>
      <c r="DT122" s="616"/>
      <c r="DU122" s="616"/>
      <c r="DV122" s="616"/>
      <c r="DW122" s="616"/>
      <c r="DX122" s="616"/>
      <c r="DY122" s="618"/>
      <c r="DZ122" s="617"/>
      <c r="EA122" s="616"/>
      <c r="EB122" s="616"/>
      <c r="EC122" s="616"/>
      <c r="ED122" s="616"/>
      <c r="EE122" s="616"/>
      <c r="EF122" s="616"/>
      <c r="EG122" s="616"/>
      <c r="EH122" s="616"/>
      <c r="EI122" s="616"/>
      <c r="EJ122" s="616"/>
      <c r="EK122" s="619"/>
      <c r="EL122" s="615"/>
      <c r="EM122" s="616"/>
      <c r="EN122" s="616"/>
      <c r="EO122" s="616"/>
      <c r="EP122" s="616"/>
      <c r="EQ122" s="616"/>
      <c r="ER122" s="616"/>
      <c r="ES122" s="616"/>
      <c r="ET122" s="616"/>
      <c r="EU122" s="616"/>
      <c r="EV122" s="616"/>
      <c r="EW122" s="618"/>
      <c r="EX122" s="617"/>
      <c r="EY122" s="616"/>
      <c r="EZ122" s="616"/>
      <c r="FA122" s="616"/>
      <c r="FB122" s="616"/>
      <c r="FC122" s="616"/>
      <c r="FD122" s="616"/>
      <c r="FE122" s="616"/>
      <c r="FF122" s="616"/>
      <c r="FG122" s="616"/>
      <c r="FH122" s="616"/>
      <c r="FI122" s="619"/>
      <c r="FJ122" s="615"/>
      <c r="FK122" s="616"/>
      <c r="FL122" s="616"/>
      <c r="FM122" s="616"/>
      <c r="FN122" s="616"/>
      <c r="FO122" s="616"/>
      <c r="FP122" s="616"/>
      <c r="FQ122" s="616"/>
      <c r="FR122" s="616"/>
      <c r="FS122" s="616"/>
      <c r="FT122" s="616"/>
      <c r="FU122" s="618"/>
      <c r="FV122" s="617"/>
      <c r="FW122" s="616"/>
      <c r="FX122" s="616"/>
      <c r="FY122" s="616"/>
      <c r="FZ122" s="616"/>
      <c r="GA122" s="616"/>
      <c r="GB122" s="616"/>
      <c r="GC122" s="616"/>
      <c r="GD122" s="616"/>
      <c r="GE122" s="616"/>
      <c r="GF122" s="616"/>
      <c r="GG122" s="619"/>
      <c r="GH122" s="615"/>
      <c r="GI122" s="616"/>
      <c r="GJ122" s="616"/>
      <c r="GK122" s="616"/>
      <c r="GL122" s="616"/>
      <c r="GM122" s="616"/>
      <c r="GN122" s="616"/>
      <c r="GO122" s="616"/>
      <c r="GP122" s="616"/>
      <c r="GQ122" s="616"/>
      <c r="GR122" s="616"/>
      <c r="GS122" s="618"/>
      <c r="GT122" s="617"/>
      <c r="GU122" s="616"/>
      <c r="GV122" s="616"/>
      <c r="GW122" s="616"/>
      <c r="GX122" s="616"/>
      <c r="GY122" s="616"/>
      <c r="GZ122" s="616"/>
      <c r="HA122" s="616"/>
      <c r="HB122" s="616"/>
      <c r="HC122" s="616"/>
      <c r="HD122" s="616"/>
      <c r="HE122" s="619"/>
      <c r="HF122" s="615"/>
      <c r="HG122" s="616"/>
      <c r="HH122" s="616"/>
      <c r="HI122" s="616"/>
      <c r="HJ122" s="616"/>
      <c r="HK122" s="616"/>
      <c r="HL122" s="616"/>
      <c r="HM122" s="616"/>
      <c r="HN122" s="616"/>
      <c r="HO122" s="616"/>
      <c r="HP122" s="616"/>
      <c r="HQ122" s="618"/>
      <c r="HR122" s="617"/>
      <c r="HS122" s="616"/>
      <c r="HT122" s="616"/>
      <c r="HU122" s="616"/>
      <c r="HV122" s="616"/>
      <c r="HW122" s="616"/>
      <c r="HX122" s="616"/>
      <c r="HY122" s="616"/>
      <c r="HZ122" s="616"/>
      <c r="IA122" s="616"/>
      <c r="IB122" s="616"/>
      <c r="IC122" s="618"/>
      <c r="ID122" s="616"/>
      <c r="IE122" s="616"/>
      <c r="IF122" s="616"/>
      <c r="IG122" s="616"/>
      <c r="IH122" s="616"/>
      <c r="II122" s="616"/>
      <c r="IJ122" s="616"/>
      <c r="IK122" s="616"/>
      <c r="IL122" s="616"/>
      <c r="IM122" s="616"/>
      <c r="IN122" s="616"/>
      <c r="IO122" s="618"/>
      <c r="IP122" s="48"/>
      <c r="IQ122" s="48"/>
      <c r="IR122" s="48"/>
      <c r="IS122" s="48"/>
      <c r="IT122" s="48"/>
      <c r="IU122" s="48"/>
      <c r="IV122" s="48"/>
      <c r="IW122" s="48"/>
      <c r="IX122" s="48"/>
      <c r="IY122" s="48"/>
      <c r="IZ122" s="48"/>
      <c r="JA122" s="48"/>
      <c r="JB122" s="48"/>
      <c r="JC122" s="48"/>
      <c r="JD122" s="48"/>
      <c r="JE122" s="48"/>
      <c r="JF122" s="48"/>
      <c r="JG122" s="48"/>
      <c r="JH122" s="48"/>
      <c r="JI122" s="48"/>
      <c r="JJ122" s="48"/>
      <c r="JK122" s="48"/>
      <c r="JL122" s="48"/>
    </row>
    <row r="123" spans="1:272" ht="15" customHeight="1" thickBot="1" x14ac:dyDescent="0.25">
      <c r="A123" s="59"/>
      <c r="B123" s="721" t="s">
        <v>89</v>
      </c>
      <c r="C123" s="346">
        <v>1530</v>
      </c>
      <c r="D123" s="347">
        <v>2400</v>
      </c>
      <c r="E123" s="357"/>
      <c r="F123" s="348"/>
      <c r="G123" s="348"/>
      <c r="H123" s="348"/>
      <c r="I123" s="358"/>
      <c r="J123" s="637"/>
      <c r="K123" s="638"/>
      <c r="L123" s="639"/>
      <c r="M123" s="633"/>
      <c r="N123" s="633"/>
      <c r="O123" s="633"/>
      <c r="P123" s="633"/>
      <c r="Q123" s="633"/>
      <c r="R123" s="633"/>
      <c r="S123" s="633"/>
      <c r="T123" s="633"/>
      <c r="U123" s="635"/>
      <c r="V123" s="636"/>
      <c r="W123" s="633"/>
      <c r="X123" s="633"/>
      <c r="Y123" s="633"/>
      <c r="Z123" s="633"/>
      <c r="AA123" s="633"/>
      <c r="AB123" s="633"/>
      <c r="AC123" s="633"/>
      <c r="AD123" s="633"/>
      <c r="AE123" s="633"/>
      <c r="AF123" s="633"/>
      <c r="AG123" s="634"/>
      <c r="AH123" s="632"/>
      <c r="AI123" s="633"/>
      <c r="AJ123" s="633"/>
      <c r="AK123" s="633"/>
      <c r="AL123" s="633"/>
      <c r="AM123" s="633"/>
      <c r="AN123" s="633"/>
      <c r="AO123" s="633"/>
      <c r="AP123" s="633"/>
      <c r="AQ123" s="633"/>
      <c r="AR123" s="633"/>
      <c r="AS123" s="635"/>
      <c r="AT123" s="636"/>
      <c r="AU123" s="633"/>
      <c r="AV123" s="633"/>
      <c r="AW123" s="633"/>
      <c r="AX123" s="633"/>
      <c r="AY123" s="633"/>
      <c r="AZ123" s="633"/>
      <c r="BA123" s="633"/>
      <c r="BB123" s="633"/>
      <c r="BC123" s="633"/>
      <c r="BD123" s="633"/>
      <c r="BE123" s="634"/>
      <c r="BF123" s="632"/>
      <c r="BG123" s="633"/>
      <c r="BH123" s="633"/>
      <c r="BI123" s="633"/>
      <c r="BJ123" s="633"/>
      <c r="BK123" s="633"/>
      <c r="BL123" s="633"/>
      <c r="BM123" s="633"/>
      <c r="BN123" s="633"/>
      <c r="BO123" s="633"/>
      <c r="BP123" s="633"/>
      <c r="BQ123" s="635"/>
      <c r="BR123" s="636"/>
      <c r="BS123" s="633"/>
      <c r="BT123" s="633"/>
      <c r="BU123" s="633"/>
      <c r="BV123" s="633"/>
      <c r="BW123" s="633"/>
      <c r="BX123" s="633"/>
      <c r="BY123" s="633"/>
      <c r="BZ123" s="633"/>
      <c r="CA123" s="633"/>
      <c r="CB123" s="633"/>
      <c r="CC123" s="634"/>
      <c r="CD123" s="632"/>
      <c r="CE123" s="633"/>
      <c r="CF123" s="633"/>
      <c r="CG123" s="633"/>
      <c r="CH123" s="633"/>
      <c r="CI123" s="633"/>
      <c r="CJ123" s="633"/>
      <c r="CK123" s="633"/>
      <c r="CL123" s="633"/>
      <c r="CM123" s="633"/>
      <c r="CN123" s="633"/>
      <c r="CO123" s="635"/>
      <c r="CP123" s="636"/>
      <c r="CQ123" s="633"/>
      <c r="CR123" s="633"/>
      <c r="CS123" s="633"/>
      <c r="CT123" s="633"/>
      <c r="CU123" s="633"/>
      <c r="CV123" s="633"/>
      <c r="CW123" s="633"/>
      <c r="CX123" s="633"/>
      <c r="CY123" s="633"/>
      <c r="CZ123" s="633"/>
      <c r="DA123" s="634"/>
      <c r="DB123" s="632"/>
      <c r="DC123" s="633"/>
      <c r="DD123" s="633"/>
      <c r="DE123" s="633"/>
      <c r="DF123" s="633"/>
      <c r="DG123" s="633"/>
      <c r="DH123" s="633"/>
      <c r="DI123" s="633"/>
      <c r="DJ123" s="633"/>
      <c r="DK123" s="633"/>
      <c r="DL123" s="633"/>
      <c r="DM123" s="635"/>
      <c r="DN123" s="636"/>
      <c r="DO123" s="633"/>
      <c r="DP123" s="633"/>
      <c r="DQ123" s="633"/>
      <c r="DR123" s="633"/>
      <c r="DS123" s="633"/>
      <c r="DT123" s="633"/>
      <c r="DU123" s="633"/>
      <c r="DV123" s="633"/>
      <c r="DW123" s="633"/>
      <c r="DX123" s="633"/>
      <c r="DY123" s="634"/>
      <c r="DZ123" s="632"/>
      <c r="EA123" s="633"/>
      <c r="EB123" s="633"/>
      <c r="EC123" s="633"/>
      <c r="ED123" s="633"/>
      <c r="EE123" s="633"/>
      <c r="EF123" s="633"/>
      <c r="EG123" s="633"/>
      <c r="EH123" s="633"/>
      <c r="EI123" s="592"/>
      <c r="EJ123" s="592"/>
      <c r="EK123" s="593"/>
      <c r="EL123" s="594"/>
      <c r="EM123" s="592"/>
      <c r="EN123" s="592"/>
      <c r="EO123" s="592"/>
      <c r="EP123" s="592"/>
      <c r="EQ123" s="592"/>
      <c r="ER123" s="592"/>
      <c r="ES123" s="592"/>
      <c r="ET123" s="592"/>
      <c r="EU123" s="592"/>
      <c r="EV123" s="592"/>
      <c r="EW123" s="595"/>
      <c r="EX123" s="596"/>
      <c r="EY123" s="592"/>
      <c r="EZ123" s="592"/>
      <c r="FA123" s="592"/>
      <c r="FB123" s="592"/>
      <c r="FC123" s="592"/>
      <c r="FD123" s="592"/>
      <c r="FE123" s="592"/>
      <c r="FF123" s="592"/>
      <c r="FG123" s="592"/>
      <c r="FH123" s="592"/>
      <c r="FI123" s="593"/>
      <c r="FJ123" s="594"/>
      <c r="FK123" s="592"/>
      <c r="FL123" s="592"/>
      <c r="FM123" s="592"/>
      <c r="FN123" s="592"/>
      <c r="FO123" s="592"/>
      <c r="FP123" s="592"/>
      <c r="FQ123" s="592"/>
      <c r="FR123" s="592"/>
      <c r="FS123" s="592"/>
      <c r="FT123" s="592"/>
      <c r="FU123" s="595"/>
      <c r="FV123" s="594"/>
      <c r="FW123" s="592"/>
      <c r="FX123" s="592"/>
      <c r="FY123" s="592"/>
      <c r="FZ123" s="592"/>
      <c r="GA123" s="592"/>
      <c r="GB123" s="592"/>
      <c r="GC123" s="592"/>
      <c r="GD123" s="592"/>
      <c r="GE123" s="592"/>
      <c r="GF123" s="592"/>
      <c r="GG123" s="595"/>
      <c r="GH123" s="596"/>
      <c r="GI123" s="592"/>
      <c r="GJ123" s="592"/>
      <c r="GK123" s="592"/>
      <c r="GL123" s="592"/>
      <c r="GM123" s="592"/>
      <c r="GN123" s="592"/>
      <c r="GO123" s="592"/>
      <c r="GP123" s="592"/>
      <c r="GQ123" s="592"/>
      <c r="GR123" s="592"/>
      <c r="GS123" s="595"/>
      <c r="GT123" s="632"/>
      <c r="GU123" s="633"/>
      <c r="GV123" s="633"/>
      <c r="GW123" s="633"/>
      <c r="GX123" s="633"/>
      <c r="GY123" s="633"/>
      <c r="GZ123" s="633"/>
      <c r="HA123" s="633"/>
      <c r="HB123" s="633"/>
      <c r="HC123" s="592"/>
      <c r="HD123" s="592"/>
      <c r="HE123" s="593"/>
      <c r="HF123" s="594"/>
      <c r="HG123" s="592"/>
      <c r="HH123" s="592"/>
      <c r="HI123" s="592"/>
      <c r="HJ123" s="592"/>
      <c r="HK123" s="592"/>
      <c r="HL123" s="592"/>
      <c r="HM123" s="592"/>
      <c r="HN123" s="592"/>
      <c r="HO123" s="592"/>
      <c r="HP123" s="592"/>
      <c r="HQ123" s="595"/>
      <c r="HR123" s="596"/>
      <c r="HS123" s="592"/>
      <c r="HT123" s="592"/>
      <c r="HU123" s="592"/>
      <c r="HV123" s="592"/>
      <c r="HW123" s="592"/>
      <c r="HX123" s="592"/>
      <c r="HY123" s="592"/>
      <c r="HZ123" s="592"/>
      <c r="IA123" s="592"/>
      <c r="IB123" s="592"/>
      <c r="IC123" s="595"/>
      <c r="ID123" s="633"/>
      <c r="IE123" s="633"/>
      <c r="IF123" s="633"/>
      <c r="IG123" s="633"/>
      <c r="IH123" s="633"/>
      <c r="II123" s="633"/>
      <c r="IJ123" s="633"/>
      <c r="IK123" s="633"/>
      <c r="IL123" s="633"/>
      <c r="IM123" s="633"/>
      <c r="IN123" s="633"/>
      <c r="IO123" s="634"/>
      <c r="IP123" s="48"/>
      <c r="IQ123" s="48"/>
      <c r="IR123" s="48"/>
      <c r="IS123" s="48"/>
      <c r="IT123" s="48"/>
      <c r="IU123" s="48"/>
      <c r="IV123" s="48"/>
      <c r="IW123" s="48"/>
      <c r="IX123" s="48"/>
      <c r="IY123" s="48"/>
      <c r="IZ123" s="48"/>
      <c r="JA123" s="48"/>
      <c r="JB123" s="48"/>
      <c r="JC123" s="48"/>
      <c r="JD123" s="48"/>
      <c r="JE123" s="48"/>
      <c r="JF123" s="48"/>
      <c r="JG123" s="48"/>
      <c r="JH123" s="48"/>
      <c r="JI123" s="48"/>
      <c r="JJ123" s="48"/>
      <c r="JK123" s="48"/>
      <c r="JL123" s="48"/>
    </row>
    <row r="124" spans="1:272" s="3" customFormat="1" ht="15" customHeight="1" thickBot="1" x14ac:dyDescent="0.25">
      <c r="A124" s="59"/>
      <c r="B124" s="721"/>
      <c r="C124" s="350"/>
      <c r="D124" s="351"/>
      <c r="E124" s="352"/>
      <c r="F124" s="348"/>
      <c r="G124" s="348"/>
      <c r="H124" s="348"/>
      <c r="I124" s="353"/>
      <c r="J124" s="597"/>
      <c r="K124" s="598"/>
      <c r="L124" s="596"/>
      <c r="M124" s="592"/>
      <c r="N124" s="592"/>
      <c r="O124" s="592"/>
      <c r="P124" s="592"/>
      <c r="Q124" s="592"/>
      <c r="R124" s="592"/>
      <c r="S124" s="592"/>
      <c r="T124" s="592"/>
      <c r="U124" s="593"/>
      <c r="V124" s="594"/>
      <c r="W124" s="592"/>
      <c r="X124" s="592"/>
      <c r="Y124" s="592"/>
      <c r="Z124" s="592"/>
      <c r="AA124" s="592"/>
      <c r="AB124" s="592"/>
      <c r="AC124" s="592"/>
      <c r="AD124" s="592"/>
      <c r="AE124" s="592"/>
      <c r="AF124" s="592"/>
      <c r="AG124" s="595"/>
      <c r="AH124" s="596"/>
      <c r="AI124" s="592"/>
      <c r="AJ124" s="592"/>
      <c r="AK124" s="592"/>
      <c r="AL124" s="592"/>
      <c r="AM124" s="592"/>
      <c r="AN124" s="592"/>
      <c r="AO124" s="592"/>
      <c r="AP124" s="592"/>
      <c r="AQ124" s="592"/>
      <c r="AR124" s="592"/>
      <c r="AS124" s="593"/>
      <c r="AT124" s="594"/>
      <c r="AU124" s="592"/>
      <c r="AV124" s="592"/>
      <c r="AW124" s="592"/>
      <c r="AX124" s="592"/>
      <c r="AY124" s="592"/>
      <c r="AZ124" s="592"/>
      <c r="BA124" s="592"/>
      <c r="BB124" s="592"/>
      <c r="BC124" s="592"/>
      <c r="BD124" s="592"/>
      <c r="BE124" s="595"/>
      <c r="BF124" s="596"/>
      <c r="BG124" s="592"/>
      <c r="BH124" s="592"/>
      <c r="BI124" s="592"/>
      <c r="BJ124" s="592"/>
      <c r="BK124" s="592"/>
      <c r="BL124" s="592"/>
      <c r="BM124" s="592"/>
      <c r="BN124" s="592"/>
      <c r="BO124" s="592"/>
      <c r="BP124" s="592"/>
      <c r="BQ124" s="593"/>
      <c r="BR124" s="594"/>
      <c r="BS124" s="592"/>
      <c r="BT124" s="592"/>
      <c r="BU124" s="592"/>
      <c r="BV124" s="592"/>
      <c r="BW124" s="592"/>
      <c r="BX124" s="592"/>
      <c r="BY124" s="592"/>
      <c r="BZ124" s="592"/>
      <c r="CA124" s="592"/>
      <c r="CB124" s="592"/>
      <c r="CC124" s="595"/>
      <c r="CD124" s="596"/>
      <c r="CE124" s="592"/>
      <c r="CF124" s="592"/>
      <c r="CG124" s="592"/>
      <c r="CH124" s="592"/>
      <c r="CI124" s="592"/>
      <c r="CJ124" s="592"/>
      <c r="CK124" s="592"/>
      <c r="CL124" s="592"/>
      <c r="CM124" s="592"/>
      <c r="CN124" s="592"/>
      <c r="CO124" s="593"/>
      <c r="CP124" s="594"/>
      <c r="CQ124" s="592"/>
      <c r="CR124" s="592"/>
      <c r="CS124" s="592"/>
      <c r="CT124" s="592"/>
      <c r="CU124" s="592"/>
      <c r="CV124" s="592"/>
      <c r="CW124" s="592"/>
      <c r="CX124" s="592"/>
      <c r="CY124" s="592"/>
      <c r="CZ124" s="592"/>
      <c r="DA124" s="595"/>
      <c r="DB124" s="596"/>
      <c r="DC124" s="592"/>
      <c r="DD124" s="592"/>
      <c r="DE124" s="592"/>
      <c r="DF124" s="592"/>
      <c r="DG124" s="592"/>
      <c r="DH124" s="592"/>
      <c r="DI124" s="592"/>
      <c r="DJ124" s="592"/>
      <c r="DK124" s="592"/>
      <c r="DL124" s="592"/>
      <c r="DM124" s="593"/>
      <c r="DN124" s="594"/>
      <c r="DO124" s="592"/>
      <c r="DP124" s="592"/>
      <c r="DQ124" s="592"/>
      <c r="DR124" s="592"/>
      <c r="DS124" s="592"/>
      <c r="DT124" s="592"/>
      <c r="DU124" s="592"/>
      <c r="DV124" s="592"/>
      <c r="DW124" s="592"/>
      <c r="DX124" s="592"/>
      <c r="DY124" s="595"/>
      <c r="DZ124" s="596"/>
      <c r="EA124" s="592"/>
      <c r="EB124" s="592"/>
      <c r="EC124" s="592"/>
      <c r="ED124" s="592"/>
      <c r="EE124" s="592"/>
      <c r="EF124" s="592"/>
      <c r="EG124" s="592"/>
      <c r="EH124" s="592"/>
      <c r="EI124" s="592"/>
      <c r="EJ124" s="592"/>
      <c r="EK124" s="593"/>
      <c r="EL124" s="594"/>
      <c r="EM124" s="592"/>
      <c r="EN124" s="592"/>
      <c r="EO124" s="592"/>
      <c r="EP124" s="592"/>
      <c r="EQ124" s="592"/>
      <c r="ER124" s="592"/>
      <c r="ES124" s="592"/>
      <c r="ET124" s="592"/>
      <c r="EU124" s="592"/>
      <c r="EV124" s="592"/>
      <c r="EW124" s="595"/>
      <c r="EX124" s="596"/>
      <c r="EY124" s="592"/>
      <c r="EZ124" s="592"/>
      <c r="FA124" s="592"/>
      <c r="FB124" s="592"/>
      <c r="FC124" s="592"/>
      <c r="FD124" s="592"/>
      <c r="FE124" s="592"/>
      <c r="FF124" s="592"/>
      <c r="FG124" s="592"/>
      <c r="FH124" s="592"/>
      <c r="FI124" s="593"/>
      <c r="FJ124" s="594"/>
      <c r="FK124" s="592"/>
      <c r="FL124" s="592"/>
      <c r="FM124" s="592"/>
      <c r="FN124" s="592"/>
      <c r="FO124" s="592"/>
      <c r="FP124" s="592"/>
      <c r="FQ124" s="592"/>
      <c r="FR124" s="592"/>
      <c r="FS124" s="592"/>
      <c r="FT124" s="592"/>
      <c r="FU124" s="595"/>
      <c r="FV124" s="594"/>
      <c r="FW124" s="592"/>
      <c r="FX124" s="592"/>
      <c r="FY124" s="592"/>
      <c r="FZ124" s="592"/>
      <c r="GA124" s="592"/>
      <c r="GB124" s="592"/>
      <c r="GC124" s="592"/>
      <c r="GD124" s="592"/>
      <c r="GE124" s="592"/>
      <c r="GF124" s="592"/>
      <c r="GG124" s="595"/>
      <c r="GH124" s="596"/>
      <c r="GI124" s="592"/>
      <c r="GJ124" s="592"/>
      <c r="GK124" s="592"/>
      <c r="GL124" s="592"/>
      <c r="GM124" s="592"/>
      <c r="GN124" s="592"/>
      <c r="GO124" s="592"/>
      <c r="GP124" s="592"/>
      <c r="GQ124" s="592"/>
      <c r="GR124" s="592"/>
      <c r="GS124" s="595"/>
      <c r="GT124" s="596"/>
      <c r="GU124" s="592"/>
      <c r="GV124" s="592"/>
      <c r="GW124" s="592"/>
      <c r="GX124" s="592"/>
      <c r="GY124" s="592"/>
      <c r="GZ124" s="592"/>
      <c r="HA124" s="592"/>
      <c r="HB124" s="592"/>
      <c r="HC124" s="592"/>
      <c r="HD124" s="592"/>
      <c r="HE124" s="593"/>
      <c r="HF124" s="594"/>
      <c r="HG124" s="592"/>
      <c r="HH124" s="592"/>
      <c r="HI124" s="592"/>
      <c r="HJ124" s="592"/>
      <c r="HK124" s="592"/>
      <c r="HL124" s="592"/>
      <c r="HM124" s="592"/>
      <c r="HN124" s="592"/>
      <c r="HO124" s="592"/>
      <c r="HP124" s="592"/>
      <c r="HQ124" s="595"/>
      <c r="HR124" s="596"/>
      <c r="HS124" s="592"/>
      <c r="HT124" s="592"/>
      <c r="HU124" s="592"/>
      <c r="HV124" s="592"/>
      <c r="HW124" s="592"/>
      <c r="HX124" s="592"/>
      <c r="HY124" s="592"/>
      <c r="HZ124" s="592"/>
      <c r="IA124" s="592"/>
      <c r="IB124" s="592"/>
      <c r="IC124" s="595"/>
      <c r="ID124" s="592"/>
      <c r="IE124" s="592"/>
      <c r="IF124" s="592"/>
      <c r="IG124" s="592"/>
      <c r="IH124" s="592"/>
      <c r="II124" s="592"/>
      <c r="IJ124" s="592"/>
      <c r="IK124" s="592"/>
      <c r="IL124" s="592"/>
      <c r="IM124" s="592"/>
      <c r="IN124" s="592"/>
      <c r="IO124" s="595"/>
      <c r="IP124" s="48"/>
      <c r="IQ124" s="48"/>
      <c r="IR124" s="48"/>
      <c r="IS124" s="48"/>
      <c r="IT124" s="48"/>
      <c r="IU124" s="48"/>
      <c r="IV124" s="48"/>
      <c r="IW124" s="48"/>
      <c r="IX124" s="48"/>
      <c r="IY124" s="48"/>
      <c r="IZ124" s="48"/>
      <c r="JA124" s="48"/>
      <c r="JB124" s="48"/>
      <c r="JC124" s="48"/>
      <c r="JD124" s="48"/>
      <c r="JE124" s="48"/>
      <c r="JF124" s="48"/>
      <c r="JG124" s="48"/>
      <c r="JH124" s="48"/>
      <c r="JI124" s="48"/>
      <c r="JJ124" s="48"/>
      <c r="JK124" s="48"/>
      <c r="JL124" s="48"/>
    </row>
    <row r="125" spans="1:272" ht="15" customHeight="1" thickBot="1" x14ac:dyDescent="0.25">
      <c r="A125" s="59"/>
      <c r="B125" s="721"/>
      <c r="C125" s="350">
        <v>1530</v>
      </c>
      <c r="D125" s="351">
        <v>2400</v>
      </c>
      <c r="E125" s="352"/>
      <c r="F125" s="348" t="str">
        <f t="shared" si="83"/>
        <v>N</v>
      </c>
      <c r="G125" s="348" t="str">
        <f t="shared" si="84"/>
        <v>GP</v>
      </c>
      <c r="H125" s="348" t="str">
        <f t="shared" si="85"/>
        <v>O</v>
      </c>
      <c r="I125" s="353"/>
      <c r="J125" s="597"/>
      <c r="K125" s="598"/>
      <c r="L125" s="596"/>
      <c r="M125" s="592"/>
      <c r="N125" s="592"/>
      <c r="O125" s="592"/>
      <c r="P125" s="592"/>
      <c r="Q125" s="592"/>
      <c r="R125" s="592"/>
      <c r="S125" s="592"/>
      <c r="T125" s="592"/>
      <c r="U125" s="593"/>
      <c r="V125" s="594"/>
      <c r="W125" s="592"/>
      <c r="X125" s="592"/>
      <c r="Y125" s="592"/>
      <c r="Z125" s="592"/>
      <c r="AA125" s="592"/>
      <c r="AB125" s="592"/>
      <c r="AC125" s="592"/>
      <c r="AD125" s="592"/>
      <c r="AE125" s="592"/>
      <c r="AF125" s="592"/>
      <c r="AG125" s="595"/>
      <c r="AH125" s="596"/>
      <c r="AI125" s="592"/>
      <c r="AJ125" s="592"/>
      <c r="AK125" s="592"/>
      <c r="AL125" s="592"/>
      <c r="AM125" s="592"/>
      <c r="AN125" s="592"/>
      <c r="AO125" s="592"/>
      <c r="AP125" s="592"/>
      <c r="AQ125" s="592"/>
      <c r="AR125" s="592"/>
      <c r="AS125" s="593"/>
      <c r="AT125" s="594"/>
      <c r="AU125" s="592"/>
      <c r="AV125" s="592"/>
      <c r="AW125" s="592"/>
      <c r="AX125" s="592"/>
      <c r="AY125" s="592"/>
      <c r="AZ125" s="592"/>
      <c r="BA125" s="592"/>
      <c r="BB125" s="592"/>
      <c r="BC125" s="592"/>
      <c r="BD125" s="592"/>
      <c r="BE125" s="595"/>
      <c r="BF125" s="596"/>
      <c r="BG125" s="592"/>
      <c r="BH125" s="592"/>
      <c r="BI125" s="592"/>
      <c r="BJ125" s="592"/>
      <c r="BK125" s="592"/>
      <c r="BL125" s="592"/>
      <c r="BM125" s="592"/>
      <c r="BN125" s="592"/>
      <c r="BO125" s="592"/>
      <c r="BP125" s="592"/>
      <c r="BQ125" s="593"/>
      <c r="BR125" s="594"/>
      <c r="BS125" s="592"/>
      <c r="BT125" s="592"/>
      <c r="BU125" s="592"/>
      <c r="BV125" s="592"/>
      <c r="BW125" s="592"/>
      <c r="BX125" s="592"/>
      <c r="BY125" s="592"/>
      <c r="BZ125" s="592"/>
      <c r="CA125" s="592"/>
      <c r="CB125" s="592"/>
      <c r="CC125" s="595"/>
      <c r="CD125" s="596"/>
      <c r="CE125" s="592"/>
      <c r="CF125" s="592"/>
      <c r="CG125" s="592"/>
      <c r="CH125" s="592"/>
      <c r="CI125" s="592"/>
      <c r="CJ125" s="592"/>
      <c r="CK125" s="592"/>
      <c r="CL125" s="592"/>
      <c r="CM125" s="592"/>
      <c r="CN125" s="592"/>
      <c r="CO125" s="593"/>
      <c r="CP125" s="594"/>
      <c r="CQ125" s="592"/>
      <c r="CR125" s="592"/>
      <c r="CS125" s="592"/>
      <c r="CT125" s="592"/>
      <c r="CU125" s="592"/>
      <c r="CV125" s="592"/>
      <c r="CW125" s="592"/>
      <c r="CX125" s="592"/>
      <c r="CY125" s="592"/>
      <c r="CZ125" s="592"/>
      <c r="DA125" s="595"/>
      <c r="DB125" s="596"/>
      <c r="DC125" s="592"/>
      <c r="DD125" s="592"/>
      <c r="DE125" s="592"/>
      <c r="DF125" s="592"/>
      <c r="DG125" s="592"/>
      <c r="DH125" s="592"/>
      <c r="DI125" s="592"/>
      <c r="DJ125" s="592"/>
      <c r="DK125" s="592"/>
      <c r="DL125" s="592"/>
      <c r="DM125" s="593"/>
      <c r="DN125" s="594"/>
      <c r="DO125" s="592"/>
      <c r="DP125" s="592"/>
      <c r="DQ125" s="592"/>
      <c r="DR125" s="592"/>
      <c r="DS125" s="592"/>
      <c r="DT125" s="592"/>
      <c r="DU125" s="592"/>
      <c r="DV125" s="592"/>
      <c r="DW125" s="592"/>
      <c r="DX125" s="592"/>
      <c r="DY125" s="595"/>
      <c r="DZ125" s="596"/>
      <c r="EA125" s="592"/>
      <c r="EB125" s="592"/>
      <c r="EC125" s="592"/>
      <c r="ED125" s="592"/>
      <c r="EE125" s="592"/>
      <c r="EF125" s="592" t="s">
        <v>85</v>
      </c>
      <c r="EG125" s="592"/>
      <c r="EH125" s="592"/>
      <c r="EI125" s="592" t="s">
        <v>741</v>
      </c>
      <c r="EJ125" s="592"/>
      <c r="EK125" s="593"/>
      <c r="EL125" s="594" t="s">
        <v>105</v>
      </c>
      <c r="EM125" s="592"/>
      <c r="EN125" s="592"/>
      <c r="EO125" s="592" t="s">
        <v>105</v>
      </c>
      <c r="EP125" s="592"/>
      <c r="EQ125" s="592"/>
      <c r="ER125" s="592" t="s">
        <v>105</v>
      </c>
      <c r="ES125" s="592"/>
      <c r="ET125" s="592"/>
      <c r="EU125" s="592" t="s">
        <v>105</v>
      </c>
      <c r="EV125" s="592"/>
      <c r="EW125" s="595"/>
      <c r="EX125" s="596" t="s">
        <v>105</v>
      </c>
      <c r="EY125" s="592"/>
      <c r="EZ125" s="592"/>
      <c r="FA125" s="592" t="s">
        <v>105</v>
      </c>
      <c r="FB125" s="592"/>
      <c r="FC125" s="592"/>
      <c r="FD125" s="592" t="s">
        <v>105</v>
      </c>
      <c r="FE125" s="592"/>
      <c r="FF125" s="592"/>
      <c r="FG125" s="592" t="s">
        <v>105</v>
      </c>
      <c r="FH125" s="592"/>
      <c r="FI125" s="593"/>
      <c r="FJ125" s="594" t="s">
        <v>105</v>
      </c>
      <c r="FK125" s="592"/>
      <c r="FL125" s="592"/>
      <c r="FM125" s="592" t="s">
        <v>105</v>
      </c>
      <c r="FN125" s="592"/>
      <c r="FO125" s="592"/>
      <c r="FP125" s="592" t="s">
        <v>105</v>
      </c>
      <c r="FQ125" s="592"/>
      <c r="FR125" s="592"/>
      <c r="FS125" s="592" t="s">
        <v>105</v>
      </c>
      <c r="FT125" s="592"/>
      <c r="FU125" s="595"/>
      <c r="FV125" s="594" t="s">
        <v>105</v>
      </c>
      <c r="FW125" s="592"/>
      <c r="FX125" s="592"/>
      <c r="FY125" s="592" t="s">
        <v>105</v>
      </c>
      <c r="FZ125" s="592"/>
      <c r="GA125" s="592"/>
      <c r="GB125" s="592" t="s">
        <v>105</v>
      </c>
      <c r="GC125" s="592"/>
      <c r="GD125" s="592"/>
      <c r="GE125" s="592" t="s">
        <v>105</v>
      </c>
      <c r="GF125" s="592"/>
      <c r="GG125" s="595"/>
      <c r="GH125" s="596" t="s">
        <v>105</v>
      </c>
      <c r="GI125" s="592"/>
      <c r="GJ125" s="592"/>
      <c r="GK125" s="592" t="s">
        <v>87</v>
      </c>
      <c r="GL125" s="592"/>
      <c r="GM125" s="592"/>
      <c r="GN125" s="592" t="s">
        <v>87</v>
      </c>
      <c r="GO125" s="592"/>
      <c r="GP125" s="592"/>
      <c r="GQ125" s="592" t="s">
        <v>87</v>
      </c>
      <c r="GR125" s="592"/>
      <c r="GS125" s="595"/>
      <c r="GT125" s="596" t="s">
        <v>105</v>
      </c>
      <c r="GU125" s="592"/>
      <c r="GV125" s="592"/>
      <c r="GW125" s="596" t="s">
        <v>105</v>
      </c>
      <c r="GX125" s="592"/>
      <c r="GY125" s="592"/>
      <c r="GZ125" s="596" t="s">
        <v>105</v>
      </c>
      <c r="HA125" s="592"/>
      <c r="HB125" s="592"/>
      <c r="HC125" s="596" t="s">
        <v>105</v>
      </c>
      <c r="HD125" s="592"/>
      <c r="HE125" s="592"/>
      <c r="HF125" s="596" t="s">
        <v>105</v>
      </c>
      <c r="HG125" s="592"/>
      <c r="HH125" s="592"/>
      <c r="HI125" s="596" t="s">
        <v>105</v>
      </c>
      <c r="HJ125" s="592"/>
      <c r="HK125" s="592"/>
      <c r="HL125" s="596" t="s">
        <v>105</v>
      </c>
      <c r="HM125" s="592"/>
      <c r="HN125" s="592"/>
      <c r="HO125" s="596" t="s">
        <v>105</v>
      </c>
      <c r="HP125" s="592"/>
      <c r="HQ125" s="592"/>
      <c r="HR125" s="596" t="s">
        <v>105</v>
      </c>
      <c r="HS125" s="592"/>
      <c r="HT125" s="592"/>
      <c r="HU125" s="596" t="s">
        <v>105</v>
      </c>
      <c r="HV125" s="592"/>
      <c r="HW125" s="592"/>
      <c r="HX125" s="596" t="s">
        <v>105</v>
      </c>
      <c r="HY125" s="592"/>
      <c r="HZ125" s="592"/>
      <c r="IA125" s="592" t="s">
        <v>85</v>
      </c>
      <c r="IB125" s="592"/>
      <c r="IC125" s="595"/>
      <c r="ID125" s="592"/>
      <c r="IE125" s="592"/>
      <c r="IF125" s="592"/>
      <c r="IG125" s="592"/>
      <c r="IH125" s="592"/>
      <c r="II125" s="592"/>
      <c r="IJ125" s="592"/>
      <c r="IK125" s="592"/>
      <c r="IL125" s="592"/>
      <c r="IM125" s="592"/>
      <c r="IN125" s="592"/>
      <c r="IO125" s="595"/>
      <c r="IP125" s="48"/>
      <c r="IQ125" s="48"/>
      <c r="IR125" s="48"/>
      <c r="IS125" s="48"/>
      <c r="IT125" s="48"/>
      <c r="IU125" s="48"/>
      <c r="IV125" s="48"/>
      <c r="IW125" s="48"/>
      <c r="IX125" s="48"/>
      <c r="IY125" s="48"/>
      <c r="IZ125" s="48"/>
      <c r="JA125" s="48"/>
      <c r="JB125" s="48"/>
      <c r="JC125" s="48"/>
      <c r="JD125" s="48"/>
      <c r="JE125" s="48"/>
      <c r="JF125" s="48"/>
      <c r="JG125" s="48"/>
      <c r="JH125" s="48"/>
      <c r="JI125" s="48"/>
      <c r="JJ125" s="48"/>
      <c r="JK125" s="48"/>
      <c r="JL125" s="48"/>
    </row>
    <row r="126" spans="1:272" s="3" customFormat="1" ht="15" customHeight="1" thickBot="1" x14ac:dyDescent="0.25">
      <c r="A126" s="59"/>
      <c r="B126" s="721"/>
      <c r="C126" s="350">
        <v>1600</v>
      </c>
      <c r="D126" s="351">
        <v>2400</v>
      </c>
      <c r="E126" s="357"/>
      <c r="F126" s="348" t="str">
        <f t="shared" si="83"/>
        <v>N</v>
      </c>
      <c r="G126" s="348" t="str">
        <f t="shared" si="84"/>
        <v>GP</v>
      </c>
      <c r="H126" s="348" t="str">
        <f t="shared" si="85"/>
        <v>TR</v>
      </c>
      <c r="I126" s="353"/>
      <c r="J126" s="597"/>
      <c r="K126" s="598"/>
      <c r="L126" s="596"/>
      <c r="M126" s="592"/>
      <c r="N126" s="592"/>
      <c r="O126" s="592"/>
      <c r="P126" s="592"/>
      <c r="Q126" s="592"/>
      <c r="R126" s="592"/>
      <c r="S126" s="592"/>
      <c r="T126" s="592"/>
      <c r="U126" s="593"/>
      <c r="V126" s="594"/>
      <c r="W126" s="592"/>
      <c r="X126" s="592"/>
      <c r="Y126" s="592"/>
      <c r="Z126" s="592"/>
      <c r="AA126" s="592"/>
      <c r="AB126" s="592"/>
      <c r="AC126" s="592"/>
      <c r="AD126" s="592"/>
      <c r="AE126" s="592"/>
      <c r="AF126" s="592"/>
      <c r="AG126" s="595"/>
      <c r="AH126" s="596"/>
      <c r="AI126" s="592"/>
      <c r="AJ126" s="592"/>
      <c r="AK126" s="592"/>
      <c r="AL126" s="592"/>
      <c r="AM126" s="592"/>
      <c r="AN126" s="592"/>
      <c r="AO126" s="592"/>
      <c r="AP126" s="592"/>
      <c r="AQ126" s="592"/>
      <c r="AR126" s="592"/>
      <c r="AS126" s="593"/>
      <c r="AT126" s="594"/>
      <c r="AU126" s="592"/>
      <c r="AV126" s="592"/>
      <c r="AW126" s="592"/>
      <c r="AX126" s="592"/>
      <c r="AY126" s="592"/>
      <c r="AZ126" s="592"/>
      <c r="BA126" s="592"/>
      <c r="BB126" s="592"/>
      <c r="BC126" s="592"/>
      <c r="BD126" s="592"/>
      <c r="BE126" s="595"/>
      <c r="BF126" s="596"/>
      <c r="BG126" s="592"/>
      <c r="BH126" s="592"/>
      <c r="BI126" s="592"/>
      <c r="BJ126" s="592"/>
      <c r="BK126" s="592"/>
      <c r="BL126" s="592"/>
      <c r="BM126" s="592"/>
      <c r="BN126" s="592"/>
      <c r="BO126" s="592"/>
      <c r="BP126" s="592"/>
      <c r="BQ126" s="593"/>
      <c r="BR126" s="594"/>
      <c r="BS126" s="592"/>
      <c r="BT126" s="592"/>
      <c r="BU126" s="592"/>
      <c r="BV126" s="592"/>
      <c r="BW126" s="592"/>
      <c r="BX126" s="592"/>
      <c r="BY126" s="592"/>
      <c r="BZ126" s="592"/>
      <c r="CA126" s="592"/>
      <c r="CB126" s="592"/>
      <c r="CC126" s="595"/>
      <c r="CD126" s="596"/>
      <c r="CE126" s="592"/>
      <c r="CF126" s="592"/>
      <c r="CG126" s="592"/>
      <c r="CH126" s="592"/>
      <c r="CI126" s="592"/>
      <c r="CJ126" s="592"/>
      <c r="CK126" s="592"/>
      <c r="CL126" s="592"/>
      <c r="CM126" s="592"/>
      <c r="CN126" s="592"/>
      <c r="CO126" s="593"/>
      <c r="CP126" s="594"/>
      <c r="CQ126" s="592"/>
      <c r="CR126" s="592"/>
      <c r="CS126" s="592"/>
      <c r="CT126" s="592"/>
      <c r="CU126" s="592"/>
      <c r="CV126" s="592"/>
      <c r="CW126" s="592"/>
      <c r="CX126" s="592"/>
      <c r="CY126" s="592"/>
      <c r="CZ126" s="592"/>
      <c r="DA126" s="595"/>
      <c r="DB126" s="596"/>
      <c r="DC126" s="592"/>
      <c r="DD126" s="592"/>
      <c r="DE126" s="592"/>
      <c r="DF126" s="592"/>
      <c r="DG126" s="592"/>
      <c r="DH126" s="592"/>
      <c r="DI126" s="592"/>
      <c r="DJ126" s="592"/>
      <c r="DK126" s="592"/>
      <c r="DL126" s="592"/>
      <c r="DM126" s="593"/>
      <c r="DN126" s="594"/>
      <c r="DO126" s="592"/>
      <c r="DP126" s="592"/>
      <c r="DQ126" s="592"/>
      <c r="DR126" s="592"/>
      <c r="DS126" s="592"/>
      <c r="DT126" s="592"/>
      <c r="DU126" s="592"/>
      <c r="DV126" s="592"/>
      <c r="DW126" s="592"/>
      <c r="DX126" s="592"/>
      <c r="DY126" s="595"/>
      <c r="DZ126" s="596"/>
      <c r="EA126" s="592"/>
      <c r="EB126" s="592"/>
      <c r="EC126" s="592"/>
      <c r="ED126" s="592"/>
      <c r="EE126" s="592"/>
      <c r="EF126" s="592" t="s">
        <v>85</v>
      </c>
      <c r="EG126" s="592"/>
      <c r="EH126" s="592"/>
      <c r="EI126" s="592" t="s">
        <v>85</v>
      </c>
      <c r="EJ126" s="592"/>
      <c r="EK126" s="592"/>
      <c r="EL126" s="592" t="s">
        <v>85</v>
      </c>
      <c r="EM126" s="592"/>
      <c r="EN126" s="592"/>
      <c r="EO126" s="592" t="s">
        <v>105</v>
      </c>
      <c r="EP126" s="592"/>
      <c r="EQ126" s="592"/>
      <c r="ER126" s="592" t="s">
        <v>105</v>
      </c>
      <c r="ES126" s="592"/>
      <c r="ET126" s="592"/>
      <c r="EU126" s="592" t="s">
        <v>105</v>
      </c>
      <c r="EV126" s="592"/>
      <c r="EW126" s="595"/>
      <c r="EX126" s="596" t="s">
        <v>105</v>
      </c>
      <c r="EY126" s="592"/>
      <c r="EZ126" s="592"/>
      <c r="FA126" s="592" t="s">
        <v>105</v>
      </c>
      <c r="FB126" s="592"/>
      <c r="FC126" s="592"/>
      <c r="FD126" s="592" t="s">
        <v>105</v>
      </c>
      <c r="FE126" s="592"/>
      <c r="FF126" s="592"/>
      <c r="FG126" s="592" t="s">
        <v>105</v>
      </c>
      <c r="FH126" s="592"/>
      <c r="FI126" s="593"/>
      <c r="FJ126" s="594" t="s">
        <v>105</v>
      </c>
      <c r="FK126" s="592"/>
      <c r="FL126" s="592"/>
      <c r="FM126" s="592" t="s">
        <v>104</v>
      </c>
      <c r="FN126" s="592"/>
      <c r="FO126" s="592"/>
      <c r="FP126" s="592" t="s">
        <v>104</v>
      </c>
      <c r="FQ126" s="592"/>
      <c r="FR126" s="592"/>
      <c r="FS126" s="592" t="s">
        <v>104</v>
      </c>
      <c r="FT126" s="592"/>
      <c r="FU126" s="595"/>
      <c r="FV126" s="594" t="s">
        <v>104</v>
      </c>
      <c r="FW126" s="592"/>
      <c r="FX126" s="592"/>
      <c r="FY126" s="592" t="s">
        <v>104</v>
      </c>
      <c r="FZ126" s="592"/>
      <c r="GA126" s="592"/>
      <c r="GB126" s="592" t="s">
        <v>104</v>
      </c>
      <c r="GC126" s="592"/>
      <c r="GD126" s="592"/>
      <c r="GE126" s="592" t="s">
        <v>104</v>
      </c>
      <c r="GF126" s="592"/>
      <c r="GG126" s="595"/>
      <c r="GH126" s="596" t="s">
        <v>104</v>
      </c>
      <c r="GI126" s="592"/>
      <c r="GJ126" s="592"/>
      <c r="GK126" s="592" t="s">
        <v>104</v>
      </c>
      <c r="GL126" s="592"/>
      <c r="GM126" s="592"/>
      <c r="GN126" s="592" t="s">
        <v>104</v>
      </c>
      <c r="GO126" s="592"/>
      <c r="GP126" s="592"/>
      <c r="GQ126" s="592" t="s">
        <v>104</v>
      </c>
      <c r="GR126" s="592"/>
      <c r="GS126" s="595"/>
      <c r="GT126" s="596" t="s">
        <v>87</v>
      </c>
      <c r="GU126" s="592"/>
      <c r="GV126" s="592"/>
      <c r="GW126" s="592" t="s">
        <v>87</v>
      </c>
      <c r="GX126" s="592"/>
      <c r="GY126" s="592"/>
      <c r="GZ126" s="592" t="s">
        <v>87</v>
      </c>
      <c r="HA126" s="592"/>
      <c r="HB126" s="592"/>
      <c r="HC126" s="592" t="s">
        <v>104</v>
      </c>
      <c r="HD126" s="592"/>
      <c r="HE126" s="593"/>
      <c r="HF126" s="594" t="s">
        <v>104</v>
      </c>
      <c r="HG126" s="592"/>
      <c r="HH126" s="592"/>
      <c r="HI126" s="592" t="s">
        <v>104</v>
      </c>
      <c r="HJ126" s="592"/>
      <c r="HK126" s="592"/>
      <c r="HL126" s="592" t="s">
        <v>104</v>
      </c>
      <c r="HM126" s="592"/>
      <c r="HN126" s="592"/>
      <c r="HO126" s="592" t="s">
        <v>104</v>
      </c>
      <c r="HP126" s="592"/>
      <c r="HQ126" s="595"/>
      <c r="HR126" s="596" t="s">
        <v>104</v>
      </c>
      <c r="HS126" s="592"/>
      <c r="HT126" s="592"/>
      <c r="HU126" s="592" t="s">
        <v>104</v>
      </c>
      <c r="HV126" s="592"/>
      <c r="HW126" s="592"/>
      <c r="HX126" s="633" t="s">
        <v>85</v>
      </c>
      <c r="HY126" s="633"/>
      <c r="HZ126" s="633"/>
      <c r="IA126" s="633" t="s">
        <v>85</v>
      </c>
      <c r="IB126" s="633"/>
      <c r="IC126" s="634"/>
      <c r="ID126" s="592"/>
      <c r="IE126" s="592"/>
      <c r="IF126" s="592"/>
      <c r="IG126" s="592"/>
      <c r="IH126" s="592"/>
      <c r="II126" s="592"/>
      <c r="IJ126" s="592"/>
      <c r="IK126" s="592"/>
      <c r="IL126" s="592"/>
      <c r="IM126" s="592"/>
      <c r="IN126" s="592"/>
      <c r="IO126" s="595"/>
      <c r="IP126" s="48"/>
      <c r="IQ126" s="48"/>
      <c r="IR126" s="48"/>
      <c r="IS126" s="48"/>
      <c r="IT126" s="48"/>
      <c r="IU126" s="48"/>
      <c r="IV126" s="48"/>
      <c r="IW126" s="48"/>
      <c r="IX126" s="48"/>
      <c r="IY126" s="48"/>
      <c r="IZ126" s="48"/>
      <c r="JA126" s="48"/>
      <c r="JB126" s="48"/>
      <c r="JC126" s="48"/>
      <c r="JD126" s="48"/>
      <c r="JE126" s="48"/>
      <c r="JF126" s="48"/>
      <c r="JG126" s="48"/>
      <c r="JH126" s="48"/>
      <c r="JI126" s="48"/>
      <c r="JJ126" s="48"/>
      <c r="JK126" s="48"/>
      <c r="JL126" s="48"/>
    </row>
    <row r="127" spans="1:272" ht="15" customHeight="1" thickBot="1" x14ac:dyDescent="0.25">
      <c r="A127" s="59"/>
      <c r="B127" s="721"/>
      <c r="C127" s="350"/>
      <c r="D127" s="351"/>
      <c r="E127" s="352"/>
      <c r="F127" s="348" t="str">
        <f t="shared" si="83"/>
        <v>N</v>
      </c>
      <c r="G127" s="348" t="str">
        <f t="shared" si="84"/>
        <v>GP</v>
      </c>
      <c r="H127" s="348" t="str">
        <f t="shared" si="85"/>
        <v>TR</v>
      </c>
      <c r="I127" s="353"/>
      <c r="J127" s="597"/>
      <c r="K127" s="598"/>
      <c r="L127" s="596"/>
      <c r="M127" s="592"/>
      <c r="N127" s="592"/>
      <c r="O127" s="592"/>
      <c r="P127" s="592"/>
      <c r="Q127" s="592"/>
      <c r="R127" s="592"/>
      <c r="S127" s="592"/>
      <c r="T127" s="592"/>
      <c r="U127" s="593"/>
      <c r="V127" s="594"/>
      <c r="W127" s="592"/>
      <c r="X127" s="592"/>
      <c r="Y127" s="592"/>
      <c r="Z127" s="592"/>
      <c r="AA127" s="592"/>
      <c r="AB127" s="592"/>
      <c r="AC127" s="592"/>
      <c r="AD127" s="592"/>
      <c r="AE127" s="592"/>
      <c r="AF127" s="592"/>
      <c r="AG127" s="595"/>
      <c r="AH127" s="596"/>
      <c r="AI127" s="592"/>
      <c r="AJ127" s="592"/>
      <c r="AK127" s="592"/>
      <c r="AL127" s="592"/>
      <c r="AM127" s="592"/>
      <c r="AN127" s="592"/>
      <c r="AO127" s="592"/>
      <c r="AP127" s="592"/>
      <c r="AQ127" s="592"/>
      <c r="AR127" s="592"/>
      <c r="AS127" s="593"/>
      <c r="AT127" s="594"/>
      <c r="AU127" s="592"/>
      <c r="AV127" s="592"/>
      <c r="AW127" s="592"/>
      <c r="AX127" s="592"/>
      <c r="AY127" s="592"/>
      <c r="AZ127" s="592"/>
      <c r="BA127" s="592"/>
      <c r="BB127" s="592"/>
      <c r="BC127" s="592"/>
      <c r="BD127" s="592"/>
      <c r="BE127" s="595"/>
      <c r="BF127" s="596"/>
      <c r="BG127" s="592"/>
      <c r="BH127" s="592"/>
      <c r="BI127" s="592"/>
      <c r="BJ127" s="592"/>
      <c r="BK127" s="592"/>
      <c r="BL127" s="592"/>
      <c r="BM127" s="592"/>
      <c r="BN127" s="592"/>
      <c r="BO127" s="592"/>
      <c r="BP127" s="592"/>
      <c r="BQ127" s="593"/>
      <c r="BR127" s="594"/>
      <c r="BS127" s="592"/>
      <c r="BT127" s="592"/>
      <c r="BU127" s="592"/>
      <c r="BV127" s="592"/>
      <c r="BW127" s="592"/>
      <c r="BX127" s="592"/>
      <c r="BY127" s="592"/>
      <c r="BZ127" s="592"/>
      <c r="CA127" s="592"/>
      <c r="CB127" s="592"/>
      <c r="CC127" s="595"/>
      <c r="CD127" s="596"/>
      <c r="CE127" s="592"/>
      <c r="CF127" s="592"/>
      <c r="CG127" s="592"/>
      <c r="CH127" s="592"/>
      <c r="CI127" s="592"/>
      <c r="CJ127" s="592"/>
      <c r="CK127" s="592"/>
      <c r="CL127" s="592"/>
      <c r="CM127" s="592"/>
      <c r="CN127" s="592"/>
      <c r="CO127" s="593"/>
      <c r="CP127" s="594"/>
      <c r="CQ127" s="592"/>
      <c r="CR127" s="592"/>
      <c r="CS127" s="592"/>
      <c r="CT127" s="592"/>
      <c r="CU127" s="592"/>
      <c r="CV127" s="592"/>
      <c r="CW127" s="592"/>
      <c r="CX127" s="592"/>
      <c r="CY127" s="592"/>
      <c r="CZ127" s="592"/>
      <c r="DA127" s="595"/>
      <c r="DB127" s="596"/>
      <c r="DC127" s="592"/>
      <c r="DD127" s="592"/>
      <c r="DE127" s="592"/>
      <c r="DF127" s="592"/>
      <c r="DG127" s="592"/>
      <c r="DH127" s="592"/>
      <c r="DI127" s="592"/>
      <c r="DJ127" s="592"/>
      <c r="DK127" s="592"/>
      <c r="DL127" s="592"/>
      <c r="DM127" s="593"/>
      <c r="DN127" s="594"/>
      <c r="DO127" s="592"/>
      <c r="DP127" s="592"/>
      <c r="DQ127" s="592"/>
      <c r="DR127" s="592"/>
      <c r="DS127" s="592"/>
      <c r="DT127" s="592"/>
      <c r="DU127" s="592"/>
      <c r="DV127" s="592"/>
      <c r="DW127" s="592"/>
      <c r="DX127" s="592"/>
      <c r="DY127" s="595"/>
      <c r="DZ127" s="596"/>
      <c r="EA127" s="592"/>
      <c r="EB127" s="592"/>
      <c r="EC127" s="592"/>
      <c r="ED127" s="592"/>
      <c r="EE127" s="592"/>
      <c r="EF127" s="592" t="s">
        <v>85</v>
      </c>
      <c r="EG127" s="592"/>
      <c r="EH127" s="592"/>
      <c r="EI127" s="592" t="s">
        <v>85</v>
      </c>
      <c r="EJ127" s="592"/>
      <c r="EK127" s="592"/>
      <c r="EL127" s="592" t="s">
        <v>85</v>
      </c>
      <c r="EM127" s="592"/>
      <c r="EN127" s="592"/>
      <c r="EO127" s="592" t="s">
        <v>104</v>
      </c>
      <c r="EP127" s="592"/>
      <c r="EQ127" s="592"/>
      <c r="ER127" s="592" t="s">
        <v>104</v>
      </c>
      <c r="ES127" s="592"/>
      <c r="ET127" s="592"/>
      <c r="EU127" s="592" t="s">
        <v>104</v>
      </c>
      <c r="EV127" s="592"/>
      <c r="EW127" s="595"/>
      <c r="EX127" s="596" t="s">
        <v>104</v>
      </c>
      <c r="EY127" s="592"/>
      <c r="EZ127" s="592"/>
      <c r="FA127" s="592" t="s">
        <v>104</v>
      </c>
      <c r="FB127" s="592"/>
      <c r="FC127" s="592"/>
      <c r="FD127" s="592" t="s">
        <v>104</v>
      </c>
      <c r="FE127" s="592"/>
      <c r="FF127" s="592"/>
      <c r="FG127" s="592" t="s">
        <v>104</v>
      </c>
      <c r="FH127" s="592"/>
      <c r="FI127" s="593"/>
      <c r="FJ127" s="594" t="s">
        <v>104</v>
      </c>
      <c r="FK127" s="592"/>
      <c r="FL127" s="592"/>
      <c r="FM127" s="592" t="s">
        <v>104</v>
      </c>
      <c r="FN127" s="592"/>
      <c r="FO127" s="592"/>
      <c r="FP127" s="592" t="s">
        <v>104</v>
      </c>
      <c r="FQ127" s="592"/>
      <c r="FR127" s="592"/>
      <c r="FS127" s="592" t="s">
        <v>104</v>
      </c>
      <c r="FT127" s="592"/>
      <c r="FU127" s="595"/>
      <c r="FV127" s="594" t="s">
        <v>104</v>
      </c>
      <c r="FW127" s="592"/>
      <c r="FX127" s="592"/>
      <c r="FY127" s="592" t="s">
        <v>104</v>
      </c>
      <c r="FZ127" s="592"/>
      <c r="GA127" s="592"/>
      <c r="GB127" s="592" t="s">
        <v>104</v>
      </c>
      <c r="GC127" s="592"/>
      <c r="GD127" s="592"/>
      <c r="GE127" s="592" t="s">
        <v>87</v>
      </c>
      <c r="GF127" s="592"/>
      <c r="GG127" s="595"/>
      <c r="GH127" s="596" t="s">
        <v>87</v>
      </c>
      <c r="GI127" s="592"/>
      <c r="GJ127" s="592"/>
      <c r="GK127" s="592" t="s">
        <v>87</v>
      </c>
      <c r="GL127" s="592"/>
      <c r="GM127" s="592"/>
      <c r="GN127" s="592" t="s">
        <v>105</v>
      </c>
      <c r="GO127" s="592"/>
      <c r="GP127" s="592"/>
      <c r="GQ127" s="592" t="s">
        <v>105</v>
      </c>
      <c r="GR127" s="592"/>
      <c r="GS127" s="595"/>
      <c r="GT127" s="596" t="s">
        <v>105</v>
      </c>
      <c r="GU127" s="592"/>
      <c r="GV127" s="592"/>
      <c r="GW127" s="592" t="s">
        <v>105</v>
      </c>
      <c r="GX127" s="592"/>
      <c r="GY127" s="592"/>
      <c r="GZ127" s="592" t="s">
        <v>105</v>
      </c>
      <c r="HA127" s="592"/>
      <c r="HB127" s="592"/>
      <c r="HC127" s="633" t="s">
        <v>105</v>
      </c>
      <c r="HD127" s="633"/>
      <c r="HE127" s="635"/>
      <c r="HF127" s="636" t="s">
        <v>105</v>
      </c>
      <c r="HG127" s="633"/>
      <c r="HH127" s="633"/>
      <c r="HI127" s="633" t="s">
        <v>105</v>
      </c>
      <c r="HJ127" s="633"/>
      <c r="HK127" s="633"/>
      <c r="HL127" s="633" t="s">
        <v>105</v>
      </c>
      <c r="HM127" s="633"/>
      <c r="HN127" s="633"/>
      <c r="HO127" s="633" t="s">
        <v>105</v>
      </c>
      <c r="HP127" s="633"/>
      <c r="HQ127" s="634"/>
      <c r="HR127" s="632" t="s">
        <v>105</v>
      </c>
      <c r="HS127" s="633"/>
      <c r="HT127" s="633"/>
      <c r="HU127" s="633" t="s">
        <v>105</v>
      </c>
      <c r="HV127" s="633"/>
      <c r="HW127" s="633"/>
      <c r="HX127" s="633" t="s">
        <v>85</v>
      </c>
      <c r="HY127" s="633"/>
      <c r="HZ127" s="633"/>
      <c r="IA127" s="633" t="s">
        <v>85</v>
      </c>
      <c r="IB127" s="633"/>
      <c r="IC127" s="634"/>
      <c r="ID127" s="592"/>
      <c r="IE127" s="592"/>
      <c r="IF127" s="592"/>
      <c r="IG127" s="592"/>
      <c r="IH127" s="592"/>
      <c r="II127" s="592"/>
      <c r="IJ127" s="592"/>
      <c r="IK127" s="592"/>
      <c r="IL127" s="592"/>
      <c r="IM127" s="592"/>
      <c r="IN127" s="592"/>
      <c r="IO127" s="595"/>
      <c r="IP127" s="48"/>
      <c r="IQ127" s="48"/>
      <c r="IR127" s="48"/>
      <c r="IS127" s="48"/>
      <c r="IT127" s="48"/>
      <c r="IU127" s="48"/>
      <c r="IV127" s="48"/>
      <c r="IW127" s="48"/>
      <c r="IX127" s="48"/>
      <c r="IY127" s="48"/>
      <c r="IZ127" s="48"/>
      <c r="JA127" s="48"/>
      <c r="JB127" s="48"/>
      <c r="JC127" s="48"/>
      <c r="JD127" s="48"/>
      <c r="JE127" s="48"/>
      <c r="JF127" s="48"/>
      <c r="JG127" s="48"/>
      <c r="JH127" s="48"/>
      <c r="JI127" s="48"/>
      <c r="JJ127" s="48"/>
      <c r="JK127" s="48"/>
      <c r="JL127" s="48"/>
    </row>
    <row r="128" spans="1:272" s="3" customFormat="1" ht="15" customHeight="1" thickBot="1" x14ac:dyDescent="0.25">
      <c r="A128" s="59"/>
      <c r="B128" s="721"/>
      <c r="C128" s="350"/>
      <c r="D128" s="351"/>
      <c r="E128" s="352"/>
      <c r="F128" s="348" t="str">
        <f t="shared" si="83"/>
        <v>N</v>
      </c>
      <c r="G128" s="348" t="str">
        <f t="shared" si="84"/>
        <v>GP</v>
      </c>
      <c r="H128" s="348" t="str">
        <f t="shared" si="85"/>
        <v>TR</v>
      </c>
      <c r="I128" s="353"/>
      <c r="J128" s="597"/>
      <c r="K128" s="598"/>
      <c r="L128" s="596"/>
      <c r="M128" s="592"/>
      <c r="N128" s="592"/>
      <c r="O128" s="592"/>
      <c r="P128" s="592"/>
      <c r="Q128" s="592"/>
      <c r="R128" s="592"/>
      <c r="S128" s="592"/>
      <c r="T128" s="592"/>
      <c r="U128" s="593"/>
      <c r="V128" s="594"/>
      <c r="W128" s="592"/>
      <c r="X128" s="592"/>
      <c r="Y128" s="592"/>
      <c r="Z128" s="592"/>
      <c r="AA128" s="592"/>
      <c r="AB128" s="592"/>
      <c r="AC128" s="592"/>
      <c r="AD128" s="592"/>
      <c r="AE128" s="592"/>
      <c r="AF128" s="592"/>
      <c r="AG128" s="595"/>
      <c r="AH128" s="596"/>
      <c r="AI128" s="592"/>
      <c r="AJ128" s="592"/>
      <c r="AK128" s="592"/>
      <c r="AL128" s="592"/>
      <c r="AM128" s="592"/>
      <c r="AN128" s="592"/>
      <c r="AO128" s="592"/>
      <c r="AP128" s="592"/>
      <c r="AQ128" s="592"/>
      <c r="AR128" s="592"/>
      <c r="AS128" s="593"/>
      <c r="AT128" s="594"/>
      <c r="AU128" s="592"/>
      <c r="AV128" s="592"/>
      <c r="AW128" s="592"/>
      <c r="AX128" s="592"/>
      <c r="AY128" s="592"/>
      <c r="AZ128" s="592"/>
      <c r="BA128" s="592"/>
      <c r="BB128" s="592"/>
      <c r="BC128" s="592"/>
      <c r="BD128" s="592"/>
      <c r="BE128" s="595"/>
      <c r="BF128" s="596"/>
      <c r="BG128" s="592"/>
      <c r="BH128" s="592"/>
      <c r="BI128" s="592"/>
      <c r="BJ128" s="592"/>
      <c r="BK128" s="592"/>
      <c r="BL128" s="592"/>
      <c r="BM128" s="592"/>
      <c r="BN128" s="592"/>
      <c r="BO128" s="592"/>
      <c r="BP128" s="592"/>
      <c r="BQ128" s="593"/>
      <c r="BR128" s="594"/>
      <c r="BS128" s="592"/>
      <c r="BT128" s="592"/>
      <c r="BU128" s="592"/>
      <c r="BV128" s="592"/>
      <c r="BW128" s="592"/>
      <c r="BX128" s="592"/>
      <c r="BY128" s="592"/>
      <c r="BZ128" s="592"/>
      <c r="CA128" s="592"/>
      <c r="CB128" s="592"/>
      <c r="CC128" s="595"/>
      <c r="CD128" s="596"/>
      <c r="CE128" s="592"/>
      <c r="CF128" s="592"/>
      <c r="CG128" s="592"/>
      <c r="CH128" s="592"/>
      <c r="CI128" s="592"/>
      <c r="CJ128" s="592"/>
      <c r="CK128" s="592"/>
      <c r="CL128" s="592"/>
      <c r="CM128" s="592"/>
      <c r="CN128" s="592"/>
      <c r="CO128" s="593"/>
      <c r="CP128" s="594"/>
      <c r="CQ128" s="592"/>
      <c r="CR128" s="592"/>
      <c r="CS128" s="592"/>
      <c r="CT128" s="592"/>
      <c r="CU128" s="592"/>
      <c r="CV128" s="592"/>
      <c r="CW128" s="592"/>
      <c r="CX128" s="592"/>
      <c r="CY128" s="592"/>
      <c r="CZ128" s="592"/>
      <c r="DA128" s="595"/>
      <c r="DB128" s="596"/>
      <c r="DC128" s="592"/>
      <c r="DD128" s="592"/>
      <c r="DE128" s="592"/>
      <c r="DF128" s="592"/>
      <c r="DG128" s="592"/>
      <c r="DH128" s="592"/>
      <c r="DI128" s="592"/>
      <c r="DJ128" s="592"/>
      <c r="DK128" s="592"/>
      <c r="DL128" s="592"/>
      <c r="DM128" s="593"/>
      <c r="DN128" s="594"/>
      <c r="DO128" s="592"/>
      <c r="DP128" s="592"/>
      <c r="DQ128" s="592"/>
      <c r="DR128" s="592"/>
      <c r="DS128" s="592"/>
      <c r="DT128" s="592"/>
      <c r="DU128" s="592"/>
      <c r="DV128" s="592"/>
      <c r="DW128" s="592"/>
      <c r="DX128" s="592"/>
      <c r="DY128" s="595"/>
      <c r="DZ128" s="596"/>
      <c r="EA128" s="592"/>
      <c r="EB128" s="592"/>
      <c r="EC128" s="592"/>
      <c r="ED128" s="592"/>
      <c r="EE128" s="592"/>
      <c r="EF128" s="592" t="s">
        <v>85</v>
      </c>
      <c r="EG128" s="592"/>
      <c r="EH128" s="592"/>
      <c r="EI128" s="592" t="s">
        <v>85</v>
      </c>
      <c r="EJ128" s="592"/>
      <c r="EK128" s="592"/>
      <c r="EL128" s="592" t="s">
        <v>85</v>
      </c>
      <c r="EM128" s="592"/>
      <c r="EN128" s="592"/>
      <c r="EO128" s="592" t="s">
        <v>104</v>
      </c>
      <c r="EP128" s="592"/>
      <c r="EQ128" s="592"/>
      <c r="ER128" s="592" t="s">
        <v>104</v>
      </c>
      <c r="ES128" s="592"/>
      <c r="ET128" s="592"/>
      <c r="EU128" s="592" t="s">
        <v>104</v>
      </c>
      <c r="EV128" s="592"/>
      <c r="EW128" s="595"/>
      <c r="EX128" s="596" t="s">
        <v>104</v>
      </c>
      <c r="EY128" s="592"/>
      <c r="EZ128" s="592"/>
      <c r="FA128" s="592" t="s">
        <v>104</v>
      </c>
      <c r="FB128" s="592"/>
      <c r="FC128" s="592"/>
      <c r="FD128" s="592" t="s">
        <v>104</v>
      </c>
      <c r="FE128" s="592"/>
      <c r="FF128" s="592"/>
      <c r="FG128" s="592" t="s">
        <v>104</v>
      </c>
      <c r="FH128" s="592"/>
      <c r="FI128" s="593"/>
      <c r="FJ128" s="594" t="s">
        <v>104</v>
      </c>
      <c r="FK128" s="592"/>
      <c r="FL128" s="592"/>
      <c r="FM128" s="592" t="s">
        <v>104</v>
      </c>
      <c r="FN128" s="592"/>
      <c r="FO128" s="592"/>
      <c r="FP128" s="592" t="s">
        <v>104</v>
      </c>
      <c r="FQ128" s="592"/>
      <c r="FR128" s="592"/>
      <c r="FS128" s="592" t="s">
        <v>104</v>
      </c>
      <c r="FT128" s="592"/>
      <c r="FU128" s="595"/>
      <c r="FV128" s="594" t="s">
        <v>104</v>
      </c>
      <c r="FW128" s="592"/>
      <c r="FX128" s="592"/>
      <c r="FY128" s="592" t="s">
        <v>104</v>
      </c>
      <c r="FZ128" s="592"/>
      <c r="GA128" s="592"/>
      <c r="GB128" s="592" t="s">
        <v>87</v>
      </c>
      <c r="GC128" s="592"/>
      <c r="GD128" s="592"/>
      <c r="GE128" s="592" t="s">
        <v>87</v>
      </c>
      <c r="GF128" s="592"/>
      <c r="GG128" s="595"/>
      <c r="GH128" s="596" t="s">
        <v>87</v>
      </c>
      <c r="GI128" s="592"/>
      <c r="GJ128" s="592"/>
      <c r="GK128" s="592" t="s">
        <v>105</v>
      </c>
      <c r="GL128" s="592"/>
      <c r="GM128" s="592"/>
      <c r="GN128" s="592" t="s">
        <v>105</v>
      </c>
      <c r="GO128" s="592"/>
      <c r="GP128" s="592"/>
      <c r="GQ128" s="592" t="s">
        <v>105</v>
      </c>
      <c r="GR128" s="592"/>
      <c r="GS128" s="595"/>
      <c r="GT128" s="596" t="s">
        <v>105</v>
      </c>
      <c r="GU128" s="592"/>
      <c r="GV128" s="592"/>
      <c r="GW128" s="592" t="s">
        <v>105</v>
      </c>
      <c r="GX128" s="592"/>
      <c r="GY128" s="592"/>
      <c r="GZ128" s="592" t="s">
        <v>105</v>
      </c>
      <c r="HA128" s="592"/>
      <c r="HB128" s="592"/>
      <c r="HC128" s="633" t="s">
        <v>105</v>
      </c>
      <c r="HD128" s="633"/>
      <c r="HE128" s="635"/>
      <c r="HF128" s="636" t="s">
        <v>105</v>
      </c>
      <c r="HG128" s="633"/>
      <c r="HH128" s="633"/>
      <c r="HI128" s="633" t="s">
        <v>105</v>
      </c>
      <c r="HJ128" s="633"/>
      <c r="HK128" s="633"/>
      <c r="HL128" s="633" t="s">
        <v>105</v>
      </c>
      <c r="HM128" s="633"/>
      <c r="HN128" s="633"/>
      <c r="HO128" s="633" t="s">
        <v>105</v>
      </c>
      <c r="HP128" s="633"/>
      <c r="HQ128" s="634"/>
      <c r="HR128" s="632" t="s">
        <v>105</v>
      </c>
      <c r="HS128" s="633"/>
      <c r="HT128" s="633"/>
      <c r="HU128" s="633" t="s">
        <v>105</v>
      </c>
      <c r="HV128" s="633"/>
      <c r="HW128" s="633"/>
      <c r="HX128" s="633" t="s">
        <v>85</v>
      </c>
      <c r="HY128" s="633"/>
      <c r="HZ128" s="633"/>
      <c r="IA128" s="633" t="s">
        <v>85</v>
      </c>
      <c r="IB128" s="633"/>
      <c r="IC128" s="634"/>
      <c r="ID128" s="592"/>
      <c r="IE128" s="592"/>
      <c r="IF128" s="592"/>
      <c r="IG128" s="592"/>
      <c r="IH128" s="592"/>
      <c r="II128" s="592"/>
      <c r="IJ128" s="592"/>
      <c r="IK128" s="592"/>
      <c r="IL128" s="592"/>
      <c r="IM128" s="592"/>
      <c r="IN128" s="592"/>
      <c r="IO128" s="595"/>
      <c r="IP128" s="48"/>
      <c r="IQ128" s="48"/>
      <c r="IR128" s="48"/>
      <c r="IS128" s="48"/>
      <c r="IT128" s="48"/>
      <c r="IU128" s="48"/>
      <c r="IV128" s="48"/>
      <c r="IW128" s="48"/>
      <c r="IX128" s="48"/>
      <c r="IY128" s="48"/>
      <c r="IZ128" s="48"/>
      <c r="JA128" s="48"/>
      <c r="JB128" s="48"/>
      <c r="JC128" s="48"/>
      <c r="JD128" s="48"/>
      <c r="JE128" s="48"/>
      <c r="JF128" s="48"/>
      <c r="JG128" s="48"/>
      <c r="JH128" s="48"/>
      <c r="JI128" s="48"/>
      <c r="JJ128" s="48"/>
      <c r="JK128" s="48"/>
      <c r="JL128" s="48"/>
    </row>
    <row r="129" spans="1:272" ht="15" customHeight="1" thickBot="1" x14ac:dyDescent="0.25">
      <c r="A129" s="59"/>
      <c r="B129" s="721"/>
      <c r="C129" s="350">
        <v>1530</v>
      </c>
      <c r="D129" s="351">
        <v>2400</v>
      </c>
      <c r="E129" s="357"/>
      <c r="F129" s="348" t="str">
        <f t="shared" si="83"/>
        <v>N</v>
      </c>
      <c r="G129" s="348" t="str">
        <f t="shared" si="84"/>
        <v>GP</v>
      </c>
      <c r="H129" s="348" t="str">
        <f t="shared" si="85"/>
        <v>O</v>
      </c>
      <c r="I129" s="353"/>
      <c r="J129" s="597"/>
      <c r="K129" s="598"/>
      <c r="L129" s="596"/>
      <c r="M129" s="592"/>
      <c r="N129" s="592"/>
      <c r="O129" s="592"/>
      <c r="P129" s="592"/>
      <c r="Q129" s="592"/>
      <c r="R129" s="592"/>
      <c r="S129" s="592"/>
      <c r="T129" s="592"/>
      <c r="U129" s="593"/>
      <c r="V129" s="594"/>
      <c r="W129" s="592"/>
      <c r="X129" s="592"/>
      <c r="Y129" s="592"/>
      <c r="Z129" s="592"/>
      <c r="AA129" s="592"/>
      <c r="AB129" s="592"/>
      <c r="AC129" s="592"/>
      <c r="AD129" s="592"/>
      <c r="AE129" s="592"/>
      <c r="AF129" s="592"/>
      <c r="AG129" s="595"/>
      <c r="AH129" s="596"/>
      <c r="AI129" s="592"/>
      <c r="AJ129" s="592"/>
      <c r="AK129" s="592"/>
      <c r="AL129" s="592"/>
      <c r="AM129" s="592"/>
      <c r="AN129" s="592"/>
      <c r="AO129" s="592"/>
      <c r="AP129" s="592"/>
      <c r="AQ129" s="592"/>
      <c r="AR129" s="592"/>
      <c r="AS129" s="593"/>
      <c r="AT129" s="594"/>
      <c r="AU129" s="592"/>
      <c r="AV129" s="592"/>
      <c r="AW129" s="592"/>
      <c r="AX129" s="592"/>
      <c r="AY129" s="592"/>
      <c r="AZ129" s="592"/>
      <c r="BA129" s="592"/>
      <c r="BB129" s="592"/>
      <c r="BC129" s="592"/>
      <c r="BD129" s="592"/>
      <c r="BE129" s="595"/>
      <c r="BF129" s="596"/>
      <c r="BG129" s="592"/>
      <c r="BH129" s="592"/>
      <c r="BI129" s="592"/>
      <c r="BJ129" s="592"/>
      <c r="BK129" s="592"/>
      <c r="BL129" s="592"/>
      <c r="BM129" s="592"/>
      <c r="BN129" s="592"/>
      <c r="BO129" s="592"/>
      <c r="BP129" s="592"/>
      <c r="BQ129" s="593"/>
      <c r="BR129" s="594"/>
      <c r="BS129" s="592"/>
      <c r="BT129" s="592"/>
      <c r="BU129" s="592"/>
      <c r="BV129" s="592"/>
      <c r="BW129" s="592"/>
      <c r="BX129" s="592"/>
      <c r="BY129" s="592"/>
      <c r="BZ129" s="592"/>
      <c r="CA129" s="592"/>
      <c r="CB129" s="592"/>
      <c r="CC129" s="595"/>
      <c r="CD129" s="596"/>
      <c r="CE129" s="592"/>
      <c r="CF129" s="592"/>
      <c r="CG129" s="592"/>
      <c r="CH129" s="592"/>
      <c r="CI129" s="592"/>
      <c r="CJ129" s="592"/>
      <c r="CK129" s="592"/>
      <c r="CL129" s="592"/>
      <c r="CM129" s="592"/>
      <c r="CN129" s="592"/>
      <c r="CO129" s="593"/>
      <c r="CP129" s="594"/>
      <c r="CQ129" s="592"/>
      <c r="CR129" s="592"/>
      <c r="CS129" s="592"/>
      <c r="CT129" s="592"/>
      <c r="CU129" s="592"/>
      <c r="CV129" s="592"/>
      <c r="CW129" s="592"/>
      <c r="CX129" s="592"/>
      <c r="CY129" s="592"/>
      <c r="CZ129" s="592"/>
      <c r="DA129" s="595"/>
      <c r="DB129" s="596"/>
      <c r="DC129" s="592"/>
      <c r="DD129" s="592"/>
      <c r="DE129" s="592"/>
      <c r="DF129" s="592"/>
      <c r="DG129" s="592"/>
      <c r="DH129" s="592"/>
      <c r="DI129" s="592"/>
      <c r="DJ129" s="592"/>
      <c r="DK129" s="592"/>
      <c r="DL129" s="592"/>
      <c r="DM129" s="593"/>
      <c r="DN129" s="594"/>
      <c r="DO129" s="592"/>
      <c r="DP129" s="592"/>
      <c r="DQ129" s="592"/>
      <c r="DR129" s="592"/>
      <c r="DS129" s="592"/>
      <c r="DT129" s="592"/>
      <c r="DU129" s="592"/>
      <c r="DV129" s="592"/>
      <c r="DW129" s="592"/>
      <c r="DX129" s="592"/>
      <c r="DY129" s="595"/>
      <c r="DZ129" s="596"/>
      <c r="EA129" s="592"/>
      <c r="EB129" s="592"/>
      <c r="EC129" s="592"/>
      <c r="ED129" s="592"/>
      <c r="EE129" s="592"/>
      <c r="EF129" s="592" t="s">
        <v>85</v>
      </c>
      <c r="EG129" s="592"/>
      <c r="EH129" s="592"/>
      <c r="EI129" s="592" t="s">
        <v>741</v>
      </c>
      <c r="EJ129" s="592"/>
      <c r="EK129" s="593"/>
      <c r="EL129" s="594" t="s">
        <v>105</v>
      </c>
      <c r="EM129" s="592"/>
      <c r="EN129" s="592"/>
      <c r="EO129" s="592" t="s">
        <v>105</v>
      </c>
      <c r="EP129" s="592"/>
      <c r="EQ129" s="592"/>
      <c r="ER129" s="592" t="s">
        <v>105</v>
      </c>
      <c r="ES129" s="592"/>
      <c r="ET129" s="592"/>
      <c r="EU129" s="592" t="s">
        <v>105</v>
      </c>
      <c r="EV129" s="592"/>
      <c r="EW129" s="595"/>
      <c r="EX129" s="596" t="s">
        <v>105</v>
      </c>
      <c r="EY129" s="592"/>
      <c r="EZ129" s="592"/>
      <c r="FA129" s="592" t="s">
        <v>105</v>
      </c>
      <c r="FB129" s="592"/>
      <c r="FC129" s="592"/>
      <c r="FD129" s="592" t="s">
        <v>105</v>
      </c>
      <c r="FE129" s="592"/>
      <c r="FF129" s="592"/>
      <c r="FG129" s="592" t="s">
        <v>105</v>
      </c>
      <c r="FH129" s="592"/>
      <c r="FI129" s="593"/>
      <c r="FJ129" s="594" t="s">
        <v>105</v>
      </c>
      <c r="FK129" s="592"/>
      <c r="FL129" s="592"/>
      <c r="FM129" s="592" t="s">
        <v>105</v>
      </c>
      <c r="FN129" s="592"/>
      <c r="FO129" s="592"/>
      <c r="FP129" s="592" t="s">
        <v>105</v>
      </c>
      <c r="FQ129" s="592"/>
      <c r="FR129" s="592"/>
      <c r="FS129" s="592" t="s">
        <v>105</v>
      </c>
      <c r="FT129" s="592"/>
      <c r="FU129" s="595"/>
      <c r="FV129" s="596" t="s">
        <v>739</v>
      </c>
      <c r="FW129" s="592"/>
      <c r="FX129" s="592"/>
      <c r="FY129" s="592" t="s">
        <v>739</v>
      </c>
      <c r="FZ129" s="592"/>
      <c r="GA129" s="592"/>
      <c r="GB129" s="592" t="s">
        <v>739</v>
      </c>
      <c r="GC129" s="592"/>
      <c r="GD129" s="592"/>
      <c r="GE129" s="592" t="s">
        <v>739</v>
      </c>
      <c r="GF129" s="592"/>
      <c r="GG129" s="593"/>
      <c r="GH129" s="594" t="s">
        <v>739</v>
      </c>
      <c r="GI129" s="592"/>
      <c r="GJ129" s="592"/>
      <c r="GK129" s="592" t="s">
        <v>739</v>
      </c>
      <c r="GL129" s="592"/>
      <c r="GM129" s="592"/>
      <c r="GN129" s="592" t="s">
        <v>739</v>
      </c>
      <c r="GO129" s="592"/>
      <c r="GP129" s="592"/>
      <c r="GQ129" s="592" t="s">
        <v>739</v>
      </c>
      <c r="GR129" s="592"/>
      <c r="GS129" s="595"/>
      <c r="GT129" s="596" t="s">
        <v>739</v>
      </c>
      <c r="GU129" s="592"/>
      <c r="GV129" s="592"/>
      <c r="GW129" s="592" t="s">
        <v>739</v>
      </c>
      <c r="GX129" s="592"/>
      <c r="GY129" s="592"/>
      <c r="GZ129" s="592" t="s">
        <v>739</v>
      </c>
      <c r="HA129" s="592"/>
      <c r="HB129" s="592"/>
      <c r="HC129" s="633" t="s">
        <v>739</v>
      </c>
      <c r="HD129" s="633"/>
      <c r="HE129" s="635"/>
      <c r="HF129" s="636" t="s">
        <v>739</v>
      </c>
      <c r="HG129" s="633"/>
      <c r="HH129" s="633"/>
      <c r="HI129" s="633" t="s">
        <v>739</v>
      </c>
      <c r="HJ129" s="633"/>
      <c r="HK129" s="633"/>
      <c r="HL129" s="633" t="s">
        <v>739</v>
      </c>
      <c r="HM129" s="633"/>
      <c r="HN129" s="633"/>
      <c r="HO129" s="633" t="s">
        <v>739</v>
      </c>
      <c r="HP129" s="633"/>
      <c r="HQ129" s="634"/>
      <c r="HR129" s="632" t="s">
        <v>739</v>
      </c>
      <c r="HS129" s="633"/>
      <c r="HT129" s="633"/>
      <c r="HU129" s="633" t="s">
        <v>739</v>
      </c>
      <c r="HV129" s="633"/>
      <c r="HW129" s="633"/>
      <c r="HX129" s="633" t="s">
        <v>739</v>
      </c>
      <c r="HY129" s="633"/>
      <c r="HZ129" s="633"/>
      <c r="IA129" s="592" t="s">
        <v>85</v>
      </c>
      <c r="IB129" s="592"/>
      <c r="IC129" s="595"/>
      <c r="ID129" s="592"/>
      <c r="IE129" s="592"/>
      <c r="IF129" s="592"/>
      <c r="IG129" s="592"/>
      <c r="IH129" s="592"/>
      <c r="II129" s="592"/>
      <c r="IJ129" s="592"/>
      <c r="IK129" s="592"/>
      <c r="IL129" s="592"/>
      <c r="IM129" s="592"/>
      <c r="IN129" s="592"/>
      <c r="IO129" s="595"/>
      <c r="IP129" s="48"/>
      <c r="IQ129" s="48"/>
      <c r="IR129" s="48"/>
      <c r="IS129" s="48"/>
      <c r="IT129" s="48"/>
      <c r="IU129" s="48"/>
      <c r="IV129" s="48"/>
      <c r="IW129" s="48"/>
      <c r="IX129" s="48"/>
      <c r="IY129" s="48"/>
      <c r="IZ129" s="48"/>
      <c r="JA129" s="48"/>
      <c r="JB129" s="48"/>
      <c r="JC129" s="48"/>
      <c r="JD129" s="48"/>
      <c r="JE129" s="48"/>
      <c r="JF129" s="48"/>
      <c r="JG129" s="48"/>
      <c r="JH129" s="48"/>
      <c r="JI129" s="48"/>
      <c r="JJ129" s="48"/>
      <c r="JK129" s="48"/>
      <c r="JL129" s="48"/>
    </row>
    <row r="130" spans="1:272" s="3" customFormat="1" ht="15" customHeight="1" thickBot="1" x14ac:dyDescent="0.25">
      <c r="A130" s="59"/>
      <c r="B130" s="721"/>
      <c r="C130" s="350"/>
      <c r="D130" s="351"/>
      <c r="E130" s="352"/>
      <c r="F130" s="348" t="str">
        <f t="shared" si="83"/>
        <v>N</v>
      </c>
      <c r="G130" s="348" t="str">
        <f t="shared" si="84"/>
        <v>GP</v>
      </c>
      <c r="H130" s="348" t="str">
        <f t="shared" si="85"/>
        <v>TR</v>
      </c>
      <c r="I130" s="353"/>
      <c r="J130" s="597"/>
      <c r="K130" s="598"/>
      <c r="L130" s="596"/>
      <c r="M130" s="592"/>
      <c r="N130" s="592"/>
      <c r="O130" s="592"/>
      <c r="P130" s="592"/>
      <c r="Q130" s="592"/>
      <c r="R130" s="592"/>
      <c r="S130" s="592"/>
      <c r="T130" s="592"/>
      <c r="U130" s="593"/>
      <c r="V130" s="594"/>
      <c r="W130" s="592"/>
      <c r="X130" s="592"/>
      <c r="Y130" s="592"/>
      <c r="Z130" s="592"/>
      <c r="AA130" s="592"/>
      <c r="AB130" s="592"/>
      <c r="AC130" s="592"/>
      <c r="AD130" s="592"/>
      <c r="AE130" s="592"/>
      <c r="AF130" s="592"/>
      <c r="AG130" s="595"/>
      <c r="AH130" s="596"/>
      <c r="AI130" s="592"/>
      <c r="AJ130" s="592"/>
      <c r="AK130" s="592"/>
      <c r="AL130" s="592"/>
      <c r="AM130" s="592"/>
      <c r="AN130" s="592"/>
      <c r="AO130" s="592"/>
      <c r="AP130" s="592"/>
      <c r="AQ130" s="592"/>
      <c r="AR130" s="592"/>
      <c r="AS130" s="593"/>
      <c r="AT130" s="594"/>
      <c r="AU130" s="592"/>
      <c r="AV130" s="592"/>
      <c r="AW130" s="592"/>
      <c r="AX130" s="592"/>
      <c r="AY130" s="592"/>
      <c r="AZ130" s="592"/>
      <c r="BA130" s="592"/>
      <c r="BB130" s="592"/>
      <c r="BC130" s="592"/>
      <c r="BD130" s="592"/>
      <c r="BE130" s="595"/>
      <c r="BF130" s="596"/>
      <c r="BG130" s="592"/>
      <c r="BH130" s="592"/>
      <c r="BI130" s="592"/>
      <c r="BJ130" s="592"/>
      <c r="BK130" s="592"/>
      <c r="BL130" s="592"/>
      <c r="BM130" s="592"/>
      <c r="BN130" s="592"/>
      <c r="BO130" s="592"/>
      <c r="BP130" s="592"/>
      <c r="BQ130" s="593"/>
      <c r="BR130" s="594"/>
      <c r="BS130" s="592"/>
      <c r="BT130" s="592"/>
      <c r="BU130" s="592"/>
      <c r="BV130" s="592"/>
      <c r="BW130" s="592"/>
      <c r="BX130" s="592"/>
      <c r="BY130" s="592"/>
      <c r="BZ130" s="592"/>
      <c r="CA130" s="592"/>
      <c r="CB130" s="592"/>
      <c r="CC130" s="595"/>
      <c r="CD130" s="596"/>
      <c r="CE130" s="592"/>
      <c r="CF130" s="592"/>
      <c r="CG130" s="592"/>
      <c r="CH130" s="592"/>
      <c r="CI130" s="592"/>
      <c r="CJ130" s="592"/>
      <c r="CK130" s="592"/>
      <c r="CL130" s="592"/>
      <c r="CM130" s="592"/>
      <c r="CN130" s="592"/>
      <c r="CO130" s="593"/>
      <c r="CP130" s="594"/>
      <c r="CQ130" s="592"/>
      <c r="CR130" s="592"/>
      <c r="CS130" s="592"/>
      <c r="CT130" s="592"/>
      <c r="CU130" s="592"/>
      <c r="CV130" s="592"/>
      <c r="CW130" s="592"/>
      <c r="CX130" s="592"/>
      <c r="CY130" s="592"/>
      <c r="CZ130" s="592"/>
      <c r="DA130" s="595"/>
      <c r="DB130" s="596"/>
      <c r="DC130" s="592"/>
      <c r="DD130" s="592"/>
      <c r="DE130" s="592"/>
      <c r="DF130" s="592"/>
      <c r="DG130" s="592"/>
      <c r="DH130" s="592"/>
      <c r="DI130" s="592"/>
      <c r="DJ130" s="592"/>
      <c r="DK130" s="592"/>
      <c r="DL130" s="592"/>
      <c r="DM130" s="593"/>
      <c r="DN130" s="594"/>
      <c r="DO130" s="592"/>
      <c r="DP130" s="592"/>
      <c r="DQ130" s="592"/>
      <c r="DR130" s="592"/>
      <c r="DS130" s="592"/>
      <c r="DT130" s="592"/>
      <c r="DU130" s="592"/>
      <c r="DV130" s="592"/>
      <c r="DW130" s="592"/>
      <c r="DX130" s="592"/>
      <c r="DY130" s="595"/>
      <c r="DZ130" s="596"/>
      <c r="EA130" s="592"/>
      <c r="EB130" s="592"/>
      <c r="EC130" s="592"/>
      <c r="ED130" s="592"/>
      <c r="EE130" s="592"/>
      <c r="EF130" s="592" t="s">
        <v>85</v>
      </c>
      <c r="EG130" s="592"/>
      <c r="EH130" s="592"/>
      <c r="EI130" s="592" t="s">
        <v>741</v>
      </c>
      <c r="EJ130" s="592"/>
      <c r="EK130" s="593"/>
      <c r="EL130" s="594" t="s">
        <v>105</v>
      </c>
      <c r="EM130" s="592"/>
      <c r="EN130" s="592"/>
      <c r="EO130" s="592" t="s">
        <v>105</v>
      </c>
      <c r="EP130" s="592"/>
      <c r="EQ130" s="592"/>
      <c r="ER130" s="592" t="s">
        <v>105</v>
      </c>
      <c r="ES130" s="592"/>
      <c r="ET130" s="592"/>
      <c r="EU130" s="592" t="s">
        <v>105</v>
      </c>
      <c r="EV130" s="592"/>
      <c r="EW130" s="595"/>
      <c r="EX130" s="596" t="s">
        <v>105</v>
      </c>
      <c r="EY130" s="592"/>
      <c r="EZ130" s="592"/>
      <c r="FA130" s="592" t="s">
        <v>105</v>
      </c>
      <c r="FB130" s="592"/>
      <c r="FC130" s="592"/>
      <c r="FD130" s="592" t="s">
        <v>105</v>
      </c>
      <c r="FE130" s="592"/>
      <c r="FF130" s="592"/>
      <c r="FG130" s="592" t="s">
        <v>105</v>
      </c>
      <c r="FH130" s="592"/>
      <c r="FI130" s="593"/>
      <c r="FJ130" s="594" t="s">
        <v>105</v>
      </c>
      <c r="FK130" s="592"/>
      <c r="FL130" s="592"/>
      <c r="FM130" s="592" t="s">
        <v>105</v>
      </c>
      <c r="FN130" s="592"/>
      <c r="FO130" s="592"/>
      <c r="FP130" s="592" t="s">
        <v>105</v>
      </c>
      <c r="FQ130" s="592"/>
      <c r="FR130" s="592"/>
      <c r="FS130" s="592" t="s">
        <v>105</v>
      </c>
      <c r="FT130" s="592"/>
      <c r="FU130" s="595"/>
      <c r="FV130" s="596" t="s">
        <v>105</v>
      </c>
      <c r="FW130" s="592"/>
      <c r="FX130" s="592"/>
      <c r="FY130" s="592" t="s">
        <v>105</v>
      </c>
      <c r="FZ130" s="592"/>
      <c r="GA130" s="592"/>
      <c r="GB130" s="592" t="s">
        <v>87</v>
      </c>
      <c r="GC130" s="592"/>
      <c r="GD130" s="592"/>
      <c r="GE130" s="592" t="s">
        <v>87</v>
      </c>
      <c r="GF130" s="592"/>
      <c r="GG130" s="593"/>
      <c r="GH130" s="594" t="s">
        <v>87</v>
      </c>
      <c r="GI130" s="592"/>
      <c r="GJ130" s="592"/>
      <c r="GK130" s="592" t="s">
        <v>104</v>
      </c>
      <c r="GL130" s="592"/>
      <c r="GM130" s="592"/>
      <c r="GN130" s="592" t="s">
        <v>104</v>
      </c>
      <c r="GO130" s="592"/>
      <c r="GP130" s="592"/>
      <c r="GQ130" s="592" t="s">
        <v>104</v>
      </c>
      <c r="GR130" s="592"/>
      <c r="GS130" s="595"/>
      <c r="GT130" s="596" t="s">
        <v>104</v>
      </c>
      <c r="GU130" s="592"/>
      <c r="GV130" s="592"/>
      <c r="GW130" s="592" t="s">
        <v>104</v>
      </c>
      <c r="GX130" s="592"/>
      <c r="GY130" s="592"/>
      <c r="GZ130" s="592" t="s">
        <v>104</v>
      </c>
      <c r="HA130" s="592"/>
      <c r="HB130" s="592"/>
      <c r="HC130" s="592" t="s">
        <v>740</v>
      </c>
      <c r="HD130" s="592"/>
      <c r="HE130" s="593"/>
      <c r="HF130" s="594" t="s">
        <v>740</v>
      </c>
      <c r="HG130" s="592"/>
      <c r="HH130" s="592"/>
      <c r="HI130" s="592" t="s">
        <v>740</v>
      </c>
      <c r="HJ130" s="592"/>
      <c r="HK130" s="592"/>
      <c r="HL130" s="592" t="s">
        <v>740</v>
      </c>
      <c r="HM130" s="592"/>
      <c r="HN130" s="592"/>
      <c r="HO130" s="592" t="s">
        <v>740</v>
      </c>
      <c r="HP130" s="592"/>
      <c r="HQ130" s="595"/>
      <c r="HR130" s="596" t="s">
        <v>740</v>
      </c>
      <c r="HS130" s="592"/>
      <c r="HT130" s="592"/>
      <c r="HU130" s="592" t="s">
        <v>740</v>
      </c>
      <c r="HV130" s="592"/>
      <c r="HW130" s="592"/>
      <c r="HX130" s="592" t="s">
        <v>740</v>
      </c>
      <c r="HY130" s="592"/>
      <c r="HZ130" s="592"/>
      <c r="IA130" s="592" t="s">
        <v>85</v>
      </c>
      <c r="IB130" s="592"/>
      <c r="IC130" s="595"/>
      <c r="ID130" s="592"/>
      <c r="IE130" s="592"/>
      <c r="IF130" s="592"/>
      <c r="IG130" s="592"/>
      <c r="IH130" s="592"/>
      <c r="II130" s="592"/>
      <c r="IJ130" s="592"/>
      <c r="IK130" s="592"/>
      <c r="IL130" s="592"/>
      <c r="IM130" s="592"/>
      <c r="IN130" s="592"/>
      <c r="IO130" s="595"/>
      <c r="IP130" s="48"/>
      <c r="IQ130" s="48"/>
      <c r="IR130" s="48"/>
      <c r="IS130" s="48"/>
      <c r="IT130" s="48"/>
      <c r="IU130" s="48"/>
      <c r="IV130" s="48"/>
      <c r="IW130" s="48"/>
      <c r="IX130" s="48"/>
      <c r="IY130" s="48"/>
      <c r="IZ130" s="48"/>
      <c r="JA130" s="48"/>
      <c r="JB130" s="48"/>
      <c r="JC130" s="48"/>
      <c r="JD130" s="48"/>
      <c r="JE130" s="48"/>
      <c r="JF130" s="48"/>
      <c r="JG130" s="48"/>
      <c r="JH130" s="48"/>
      <c r="JI130" s="48"/>
      <c r="JJ130" s="48"/>
      <c r="JK130" s="48"/>
      <c r="JL130" s="48"/>
    </row>
    <row r="131" spans="1:272" s="3" customFormat="1" ht="15" customHeight="1" thickBot="1" x14ac:dyDescent="0.25">
      <c r="A131" s="59"/>
      <c r="B131" s="721"/>
      <c r="C131" s="350"/>
      <c r="D131" s="351"/>
      <c r="E131" s="352"/>
      <c r="F131" s="348" t="str">
        <f t="shared" si="83"/>
        <v>N</v>
      </c>
      <c r="G131" s="348" t="str">
        <f t="shared" si="84"/>
        <v>O</v>
      </c>
      <c r="H131" s="348" t="str">
        <f t="shared" si="85"/>
        <v>TR</v>
      </c>
      <c r="I131" s="353"/>
      <c r="J131" s="597"/>
      <c r="K131" s="598"/>
      <c r="L131" s="596"/>
      <c r="M131" s="592"/>
      <c r="N131" s="592"/>
      <c r="O131" s="592"/>
      <c r="P131" s="592"/>
      <c r="Q131" s="592"/>
      <c r="R131" s="592"/>
      <c r="S131" s="592"/>
      <c r="T131" s="592"/>
      <c r="U131" s="593"/>
      <c r="V131" s="594"/>
      <c r="W131" s="592"/>
      <c r="X131" s="592"/>
      <c r="Y131" s="592"/>
      <c r="Z131" s="592"/>
      <c r="AA131" s="592"/>
      <c r="AB131" s="592"/>
      <c r="AC131" s="592"/>
      <c r="AD131" s="592"/>
      <c r="AE131" s="592"/>
      <c r="AF131" s="592"/>
      <c r="AG131" s="595"/>
      <c r="AH131" s="596"/>
      <c r="AI131" s="592"/>
      <c r="AJ131" s="592"/>
      <c r="AK131" s="592"/>
      <c r="AL131" s="592"/>
      <c r="AM131" s="592"/>
      <c r="AN131" s="592"/>
      <c r="AO131" s="592"/>
      <c r="AP131" s="592"/>
      <c r="AQ131" s="592"/>
      <c r="AR131" s="592"/>
      <c r="AS131" s="593"/>
      <c r="AT131" s="594"/>
      <c r="AU131" s="592"/>
      <c r="AV131" s="592"/>
      <c r="AW131" s="592"/>
      <c r="AX131" s="592"/>
      <c r="AY131" s="592"/>
      <c r="AZ131" s="592"/>
      <c r="BA131" s="592"/>
      <c r="BB131" s="592"/>
      <c r="BC131" s="592"/>
      <c r="BD131" s="592"/>
      <c r="BE131" s="595"/>
      <c r="BF131" s="596"/>
      <c r="BG131" s="592"/>
      <c r="BH131" s="592"/>
      <c r="BI131" s="592"/>
      <c r="BJ131" s="592"/>
      <c r="BK131" s="592"/>
      <c r="BL131" s="592"/>
      <c r="BM131" s="592"/>
      <c r="BN131" s="592"/>
      <c r="BO131" s="592"/>
      <c r="BP131" s="592"/>
      <c r="BQ131" s="593"/>
      <c r="BR131" s="594"/>
      <c r="BS131" s="592"/>
      <c r="BT131" s="592"/>
      <c r="BU131" s="592"/>
      <c r="BV131" s="592"/>
      <c r="BW131" s="592"/>
      <c r="BX131" s="592"/>
      <c r="BY131" s="592"/>
      <c r="BZ131" s="592"/>
      <c r="CA131" s="592"/>
      <c r="CB131" s="592"/>
      <c r="CC131" s="595"/>
      <c r="CD131" s="596"/>
      <c r="CE131" s="592"/>
      <c r="CF131" s="592"/>
      <c r="CG131" s="592"/>
      <c r="CH131" s="592"/>
      <c r="CI131" s="592"/>
      <c r="CJ131" s="592"/>
      <c r="CK131" s="592"/>
      <c r="CL131" s="592"/>
      <c r="CM131" s="592"/>
      <c r="CN131" s="592"/>
      <c r="CO131" s="593"/>
      <c r="CP131" s="594"/>
      <c r="CQ131" s="592"/>
      <c r="CR131" s="592"/>
      <c r="CS131" s="592"/>
      <c r="CT131" s="592"/>
      <c r="CU131" s="592"/>
      <c r="CV131" s="592"/>
      <c r="CW131" s="592"/>
      <c r="CX131" s="592"/>
      <c r="CY131" s="592"/>
      <c r="CZ131" s="592"/>
      <c r="DA131" s="595"/>
      <c r="DB131" s="596"/>
      <c r="DC131" s="592"/>
      <c r="DD131" s="592"/>
      <c r="DE131" s="592"/>
      <c r="DF131" s="592"/>
      <c r="DG131" s="592"/>
      <c r="DH131" s="592"/>
      <c r="DI131" s="592"/>
      <c r="DJ131" s="592"/>
      <c r="DK131" s="592"/>
      <c r="DL131" s="592"/>
      <c r="DM131" s="593"/>
      <c r="DN131" s="594"/>
      <c r="DO131" s="592"/>
      <c r="DP131" s="592"/>
      <c r="DQ131" s="592"/>
      <c r="DR131" s="592"/>
      <c r="DS131" s="592"/>
      <c r="DT131" s="592"/>
      <c r="DU131" s="592"/>
      <c r="DV131" s="592"/>
      <c r="DW131" s="592"/>
      <c r="DX131" s="592"/>
      <c r="DY131" s="595"/>
      <c r="DZ131" s="596"/>
      <c r="EA131" s="592"/>
      <c r="EB131" s="592"/>
      <c r="EC131" s="592"/>
      <c r="ED131" s="592"/>
      <c r="EE131" s="592"/>
      <c r="EF131" s="592" t="s">
        <v>85</v>
      </c>
      <c r="EG131" s="592"/>
      <c r="EH131" s="592"/>
      <c r="EI131" s="592" t="s">
        <v>741</v>
      </c>
      <c r="EJ131" s="592"/>
      <c r="EK131" s="593"/>
      <c r="EL131" s="594" t="s">
        <v>104</v>
      </c>
      <c r="EM131" s="592"/>
      <c r="EN131" s="592"/>
      <c r="EO131" s="592" t="s">
        <v>104</v>
      </c>
      <c r="EP131" s="592"/>
      <c r="EQ131" s="592"/>
      <c r="ER131" s="592" t="s">
        <v>104</v>
      </c>
      <c r="ES131" s="592"/>
      <c r="ET131" s="592"/>
      <c r="EU131" s="592" t="s">
        <v>104</v>
      </c>
      <c r="EV131" s="592"/>
      <c r="EW131" s="595"/>
      <c r="EX131" s="596" t="s">
        <v>104</v>
      </c>
      <c r="EY131" s="592"/>
      <c r="EZ131" s="592"/>
      <c r="FA131" s="592" t="s">
        <v>104</v>
      </c>
      <c r="FB131" s="592"/>
      <c r="FC131" s="592"/>
      <c r="FD131" s="592" t="s">
        <v>104</v>
      </c>
      <c r="FE131" s="592"/>
      <c r="FF131" s="592"/>
      <c r="FG131" s="592" t="s">
        <v>104</v>
      </c>
      <c r="FH131" s="592"/>
      <c r="FI131" s="593"/>
      <c r="FJ131" s="594" t="s">
        <v>104</v>
      </c>
      <c r="FK131" s="592"/>
      <c r="FL131" s="592"/>
      <c r="FM131" s="592" t="s">
        <v>104</v>
      </c>
      <c r="FN131" s="592"/>
      <c r="FO131" s="592"/>
      <c r="FP131" s="592" t="s">
        <v>104</v>
      </c>
      <c r="FQ131" s="592"/>
      <c r="FR131" s="592"/>
      <c r="FS131" s="592" t="s">
        <v>104</v>
      </c>
      <c r="FT131" s="592"/>
      <c r="FU131" s="595"/>
      <c r="FV131" s="596" t="s">
        <v>87</v>
      </c>
      <c r="FW131" s="592"/>
      <c r="FX131" s="592"/>
      <c r="FY131" s="592" t="s">
        <v>87</v>
      </c>
      <c r="FZ131" s="592"/>
      <c r="GA131" s="592"/>
      <c r="GB131" s="592" t="s">
        <v>87</v>
      </c>
      <c r="GC131" s="592"/>
      <c r="GD131" s="592"/>
      <c r="GE131" s="592" t="s">
        <v>740</v>
      </c>
      <c r="GF131" s="592"/>
      <c r="GG131" s="593"/>
      <c r="GH131" s="594" t="s">
        <v>740</v>
      </c>
      <c r="GI131" s="592"/>
      <c r="GJ131" s="592"/>
      <c r="GK131" s="592" t="s">
        <v>740</v>
      </c>
      <c r="GL131" s="592"/>
      <c r="GM131" s="592"/>
      <c r="GN131" s="592" t="s">
        <v>740</v>
      </c>
      <c r="GO131" s="592"/>
      <c r="GP131" s="592"/>
      <c r="GQ131" s="592" t="s">
        <v>740</v>
      </c>
      <c r="GR131" s="592"/>
      <c r="GS131" s="595"/>
      <c r="GT131" s="596" t="s">
        <v>740</v>
      </c>
      <c r="GU131" s="592"/>
      <c r="GV131" s="592"/>
      <c r="GW131" s="592" t="s">
        <v>740</v>
      </c>
      <c r="GX131" s="592"/>
      <c r="GY131" s="592"/>
      <c r="GZ131" s="592" t="s">
        <v>740</v>
      </c>
      <c r="HA131" s="592"/>
      <c r="HB131" s="592"/>
      <c r="HC131" s="592" t="s">
        <v>104</v>
      </c>
      <c r="HD131" s="592"/>
      <c r="HE131" s="593"/>
      <c r="HF131" s="594" t="s">
        <v>104</v>
      </c>
      <c r="HG131" s="592"/>
      <c r="HH131" s="592"/>
      <c r="HI131" s="592" t="s">
        <v>104</v>
      </c>
      <c r="HJ131" s="592"/>
      <c r="HK131" s="592"/>
      <c r="HL131" s="592" t="s">
        <v>104</v>
      </c>
      <c r="HM131" s="592"/>
      <c r="HN131" s="592"/>
      <c r="HO131" s="592" t="s">
        <v>104</v>
      </c>
      <c r="HP131" s="592"/>
      <c r="HQ131" s="595"/>
      <c r="HR131" s="596" t="s">
        <v>104</v>
      </c>
      <c r="HS131" s="592"/>
      <c r="HT131" s="592"/>
      <c r="HU131" s="592" t="s">
        <v>104</v>
      </c>
      <c r="HV131" s="592"/>
      <c r="HW131" s="592"/>
      <c r="HX131" s="592" t="s">
        <v>104</v>
      </c>
      <c r="HY131" s="592"/>
      <c r="HZ131" s="592"/>
      <c r="IA131" s="592" t="s">
        <v>85</v>
      </c>
      <c r="IB131" s="592"/>
      <c r="IC131" s="595"/>
      <c r="ID131" s="592"/>
      <c r="IE131" s="592"/>
      <c r="IF131" s="592"/>
      <c r="IG131" s="592"/>
      <c r="IH131" s="592"/>
      <c r="II131" s="592"/>
      <c r="IJ131" s="592"/>
      <c r="IK131" s="592"/>
      <c r="IL131" s="592"/>
      <c r="IM131" s="592"/>
      <c r="IN131" s="592"/>
      <c r="IO131" s="595"/>
      <c r="IP131" s="48"/>
      <c r="IQ131" s="48"/>
      <c r="IR131" s="48"/>
      <c r="IS131" s="48"/>
      <c r="IT131" s="48"/>
      <c r="IU131" s="48"/>
      <c r="IV131" s="48"/>
      <c r="IW131" s="48"/>
      <c r="IX131" s="48"/>
      <c r="IY131" s="48"/>
      <c r="IZ131" s="48"/>
      <c r="JA131" s="48"/>
      <c r="JB131" s="48"/>
      <c r="JC131" s="48"/>
      <c r="JD131" s="48"/>
      <c r="JE131" s="48"/>
      <c r="JF131" s="48"/>
      <c r="JG131" s="48"/>
      <c r="JH131" s="48"/>
      <c r="JI131" s="48"/>
      <c r="JJ131" s="48"/>
      <c r="JK131" s="48"/>
      <c r="JL131" s="48"/>
    </row>
    <row r="132" spans="1:272" s="3" customFormat="1" ht="15" customHeight="1" thickBot="1" x14ac:dyDescent="0.25">
      <c r="A132" s="59"/>
      <c r="B132" s="721"/>
      <c r="C132" s="350"/>
      <c r="D132" s="351"/>
      <c r="E132" s="357"/>
      <c r="F132" s="348" t="str">
        <f t="shared" si="83"/>
        <v>N</v>
      </c>
      <c r="G132" s="348" t="str">
        <f t="shared" si="84"/>
        <v>GP</v>
      </c>
      <c r="H132" s="348" t="str">
        <f t="shared" si="85"/>
        <v>TR</v>
      </c>
      <c r="I132" s="353"/>
      <c r="J132" s="597"/>
      <c r="K132" s="598"/>
      <c r="L132" s="596"/>
      <c r="M132" s="592"/>
      <c r="N132" s="592"/>
      <c r="O132" s="592"/>
      <c r="P132" s="592"/>
      <c r="Q132" s="592"/>
      <c r="R132" s="592"/>
      <c r="S132" s="592"/>
      <c r="T132" s="592"/>
      <c r="U132" s="593"/>
      <c r="V132" s="594"/>
      <c r="W132" s="592"/>
      <c r="X132" s="592"/>
      <c r="Y132" s="592"/>
      <c r="Z132" s="592"/>
      <c r="AA132" s="592"/>
      <c r="AB132" s="592"/>
      <c r="AC132" s="592"/>
      <c r="AD132" s="592"/>
      <c r="AE132" s="592"/>
      <c r="AF132" s="592"/>
      <c r="AG132" s="595"/>
      <c r="AH132" s="596"/>
      <c r="AI132" s="592"/>
      <c r="AJ132" s="592"/>
      <c r="AK132" s="592"/>
      <c r="AL132" s="592"/>
      <c r="AM132" s="592"/>
      <c r="AN132" s="592"/>
      <c r="AO132" s="592"/>
      <c r="AP132" s="592"/>
      <c r="AQ132" s="592"/>
      <c r="AR132" s="592"/>
      <c r="AS132" s="593"/>
      <c r="AT132" s="594"/>
      <c r="AU132" s="592"/>
      <c r="AV132" s="592"/>
      <c r="AW132" s="592"/>
      <c r="AX132" s="592"/>
      <c r="AY132" s="592"/>
      <c r="AZ132" s="592"/>
      <c r="BA132" s="592"/>
      <c r="BB132" s="592"/>
      <c r="BC132" s="592"/>
      <c r="BD132" s="592"/>
      <c r="BE132" s="595"/>
      <c r="BF132" s="596"/>
      <c r="BG132" s="592"/>
      <c r="BH132" s="592"/>
      <c r="BI132" s="592"/>
      <c r="BJ132" s="592"/>
      <c r="BK132" s="592"/>
      <c r="BL132" s="592"/>
      <c r="BM132" s="592"/>
      <c r="BN132" s="592"/>
      <c r="BO132" s="592"/>
      <c r="BP132" s="592"/>
      <c r="BQ132" s="593"/>
      <c r="BR132" s="594"/>
      <c r="BS132" s="592"/>
      <c r="BT132" s="592"/>
      <c r="BU132" s="592"/>
      <c r="BV132" s="592"/>
      <c r="BW132" s="592"/>
      <c r="BX132" s="592"/>
      <c r="BY132" s="592"/>
      <c r="BZ132" s="592"/>
      <c r="CA132" s="592"/>
      <c r="CB132" s="592"/>
      <c r="CC132" s="595"/>
      <c r="CD132" s="596"/>
      <c r="CE132" s="592"/>
      <c r="CF132" s="592"/>
      <c r="CG132" s="592"/>
      <c r="CH132" s="592"/>
      <c r="CI132" s="592"/>
      <c r="CJ132" s="592"/>
      <c r="CK132" s="592"/>
      <c r="CL132" s="592"/>
      <c r="CM132" s="592"/>
      <c r="CN132" s="592"/>
      <c r="CO132" s="593"/>
      <c r="CP132" s="594"/>
      <c r="CQ132" s="592"/>
      <c r="CR132" s="592"/>
      <c r="CS132" s="592"/>
      <c r="CT132" s="592"/>
      <c r="CU132" s="592"/>
      <c r="CV132" s="592"/>
      <c r="CW132" s="592"/>
      <c r="CX132" s="592"/>
      <c r="CY132" s="592"/>
      <c r="CZ132" s="592"/>
      <c r="DA132" s="595"/>
      <c r="DB132" s="596"/>
      <c r="DC132" s="592"/>
      <c r="DD132" s="592"/>
      <c r="DE132" s="592"/>
      <c r="DF132" s="592"/>
      <c r="DG132" s="592"/>
      <c r="DH132" s="592"/>
      <c r="DI132" s="592"/>
      <c r="DJ132" s="592"/>
      <c r="DK132" s="592"/>
      <c r="DL132" s="592"/>
      <c r="DM132" s="593"/>
      <c r="DN132" s="594"/>
      <c r="DO132" s="592"/>
      <c r="DP132" s="592"/>
      <c r="DQ132" s="592"/>
      <c r="DR132" s="592"/>
      <c r="DS132" s="592"/>
      <c r="DT132" s="592"/>
      <c r="DU132" s="592"/>
      <c r="DV132" s="592"/>
      <c r="DW132" s="592"/>
      <c r="DX132" s="592"/>
      <c r="DY132" s="595"/>
      <c r="DZ132" s="596"/>
      <c r="EA132" s="592"/>
      <c r="EB132" s="592"/>
      <c r="EC132" s="592"/>
      <c r="ED132" s="592"/>
      <c r="EE132" s="592"/>
      <c r="EF132" s="592" t="s">
        <v>85</v>
      </c>
      <c r="EG132" s="592"/>
      <c r="EH132" s="592"/>
      <c r="EI132" s="592" t="s">
        <v>741</v>
      </c>
      <c r="EJ132" s="592"/>
      <c r="EK132" s="593"/>
      <c r="EL132" s="594" t="s">
        <v>104</v>
      </c>
      <c r="EM132" s="592"/>
      <c r="EN132" s="592"/>
      <c r="EO132" s="592" t="s">
        <v>104</v>
      </c>
      <c r="EP132" s="592"/>
      <c r="EQ132" s="592"/>
      <c r="ER132" s="592" t="s">
        <v>104</v>
      </c>
      <c r="ES132" s="592"/>
      <c r="ET132" s="592"/>
      <c r="EU132" s="592" t="s">
        <v>104</v>
      </c>
      <c r="EV132" s="592"/>
      <c r="EW132" s="595"/>
      <c r="EX132" s="596" t="s">
        <v>104</v>
      </c>
      <c r="EY132" s="592"/>
      <c r="EZ132" s="592"/>
      <c r="FA132" s="592" t="s">
        <v>104</v>
      </c>
      <c r="FB132" s="592"/>
      <c r="FC132" s="592"/>
      <c r="FD132" s="592" t="s">
        <v>740</v>
      </c>
      <c r="FE132" s="592"/>
      <c r="FF132" s="592"/>
      <c r="FG132" s="592" t="s">
        <v>740</v>
      </c>
      <c r="FH132" s="592"/>
      <c r="FI132" s="593"/>
      <c r="FJ132" s="594" t="s">
        <v>740</v>
      </c>
      <c r="FK132" s="592"/>
      <c r="FL132" s="592"/>
      <c r="FM132" s="592" t="s">
        <v>740</v>
      </c>
      <c r="FN132" s="592"/>
      <c r="FO132" s="592"/>
      <c r="FP132" s="592" t="s">
        <v>740</v>
      </c>
      <c r="FQ132" s="592"/>
      <c r="FR132" s="592"/>
      <c r="FS132" s="592" t="s">
        <v>740</v>
      </c>
      <c r="FT132" s="592"/>
      <c r="FU132" s="595"/>
      <c r="FV132" s="596" t="s">
        <v>740</v>
      </c>
      <c r="FW132" s="592"/>
      <c r="FX132" s="592"/>
      <c r="FY132" s="592" t="s">
        <v>740</v>
      </c>
      <c r="FZ132" s="592"/>
      <c r="GA132" s="592"/>
      <c r="GB132" s="592" t="s">
        <v>740</v>
      </c>
      <c r="GC132" s="592"/>
      <c r="GD132" s="592"/>
      <c r="GE132" s="592" t="s">
        <v>87</v>
      </c>
      <c r="GF132" s="592"/>
      <c r="GG132" s="593"/>
      <c r="GH132" s="594" t="s">
        <v>87</v>
      </c>
      <c r="GI132" s="592"/>
      <c r="GJ132" s="592"/>
      <c r="GK132" s="592" t="s">
        <v>87</v>
      </c>
      <c r="GL132" s="592"/>
      <c r="GM132" s="592"/>
      <c r="GN132" s="592" t="s">
        <v>105</v>
      </c>
      <c r="GO132" s="592"/>
      <c r="GP132" s="592"/>
      <c r="GQ132" s="592" t="s">
        <v>105</v>
      </c>
      <c r="GR132" s="592"/>
      <c r="GS132" s="595"/>
      <c r="GT132" s="596" t="s">
        <v>105</v>
      </c>
      <c r="GU132" s="592"/>
      <c r="GV132" s="592"/>
      <c r="GW132" s="592" t="s">
        <v>105</v>
      </c>
      <c r="GX132" s="592"/>
      <c r="GY132" s="592"/>
      <c r="GZ132" s="592" t="s">
        <v>105</v>
      </c>
      <c r="HA132" s="592"/>
      <c r="HB132" s="592"/>
      <c r="HC132" s="592" t="s">
        <v>105</v>
      </c>
      <c r="HD132" s="592"/>
      <c r="HE132" s="593"/>
      <c r="HF132" s="594" t="s">
        <v>105</v>
      </c>
      <c r="HG132" s="592"/>
      <c r="HH132" s="592"/>
      <c r="HI132" s="592" t="s">
        <v>105</v>
      </c>
      <c r="HJ132" s="592"/>
      <c r="HK132" s="592"/>
      <c r="HL132" s="592" t="s">
        <v>105</v>
      </c>
      <c r="HM132" s="592"/>
      <c r="HN132" s="592"/>
      <c r="HO132" s="592" t="s">
        <v>105</v>
      </c>
      <c r="HP132" s="592"/>
      <c r="HQ132" s="595"/>
      <c r="HR132" s="596" t="s">
        <v>105</v>
      </c>
      <c r="HS132" s="592"/>
      <c r="HT132" s="592"/>
      <c r="HU132" s="592" t="s">
        <v>105</v>
      </c>
      <c r="HV132" s="592"/>
      <c r="HW132" s="592"/>
      <c r="HX132" s="592" t="s">
        <v>105</v>
      </c>
      <c r="HY132" s="592"/>
      <c r="HZ132" s="592"/>
      <c r="IA132" s="592" t="s">
        <v>85</v>
      </c>
      <c r="IB132" s="592"/>
      <c r="IC132" s="595"/>
      <c r="ID132" s="592"/>
      <c r="IE132" s="592"/>
      <c r="IF132" s="592"/>
      <c r="IG132" s="592"/>
      <c r="IH132" s="592"/>
      <c r="II132" s="592"/>
      <c r="IJ132" s="592"/>
      <c r="IK132" s="592"/>
      <c r="IL132" s="592"/>
      <c r="IM132" s="592"/>
      <c r="IN132" s="592"/>
      <c r="IO132" s="595"/>
      <c r="IP132" s="48"/>
      <c r="IQ132" s="48"/>
      <c r="IR132" s="48"/>
      <c r="IS132" s="48"/>
      <c r="IT132" s="48"/>
      <c r="IU132" s="48"/>
      <c r="IV132" s="48"/>
      <c r="IW132" s="48"/>
      <c r="IX132" s="48"/>
      <c r="IY132" s="48"/>
      <c r="IZ132" s="48"/>
      <c r="JA132" s="48"/>
      <c r="JB132" s="48"/>
      <c r="JC132" s="48"/>
      <c r="JD132" s="48"/>
      <c r="JE132" s="48"/>
      <c r="JF132" s="48"/>
      <c r="JG132" s="48"/>
      <c r="JH132" s="48"/>
      <c r="JI132" s="48"/>
      <c r="JJ132" s="48"/>
      <c r="JK132" s="48"/>
      <c r="JL132" s="48"/>
    </row>
    <row r="133" spans="1:272" s="3" customFormat="1" ht="15" customHeight="1" thickBot="1" x14ac:dyDescent="0.25">
      <c r="A133" s="59"/>
      <c r="B133" s="721"/>
      <c r="C133" s="350"/>
      <c r="D133" s="351"/>
      <c r="E133" s="352"/>
      <c r="F133" s="348" t="str">
        <f t="shared" si="83"/>
        <v>N</v>
      </c>
      <c r="G133" s="348" t="str">
        <f t="shared" si="84"/>
        <v>O</v>
      </c>
      <c r="H133" s="348" t="str">
        <f t="shared" si="85"/>
        <v>TR</v>
      </c>
      <c r="I133" s="353"/>
      <c r="J133" s="597"/>
      <c r="K133" s="598"/>
      <c r="L133" s="596"/>
      <c r="M133" s="592"/>
      <c r="N133" s="592"/>
      <c r="O133" s="592"/>
      <c r="P133" s="592"/>
      <c r="Q133" s="592"/>
      <c r="R133" s="592"/>
      <c r="S133" s="592"/>
      <c r="T133" s="592"/>
      <c r="U133" s="593"/>
      <c r="V133" s="594"/>
      <c r="W133" s="592"/>
      <c r="X133" s="592"/>
      <c r="Y133" s="592"/>
      <c r="Z133" s="592"/>
      <c r="AA133" s="592"/>
      <c r="AB133" s="592"/>
      <c r="AC133" s="592"/>
      <c r="AD133" s="592"/>
      <c r="AE133" s="592"/>
      <c r="AF133" s="592"/>
      <c r="AG133" s="595"/>
      <c r="AH133" s="596"/>
      <c r="AI133" s="592"/>
      <c r="AJ133" s="592"/>
      <c r="AK133" s="592"/>
      <c r="AL133" s="592"/>
      <c r="AM133" s="592"/>
      <c r="AN133" s="592"/>
      <c r="AO133" s="592"/>
      <c r="AP133" s="592"/>
      <c r="AQ133" s="592"/>
      <c r="AR133" s="592"/>
      <c r="AS133" s="593"/>
      <c r="AT133" s="594"/>
      <c r="AU133" s="592"/>
      <c r="AV133" s="592"/>
      <c r="AW133" s="592"/>
      <c r="AX133" s="592"/>
      <c r="AY133" s="592"/>
      <c r="AZ133" s="592"/>
      <c r="BA133" s="592"/>
      <c r="BB133" s="592"/>
      <c r="BC133" s="592"/>
      <c r="BD133" s="592"/>
      <c r="BE133" s="595"/>
      <c r="BF133" s="596"/>
      <c r="BG133" s="592"/>
      <c r="BH133" s="592"/>
      <c r="BI133" s="592"/>
      <c r="BJ133" s="592"/>
      <c r="BK133" s="592"/>
      <c r="BL133" s="592"/>
      <c r="BM133" s="592"/>
      <c r="BN133" s="592"/>
      <c r="BO133" s="592"/>
      <c r="BP133" s="592"/>
      <c r="BQ133" s="593"/>
      <c r="BR133" s="594"/>
      <c r="BS133" s="592"/>
      <c r="BT133" s="592"/>
      <c r="BU133" s="592"/>
      <c r="BV133" s="592"/>
      <c r="BW133" s="592"/>
      <c r="BX133" s="592"/>
      <c r="BY133" s="592"/>
      <c r="BZ133" s="592"/>
      <c r="CA133" s="592"/>
      <c r="CB133" s="592"/>
      <c r="CC133" s="595"/>
      <c r="CD133" s="596"/>
      <c r="CE133" s="592"/>
      <c r="CF133" s="592"/>
      <c r="CG133" s="592"/>
      <c r="CH133" s="592"/>
      <c r="CI133" s="592"/>
      <c r="CJ133" s="592"/>
      <c r="CK133" s="592"/>
      <c r="CL133" s="592"/>
      <c r="CM133" s="592"/>
      <c r="CN133" s="592"/>
      <c r="CO133" s="593"/>
      <c r="CP133" s="594"/>
      <c r="CQ133" s="592"/>
      <c r="CR133" s="592"/>
      <c r="CS133" s="592"/>
      <c r="CT133" s="592"/>
      <c r="CU133" s="592"/>
      <c r="CV133" s="592"/>
      <c r="CW133" s="592"/>
      <c r="CX133" s="592"/>
      <c r="CY133" s="592"/>
      <c r="CZ133" s="592"/>
      <c r="DA133" s="595"/>
      <c r="DB133" s="596"/>
      <c r="DC133" s="592"/>
      <c r="DD133" s="592"/>
      <c r="DE133" s="592"/>
      <c r="DF133" s="592"/>
      <c r="DG133" s="592"/>
      <c r="DH133" s="592"/>
      <c r="DI133" s="592"/>
      <c r="DJ133" s="592"/>
      <c r="DK133" s="592"/>
      <c r="DL133" s="592"/>
      <c r="DM133" s="593"/>
      <c r="DN133" s="594"/>
      <c r="DO133" s="592"/>
      <c r="DP133" s="592"/>
      <c r="DQ133" s="592"/>
      <c r="DR133" s="592"/>
      <c r="DS133" s="592"/>
      <c r="DT133" s="592"/>
      <c r="DU133" s="592"/>
      <c r="DV133" s="592"/>
      <c r="DW133" s="592"/>
      <c r="DX133" s="592"/>
      <c r="DY133" s="595"/>
      <c r="DZ133" s="596"/>
      <c r="EA133" s="592"/>
      <c r="EB133" s="592"/>
      <c r="EC133" s="592"/>
      <c r="ED133" s="592"/>
      <c r="EE133" s="592"/>
      <c r="EF133" s="592" t="s">
        <v>85</v>
      </c>
      <c r="EG133" s="592"/>
      <c r="EH133" s="592"/>
      <c r="EI133" s="592" t="s">
        <v>741</v>
      </c>
      <c r="EJ133" s="592"/>
      <c r="EK133" s="593"/>
      <c r="EL133" s="594" t="s">
        <v>738</v>
      </c>
      <c r="EM133" s="592"/>
      <c r="EN133" s="592"/>
      <c r="EO133" s="592" t="s">
        <v>738</v>
      </c>
      <c r="EP133" s="592"/>
      <c r="EQ133" s="592"/>
      <c r="ER133" s="592" t="s">
        <v>738</v>
      </c>
      <c r="ES133" s="592"/>
      <c r="ET133" s="592"/>
      <c r="EU133" s="592" t="s">
        <v>738</v>
      </c>
      <c r="EV133" s="592"/>
      <c r="EW133" s="595"/>
      <c r="EX133" s="596" t="s">
        <v>738</v>
      </c>
      <c r="EY133" s="592"/>
      <c r="EZ133" s="592"/>
      <c r="FA133" s="592" t="s">
        <v>738</v>
      </c>
      <c r="FB133" s="592"/>
      <c r="FC133" s="592"/>
      <c r="FD133" s="592" t="s">
        <v>738</v>
      </c>
      <c r="FE133" s="592"/>
      <c r="FF133" s="592"/>
      <c r="FG133" s="592" t="s">
        <v>738</v>
      </c>
      <c r="FH133" s="592"/>
      <c r="FI133" s="593"/>
      <c r="FJ133" s="594" t="s">
        <v>738</v>
      </c>
      <c r="FK133" s="592"/>
      <c r="FL133" s="592"/>
      <c r="FM133" s="592" t="s">
        <v>738</v>
      </c>
      <c r="FN133" s="592"/>
      <c r="FO133" s="592"/>
      <c r="FP133" s="592" t="s">
        <v>738</v>
      </c>
      <c r="FQ133" s="592"/>
      <c r="FR133" s="592"/>
      <c r="FS133" s="592" t="s">
        <v>738</v>
      </c>
      <c r="FT133" s="592"/>
      <c r="FU133" s="595"/>
      <c r="FV133" s="596" t="s">
        <v>85</v>
      </c>
      <c r="FW133" s="592"/>
      <c r="FX133" s="592"/>
      <c r="FY133" s="592" t="s">
        <v>104</v>
      </c>
      <c r="FZ133" s="592"/>
      <c r="GA133" s="592"/>
      <c r="GB133" s="592" t="s">
        <v>104</v>
      </c>
      <c r="GC133" s="592"/>
      <c r="GD133" s="592"/>
      <c r="GE133" s="592" t="s">
        <v>104</v>
      </c>
      <c r="GF133" s="592"/>
      <c r="GG133" s="593"/>
      <c r="GH133" s="594" t="s">
        <v>104</v>
      </c>
      <c r="GI133" s="592"/>
      <c r="GJ133" s="592"/>
      <c r="GK133" s="592" t="s">
        <v>87</v>
      </c>
      <c r="GL133" s="592"/>
      <c r="GM133" s="592"/>
      <c r="GN133" s="592" t="s">
        <v>87</v>
      </c>
      <c r="GO133" s="592"/>
      <c r="GP133" s="592"/>
      <c r="GQ133" s="592" t="s">
        <v>87</v>
      </c>
      <c r="GR133" s="592"/>
      <c r="GS133" s="595"/>
      <c r="GT133" s="596" t="s">
        <v>104</v>
      </c>
      <c r="GU133" s="592"/>
      <c r="GV133" s="592"/>
      <c r="GW133" s="592" t="s">
        <v>104</v>
      </c>
      <c r="GX133" s="592"/>
      <c r="GY133" s="592"/>
      <c r="GZ133" s="592" t="s">
        <v>104</v>
      </c>
      <c r="HA133" s="592"/>
      <c r="HB133" s="592"/>
      <c r="HC133" s="592" t="s">
        <v>104</v>
      </c>
      <c r="HD133" s="592"/>
      <c r="HE133" s="592"/>
      <c r="HF133" s="592" t="s">
        <v>104</v>
      </c>
      <c r="HG133" s="592"/>
      <c r="HH133" s="592"/>
      <c r="HI133" s="592" t="s">
        <v>104</v>
      </c>
      <c r="HJ133" s="592"/>
      <c r="HK133" s="592"/>
      <c r="HL133" s="592" t="s">
        <v>104</v>
      </c>
      <c r="HM133" s="592"/>
      <c r="HN133" s="592"/>
      <c r="HO133" s="592" t="s">
        <v>104</v>
      </c>
      <c r="HP133" s="592"/>
      <c r="HQ133" s="592"/>
      <c r="HR133" s="592" t="s">
        <v>104</v>
      </c>
      <c r="HS133" s="592"/>
      <c r="HT133" s="592"/>
      <c r="HU133" s="592" t="s">
        <v>104</v>
      </c>
      <c r="HV133" s="592"/>
      <c r="HW133" s="592"/>
      <c r="HX133" s="592" t="s">
        <v>104</v>
      </c>
      <c r="HY133" s="592"/>
      <c r="HZ133" s="592"/>
      <c r="IA133" s="592" t="s">
        <v>85</v>
      </c>
      <c r="IB133" s="592"/>
      <c r="IC133" s="595"/>
      <c r="ID133" s="592"/>
      <c r="IE133" s="592"/>
      <c r="IF133" s="592"/>
      <c r="IG133" s="592"/>
      <c r="IH133" s="592"/>
      <c r="II133" s="592"/>
      <c r="IJ133" s="592"/>
      <c r="IK133" s="592"/>
      <c r="IL133" s="592"/>
      <c r="IM133" s="592"/>
      <c r="IN133" s="592"/>
      <c r="IO133" s="595"/>
      <c r="IP133" s="48"/>
      <c r="IQ133" s="48"/>
      <c r="IR133" s="48"/>
      <c r="IS133" s="48"/>
      <c r="IT133" s="48"/>
      <c r="IU133" s="48"/>
      <c r="IV133" s="48"/>
      <c r="IW133" s="48"/>
      <c r="IX133" s="48"/>
      <c r="IY133" s="48"/>
      <c r="IZ133" s="48"/>
      <c r="JA133" s="48"/>
      <c r="JB133" s="48"/>
      <c r="JC133" s="48"/>
      <c r="JD133" s="48"/>
      <c r="JE133" s="48"/>
      <c r="JF133" s="48"/>
      <c r="JG133" s="48"/>
      <c r="JH133" s="48"/>
      <c r="JI133" s="48"/>
      <c r="JJ133" s="48"/>
      <c r="JK133" s="48"/>
      <c r="JL133" s="48"/>
    </row>
    <row r="134" spans="1:272" s="3" customFormat="1" ht="15" hidden="1" customHeight="1" thickBot="1" x14ac:dyDescent="0.25">
      <c r="A134" s="59"/>
      <c r="B134" s="721"/>
      <c r="C134" s="350"/>
      <c r="D134" s="351"/>
      <c r="E134" s="352"/>
      <c r="F134" s="348" t="str">
        <f t="shared" si="83"/>
        <v>O</v>
      </c>
      <c r="G134" s="348" t="str">
        <f t="shared" si="84"/>
        <v>O</v>
      </c>
      <c r="H134" s="348" t="str">
        <f t="shared" si="85"/>
        <v>O</v>
      </c>
      <c r="I134" s="353"/>
      <c r="J134" s="597"/>
      <c r="K134" s="598"/>
      <c r="L134" s="596"/>
      <c r="M134" s="592"/>
      <c r="N134" s="592"/>
      <c r="O134" s="592"/>
      <c r="P134" s="592"/>
      <c r="Q134" s="592"/>
      <c r="R134" s="592"/>
      <c r="S134" s="592"/>
      <c r="T134" s="592"/>
      <c r="U134" s="593"/>
      <c r="V134" s="594"/>
      <c r="W134" s="592"/>
      <c r="X134" s="592"/>
      <c r="Y134" s="592"/>
      <c r="Z134" s="592"/>
      <c r="AA134" s="592"/>
      <c r="AB134" s="592"/>
      <c r="AC134" s="592"/>
      <c r="AD134" s="592"/>
      <c r="AE134" s="592"/>
      <c r="AF134" s="592"/>
      <c r="AG134" s="595"/>
      <c r="AH134" s="596"/>
      <c r="AI134" s="592"/>
      <c r="AJ134" s="592"/>
      <c r="AK134" s="592"/>
      <c r="AL134" s="592"/>
      <c r="AM134" s="592"/>
      <c r="AN134" s="592"/>
      <c r="AO134" s="592"/>
      <c r="AP134" s="592"/>
      <c r="AQ134" s="592"/>
      <c r="AR134" s="592"/>
      <c r="AS134" s="593"/>
      <c r="AT134" s="594"/>
      <c r="AU134" s="592"/>
      <c r="AV134" s="592"/>
      <c r="AW134" s="592"/>
      <c r="AX134" s="592"/>
      <c r="AY134" s="592"/>
      <c r="AZ134" s="592"/>
      <c r="BA134" s="592"/>
      <c r="BB134" s="592"/>
      <c r="BC134" s="592"/>
      <c r="BD134" s="592"/>
      <c r="BE134" s="595"/>
      <c r="BF134" s="596"/>
      <c r="BG134" s="592"/>
      <c r="BH134" s="592"/>
      <c r="BI134" s="592"/>
      <c r="BJ134" s="592"/>
      <c r="BK134" s="592"/>
      <c r="BL134" s="592"/>
      <c r="BM134" s="592"/>
      <c r="BN134" s="592"/>
      <c r="BO134" s="592"/>
      <c r="BP134" s="592"/>
      <c r="BQ134" s="593"/>
      <c r="BR134" s="594"/>
      <c r="BS134" s="592"/>
      <c r="BT134" s="592"/>
      <c r="BU134" s="592"/>
      <c r="BV134" s="592"/>
      <c r="BW134" s="592"/>
      <c r="BX134" s="592"/>
      <c r="BY134" s="592"/>
      <c r="BZ134" s="592"/>
      <c r="CA134" s="592"/>
      <c r="CB134" s="592"/>
      <c r="CC134" s="595"/>
      <c r="CD134" s="596"/>
      <c r="CE134" s="592"/>
      <c r="CF134" s="592"/>
      <c r="CG134" s="592"/>
      <c r="CH134" s="592"/>
      <c r="CI134" s="592"/>
      <c r="CJ134" s="592"/>
      <c r="CK134" s="592"/>
      <c r="CL134" s="592"/>
      <c r="CM134" s="592"/>
      <c r="CN134" s="592"/>
      <c r="CO134" s="593"/>
      <c r="CP134" s="594"/>
      <c r="CQ134" s="592"/>
      <c r="CR134" s="592"/>
      <c r="CS134" s="592"/>
      <c r="CT134" s="592"/>
      <c r="CU134" s="592"/>
      <c r="CV134" s="592"/>
      <c r="CW134" s="592"/>
      <c r="CX134" s="592"/>
      <c r="CY134" s="592"/>
      <c r="CZ134" s="592"/>
      <c r="DA134" s="595"/>
      <c r="DB134" s="596"/>
      <c r="DC134" s="592"/>
      <c r="DD134" s="592"/>
      <c r="DE134" s="592"/>
      <c r="DF134" s="592"/>
      <c r="DG134" s="592"/>
      <c r="DH134" s="592"/>
      <c r="DI134" s="592"/>
      <c r="DJ134" s="592"/>
      <c r="DK134" s="592"/>
      <c r="DL134" s="592"/>
      <c r="DM134" s="593"/>
      <c r="DN134" s="594"/>
      <c r="DO134" s="592"/>
      <c r="DP134" s="592"/>
      <c r="DQ134" s="592"/>
      <c r="DR134" s="592"/>
      <c r="DS134" s="592"/>
      <c r="DT134" s="592"/>
      <c r="DU134" s="592"/>
      <c r="DV134" s="592"/>
      <c r="DW134" s="592"/>
      <c r="DX134" s="592"/>
      <c r="DY134" s="595"/>
      <c r="DZ134" s="596"/>
      <c r="EA134" s="592"/>
      <c r="EB134" s="592"/>
      <c r="EC134" s="592"/>
      <c r="ED134" s="592"/>
      <c r="EE134" s="592"/>
      <c r="EF134" s="592"/>
      <c r="EG134" s="592"/>
      <c r="EH134" s="592"/>
      <c r="EI134" s="592"/>
      <c r="EJ134" s="592"/>
      <c r="EK134" s="593"/>
      <c r="EL134" s="594"/>
      <c r="EM134" s="592"/>
      <c r="EN134" s="592"/>
      <c r="EO134" s="592"/>
      <c r="EP134" s="592"/>
      <c r="EQ134" s="592"/>
      <c r="ER134" s="592"/>
      <c r="ES134" s="592"/>
      <c r="ET134" s="592"/>
      <c r="EU134" s="592"/>
      <c r="EV134" s="592"/>
      <c r="EW134" s="595"/>
      <c r="EX134" s="596"/>
      <c r="EY134" s="592"/>
      <c r="EZ134" s="592"/>
      <c r="FA134" s="592"/>
      <c r="FB134" s="592"/>
      <c r="FC134" s="592"/>
      <c r="FD134" s="592"/>
      <c r="FE134" s="592"/>
      <c r="FF134" s="592"/>
      <c r="FG134" s="592"/>
      <c r="FH134" s="592"/>
      <c r="FI134" s="593"/>
      <c r="FJ134" s="594"/>
      <c r="FK134" s="592"/>
      <c r="FL134" s="592"/>
      <c r="FM134" s="592"/>
      <c r="FN134" s="592"/>
      <c r="FO134" s="592"/>
      <c r="FP134" s="592"/>
      <c r="FQ134" s="592"/>
      <c r="FR134" s="592"/>
      <c r="FS134" s="592"/>
      <c r="FT134" s="592"/>
      <c r="FU134" s="595"/>
      <c r="FV134" s="596"/>
      <c r="FW134" s="592"/>
      <c r="FX134" s="592"/>
      <c r="FY134" s="592"/>
      <c r="FZ134" s="592"/>
      <c r="GA134" s="592"/>
      <c r="GB134" s="592"/>
      <c r="GC134" s="592"/>
      <c r="GD134" s="592"/>
      <c r="GE134" s="592"/>
      <c r="GF134" s="592"/>
      <c r="GG134" s="593"/>
      <c r="GH134" s="594"/>
      <c r="GI134" s="592"/>
      <c r="GJ134" s="592"/>
      <c r="GK134" s="592"/>
      <c r="GL134" s="592"/>
      <c r="GM134" s="592"/>
      <c r="GN134" s="592"/>
      <c r="GO134" s="592"/>
      <c r="GP134" s="592"/>
      <c r="GQ134" s="592"/>
      <c r="GR134" s="592"/>
      <c r="GS134" s="595"/>
      <c r="GT134" s="596"/>
      <c r="GU134" s="592"/>
      <c r="GV134" s="592"/>
      <c r="GW134" s="592"/>
      <c r="GX134" s="592"/>
      <c r="GY134" s="592"/>
      <c r="GZ134" s="592"/>
      <c r="HA134" s="592"/>
      <c r="HB134" s="592"/>
      <c r="HC134" s="592"/>
      <c r="HD134" s="592"/>
      <c r="HE134" s="593"/>
      <c r="HF134" s="594"/>
      <c r="HG134" s="592"/>
      <c r="HH134" s="592"/>
      <c r="HI134" s="592"/>
      <c r="HJ134" s="592"/>
      <c r="HK134" s="592"/>
      <c r="HL134" s="592"/>
      <c r="HM134" s="592"/>
      <c r="HN134" s="592"/>
      <c r="HO134" s="592"/>
      <c r="HP134" s="592"/>
      <c r="HQ134" s="595"/>
      <c r="HR134" s="596"/>
      <c r="HS134" s="592"/>
      <c r="HT134" s="592"/>
      <c r="HU134" s="592"/>
      <c r="HV134" s="592"/>
      <c r="HW134" s="592"/>
      <c r="HX134" s="592"/>
      <c r="HY134" s="592"/>
      <c r="HZ134" s="592"/>
      <c r="IA134" s="592"/>
      <c r="IB134" s="592"/>
      <c r="IC134" s="595"/>
      <c r="ID134" s="592"/>
      <c r="IE134" s="592"/>
      <c r="IF134" s="592"/>
      <c r="IG134" s="592"/>
      <c r="IH134" s="592"/>
      <c r="II134" s="592"/>
      <c r="IJ134" s="592"/>
      <c r="IK134" s="592"/>
      <c r="IL134" s="592"/>
      <c r="IM134" s="592"/>
      <c r="IN134" s="592"/>
      <c r="IO134" s="595"/>
      <c r="IP134" s="48"/>
      <c r="IQ134" s="48"/>
      <c r="IR134" s="48"/>
      <c r="IS134" s="48"/>
      <c r="IT134" s="48"/>
      <c r="IU134" s="48"/>
      <c r="IV134" s="48"/>
      <c r="IW134" s="48"/>
      <c r="IX134" s="48"/>
      <c r="IY134" s="48"/>
      <c r="IZ134" s="48"/>
      <c r="JA134" s="48"/>
      <c r="JB134" s="48"/>
      <c r="JC134" s="48"/>
      <c r="JD134" s="48"/>
      <c r="JE134" s="48"/>
      <c r="JF134" s="48"/>
      <c r="JG134" s="48"/>
      <c r="JH134" s="48"/>
      <c r="JI134" s="48"/>
      <c r="JJ134" s="48"/>
      <c r="JK134" s="48"/>
      <c r="JL134" s="48"/>
    </row>
    <row r="135" spans="1:272" s="3" customFormat="1" ht="15" hidden="1" customHeight="1" thickBot="1" x14ac:dyDescent="0.25">
      <c r="A135" s="59"/>
      <c r="B135" s="721"/>
      <c r="C135" s="350"/>
      <c r="D135" s="351"/>
      <c r="E135" s="357"/>
      <c r="F135" s="348" t="str">
        <f t="shared" si="83"/>
        <v>O</v>
      </c>
      <c r="G135" s="348" t="str">
        <f t="shared" si="84"/>
        <v>O</v>
      </c>
      <c r="H135" s="348" t="str">
        <f t="shared" si="85"/>
        <v>O</v>
      </c>
      <c r="I135" s="353"/>
      <c r="J135" s="597"/>
      <c r="K135" s="598"/>
      <c r="L135" s="596"/>
      <c r="M135" s="592"/>
      <c r="N135" s="592"/>
      <c r="O135" s="592"/>
      <c r="P135" s="592"/>
      <c r="Q135" s="592"/>
      <c r="R135" s="592"/>
      <c r="S135" s="592"/>
      <c r="T135" s="592"/>
      <c r="U135" s="593"/>
      <c r="V135" s="594"/>
      <c r="W135" s="592"/>
      <c r="X135" s="592"/>
      <c r="Y135" s="592"/>
      <c r="Z135" s="592"/>
      <c r="AA135" s="592"/>
      <c r="AB135" s="592"/>
      <c r="AC135" s="592"/>
      <c r="AD135" s="592"/>
      <c r="AE135" s="592"/>
      <c r="AF135" s="592"/>
      <c r="AG135" s="595"/>
      <c r="AH135" s="596"/>
      <c r="AI135" s="592"/>
      <c r="AJ135" s="592"/>
      <c r="AK135" s="592"/>
      <c r="AL135" s="592"/>
      <c r="AM135" s="592"/>
      <c r="AN135" s="592"/>
      <c r="AO135" s="592"/>
      <c r="AP135" s="592"/>
      <c r="AQ135" s="592"/>
      <c r="AR135" s="592"/>
      <c r="AS135" s="593"/>
      <c r="AT135" s="594"/>
      <c r="AU135" s="592"/>
      <c r="AV135" s="592"/>
      <c r="AW135" s="592"/>
      <c r="AX135" s="592"/>
      <c r="AY135" s="592"/>
      <c r="AZ135" s="592"/>
      <c r="BA135" s="592"/>
      <c r="BB135" s="592"/>
      <c r="BC135" s="592"/>
      <c r="BD135" s="592"/>
      <c r="BE135" s="595"/>
      <c r="BF135" s="596"/>
      <c r="BG135" s="592"/>
      <c r="BH135" s="592"/>
      <c r="BI135" s="592"/>
      <c r="BJ135" s="592"/>
      <c r="BK135" s="592"/>
      <c r="BL135" s="592"/>
      <c r="BM135" s="592"/>
      <c r="BN135" s="592"/>
      <c r="BO135" s="592"/>
      <c r="BP135" s="592"/>
      <c r="BQ135" s="593"/>
      <c r="BR135" s="594"/>
      <c r="BS135" s="592"/>
      <c r="BT135" s="592"/>
      <c r="BU135" s="592"/>
      <c r="BV135" s="592"/>
      <c r="BW135" s="592"/>
      <c r="BX135" s="592"/>
      <c r="BY135" s="592"/>
      <c r="BZ135" s="592"/>
      <c r="CA135" s="592"/>
      <c r="CB135" s="592"/>
      <c r="CC135" s="595"/>
      <c r="CD135" s="596"/>
      <c r="CE135" s="592"/>
      <c r="CF135" s="592"/>
      <c r="CG135" s="592"/>
      <c r="CH135" s="592"/>
      <c r="CI135" s="592"/>
      <c r="CJ135" s="592"/>
      <c r="CK135" s="592"/>
      <c r="CL135" s="592"/>
      <c r="CM135" s="592"/>
      <c r="CN135" s="592"/>
      <c r="CO135" s="593"/>
      <c r="CP135" s="594"/>
      <c r="CQ135" s="592"/>
      <c r="CR135" s="592"/>
      <c r="CS135" s="592"/>
      <c r="CT135" s="592"/>
      <c r="CU135" s="592"/>
      <c r="CV135" s="592"/>
      <c r="CW135" s="592"/>
      <c r="CX135" s="592"/>
      <c r="CY135" s="592"/>
      <c r="CZ135" s="592"/>
      <c r="DA135" s="595"/>
      <c r="DB135" s="596"/>
      <c r="DC135" s="592"/>
      <c r="DD135" s="592"/>
      <c r="DE135" s="592"/>
      <c r="DF135" s="592"/>
      <c r="DG135" s="592"/>
      <c r="DH135" s="592"/>
      <c r="DI135" s="592"/>
      <c r="DJ135" s="592"/>
      <c r="DK135" s="592"/>
      <c r="DL135" s="592"/>
      <c r="DM135" s="593"/>
      <c r="DN135" s="594"/>
      <c r="DO135" s="592"/>
      <c r="DP135" s="592"/>
      <c r="DQ135" s="592"/>
      <c r="DR135" s="592"/>
      <c r="DS135" s="592"/>
      <c r="DT135" s="592"/>
      <c r="DU135" s="592"/>
      <c r="DV135" s="592"/>
      <c r="DW135" s="592"/>
      <c r="DX135" s="592"/>
      <c r="DY135" s="595"/>
      <c r="DZ135" s="596"/>
      <c r="EA135" s="592"/>
      <c r="EB135" s="592"/>
      <c r="EC135" s="592"/>
      <c r="ED135" s="592"/>
      <c r="EE135" s="592"/>
      <c r="EF135" s="592"/>
      <c r="EG135" s="592"/>
      <c r="EH135" s="592"/>
      <c r="EI135" s="592"/>
      <c r="EJ135" s="592"/>
      <c r="EK135" s="593"/>
      <c r="EL135" s="594"/>
      <c r="EM135" s="592"/>
      <c r="EN135" s="592"/>
      <c r="EO135" s="592"/>
      <c r="EP135" s="592"/>
      <c r="EQ135" s="592"/>
      <c r="ER135" s="592"/>
      <c r="ES135" s="592"/>
      <c r="ET135" s="592"/>
      <c r="EU135" s="592"/>
      <c r="EV135" s="592"/>
      <c r="EW135" s="595"/>
      <c r="EX135" s="596"/>
      <c r="EY135" s="592"/>
      <c r="EZ135" s="592"/>
      <c r="FA135" s="592"/>
      <c r="FB135" s="592"/>
      <c r="FC135" s="592"/>
      <c r="FD135" s="592"/>
      <c r="FE135" s="592"/>
      <c r="FF135" s="592"/>
      <c r="FG135" s="592"/>
      <c r="FH135" s="592"/>
      <c r="FI135" s="593"/>
      <c r="FJ135" s="594"/>
      <c r="FK135" s="592"/>
      <c r="FL135" s="592"/>
      <c r="FM135" s="592"/>
      <c r="FN135" s="592"/>
      <c r="FO135" s="592"/>
      <c r="FP135" s="592"/>
      <c r="FQ135" s="592"/>
      <c r="FR135" s="592"/>
      <c r="FS135" s="592"/>
      <c r="FT135" s="592"/>
      <c r="FU135" s="595"/>
      <c r="FV135" s="596"/>
      <c r="FW135" s="592"/>
      <c r="FX135" s="592"/>
      <c r="FY135" s="592"/>
      <c r="FZ135" s="592"/>
      <c r="GA135" s="592"/>
      <c r="GB135" s="592"/>
      <c r="GC135" s="592"/>
      <c r="GD135" s="592"/>
      <c r="GE135" s="592"/>
      <c r="GF135" s="592"/>
      <c r="GG135" s="593"/>
      <c r="GH135" s="594"/>
      <c r="GI135" s="592"/>
      <c r="GJ135" s="592"/>
      <c r="GK135" s="592"/>
      <c r="GL135" s="592"/>
      <c r="GM135" s="592"/>
      <c r="GN135" s="592"/>
      <c r="GO135" s="592"/>
      <c r="GP135" s="592"/>
      <c r="GQ135" s="592"/>
      <c r="GR135" s="592"/>
      <c r="GS135" s="595"/>
      <c r="GT135" s="596"/>
      <c r="GU135" s="592"/>
      <c r="GV135" s="592"/>
      <c r="GW135" s="592"/>
      <c r="GX135" s="592"/>
      <c r="GY135" s="592"/>
      <c r="GZ135" s="592"/>
      <c r="HA135" s="592"/>
      <c r="HB135" s="592"/>
      <c r="HC135" s="592"/>
      <c r="HD135" s="592"/>
      <c r="HE135" s="593"/>
      <c r="HF135" s="594"/>
      <c r="HG135" s="592"/>
      <c r="HH135" s="592"/>
      <c r="HI135" s="592"/>
      <c r="HJ135" s="592"/>
      <c r="HK135" s="592"/>
      <c r="HL135" s="592"/>
      <c r="HM135" s="592"/>
      <c r="HN135" s="592"/>
      <c r="HO135" s="592"/>
      <c r="HP135" s="592"/>
      <c r="HQ135" s="595"/>
      <c r="HR135" s="596"/>
      <c r="HS135" s="592"/>
      <c r="HT135" s="592"/>
      <c r="HU135" s="592"/>
      <c r="HV135" s="592"/>
      <c r="HW135" s="592"/>
      <c r="HX135" s="592"/>
      <c r="HY135" s="592"/>
      <c r="HZ135" s="592"/>
      <c r="IA135" s="592"/>
      <c r="IB135" s="592"/>
      <c r="IC135" s="595"/>
      <c r="ID135" s="592"/>
      <c r="IE135" s="592"/>
      <c r="IF135" s="592"/>
      <c r="IG135" s="592"/>
      <c r="IH135" s="592"/>
      <c r="II135" s="592"/>
      <c r="IJ135" s="592"/>
      <c r="IK135" s="592"/>
      <c r="IL135" s="592"/>
      <c r="IM135" s="592"/>
      <c r="IN135" s="592"/>
      <c r="IO135" s="595"/>
      <c r="IP135" s="48"/>
      <c r="IQ135" s="48"/>
      <c r="IR135" s="48"/>
      <c r="IS135" s="48"/>
      <c r="IT135" s="48"/>
      <c r="IU135" s="48"/>
      <c r="IV135" s="48"/>
      <c r="IW135" s="48"/>
      <c r="IX135" s="48"/>
      <c r="IY135" s="48"/>
      <c r="IZ135" s="48"/>
      <c r="JA135" s="48"/>
      <c r="JB135" s="48"/>
      <c r="JC135" s="48"/>
      <c r="JD135" s="48"/>
      <c r="JE135" s="48"/>
      <c r="JF135" s="48"/>
      <c r="JG135" s="48"/>
      <c r="JH135" s="48"/>
      <c r="JI135" s="48"/>
      <c r="JJ135" s="48"/>
      <c r="JK135" s="48"/>
      <c r="JL135" s="48"/>
    </row>
    <row r="136" spans="1:272" s="3" customFormat="1" ht="15" hidden="1" customHeight="1" thickBot="1" x14ac:dyDescent="0.25">
      <c r="A136" s="59"/>
      <c r="B136" s="721"/>
      <c r="C136" s="350"/>
      <c r="D136" s="351"/>
      <c r="E136" s="352"/>
      <c r="F136" s="348" t="str">
        <f t="shared" si="83"/>
        <v>O</v>
      </c>
      <c r="G136" s="348" t="str">
        <f t="shared" si="84"/>
        <v>O</v>
      </c>
      <c r="H136" s="348" t="str">
        <f t="shared" si="85"/>
        <v>O</v>
      </c>
      <c r="I136" s="353"/>
      <c r="J136" s="597"/>
      <c r="K136" s="598"/>
      <c r="L136" s="596"/>
      <c r="M136" s="592"/>
      <c r="N136" s="592"/>
      <c r="O136" s="592"/>
      <c r="P136" s="592"/>
      <c r="Q136" s="592"/>
      <c r="R136" s="592"/>
      <c r="S136" s="592"/>
      <c r="T136" s="592"/>
      <c r="U136" s="593"/>
      <c r="V136" s="594"/>
      <c r="W136" s="592"/>
      <c r="X136" s="592"/>
      <c r="Y136" s="592"/>
      <c r="Z136" s="592"/>
      <c r="AA136" s="592"/>
      <c r="AB136" s="592"/>
      <c r="AC136" s="592"/>
      <c r="AD136" s="592"/>
      <c r="AE136" s="592"/>
      <c r="AF136" s="592"/>
      <c r="AG136" s="595"/>
      <c r="AH136" s="596"/>
      <c r="AI136" s="592"/>
      <c r="AJ136" s="592"/>
      <c r="AK136" s="592"/>
      <c r="AL136" s="592"/>
      <c r="AM136" s="592"/>
      <c r="AN136" s="592"/>
      <c r="AO136" s="592"/>
      <c r="AP136" s="592"/>
      <c r="AQ136" s="592"/>
      <c r="AR136" s="592"/>
      <c r="AS136" s="593"/>
      <c r="AT136" s="594"/>
      <c r="AU136" s="592"/>
      <c r="AV136" s="592"/>
      <c r="AW136" s="592"/>
      <c r="AX136" s="592"/>
      <c r="AY136" s="592"/>
      <c r="AZ136" s="592"/>
      <c r="BA136" s="592"/>
      <c r="BB136" s="592"/>
      <c r="BC136" s="592"/>
      <c r="BD136" s="592"/>
      <c r="BE136" s="595"/>
      <c r="BF136" s="596"/>
      <c r="BG136" s="592"/>
      <c r="BH136" s="592"/>
      <c r="BI136" s="592"/>
      <c r="BJ136" s="592"/>
      <c r="BK136" s="592"/>
      <c r="BL136" s="592"/>
      <c r="BM136" s="592"/>
      <c r="BN136" s="592"/>
      <c r="BO136" s="592"/>
      <c r="BP136" s="592"/>
      <c r="BQ136" s="593"/>
      <c r="BR136" s="594"/>
      <c r="BS136" s="592"/>
      <c r="BT136" s="592"/>
      <c r="BU136" s="592"/>
      <c r="BV136" s="592"/>
      <c r="BW136" s="592"/>
      <c r="BX136" s="592"/>
      <c r="BY136" s="592"/>
      <c r="BZ136" s="592"/>
      <c r="CA136" s="592"/>
      <c r="CB136" s="592"/>
      <c r="CC136" s="595"/>
      <c r="CD136" s="596"/>
      <c r="CE136" s="592"/>
      <c r="CF136" s="592"/>
      <c r="CG136" s="592"/>
      <c r="CH136" s="592"/>
      <c r="CI136" s="592"/>
      <c r="CJ136" s="592"/>
      <c r="CK136" s="592"/>
      <c r="CL136" s="592"/>
      <c r="CM136" s="592"/>
      <c r="CN136" s="592"/>
      <c r="CO136" s="593"/>
      <c r="CP136" s="594"/>
      <c r="CQ136" s="592"/>
      <c r="CR136" s="592"/>
      <c r="CS136" s="592"/>
      <c r="CT136" s="592"/>
      <c r="CU136" s="592"/>
      <c r="CV136" s="592"/>
      <c r="CW136" s="592"/>
      <c r="CX136" s="592"/>
      <c r="CY136" s="592"/>
      <c r="CZ136" s="592"/>
      <c r="DA136" s="595"/>
      <c r="DB136" s="596"/>
      <c r="DC136" s="592"/>
      <c r="DD136" s="592"/>
      <c r="DE136" s="592"/>
      <c r="DF136" s="592"/>
      <c r="DG136" s="592"/>
      <c r="DH136" s="592"/>
      <c r="DI136" s="592"/>
      <c r="DJ136" s="592"/>
      <c r="DK136" s="592"/>
      <c r="DL136" s="592"/>
      <c r="DM136" s="593"/>
      <c r="DN136" s="594"/>
      <c r="DO136" s="592"/>
      <c r="DP136" s="592"/>
      <c r="DQ136" s="592"/>
      <c r="DR136" s="592"/>
      <c r="DS136" s="592"/>
      <c r="DT136" s="592"/>
      <c r="DU136" s="592"/>
      <c r="DV136" s="592"/>
      <c r="DW136" s="592"/>
      <c r="DX136" s="592"/>
      <c r="DY136" s="595"/>
      <c r="DZ136" s="596"/>
      <c r="EA136" s="592"/>
      <c r="EB136" s="592"/>
      <c r="EC136" s="592"/>
      <c r="ED136" s="592"/>
      <c r="EE136" s="592"/>
      <c r="EF136" s="592"/>
      <c r="EG136" s="592"/>
      <c r="EH136" s="592"/>
      <c r="EI136" s="592"/>
      <c r="EJ136" s="592"/>
      <c r="EK136" s="593"/>
      <c r="EL136" s="594"/>
      <c r="EM136" s="592"/>
      <c r="EN136" s="592"/>
      <c r="EO136" s="592"/>
      <c r="EP136" s="592"/>
      <c r="EQ136" s="592"/>
      <c r="ER136" s="592"/>
      <c r="ES136" s="592"/>
      <c r="ET136" s="592"/>
      <c r="EU136" s="592"/>
      <c r="EV136" s="592"/>
      <c r="EW136" s="595"/>
      <c r="EX136" s="596"/>
      <c r="EY136" s="592"/>
      <c r="EZ136" s="592"/>
      <c r="FA136" s="592"/>
      <c r="FB136" s="592"/>
      <c r="FC136" s="592"/>
      <c r="FD136" s="592"/>
      <c r="FE136" s="592"/>
      <c r="FF136" s="592"/>
      <c r="FG136" s="592"/>
      <c r="FH136" s="592"/>
      <c r="FI136" s="593"/>
      <c r="FJ136" s="594"/>
      <c r="FK136" s="592"/>
      <c r="FL136" s="592"/>
      <c r="FM136" s="592"/>
      <c r="FN136" s="592"/>
      <c r="FO136" s="592"/>
      <c r="FP136" s="592"/>
      <c r="FQ136" s="592"/>
      <c r="FR136" s="592"/>
      <c r="FS136" s="592"/>
      <c r="FT136" s="592"/>
      <c r="FU136" s="595"/>
      <c r="FV136" s="596"/>
      <c r="FW136" s="592"/>
      <c r="FX136" s="592"/>
      <c r="FY136" s="592"/>
      <c r="FZ136" s="592"/>
      <c r="GA136" s="592"/>
      <c r="GB136" s="592"/>
      <c r="GC136" s="592"/>
      <c r="GD136" s="592"/>
      <c r="GE136" s="592"/>
      <c r="GF136" s="592"/>
      <c r="GG136" s="593"/>
      <c r="GH136" s="594"/>
      <c r="GI136" s="592"/>
      <c r="GJ136" s="592"/>
      <c r="GK136" s="592"/>
      <c r="GL136" s="592"/>
      <c r="GM136" s="592"/>
      <c r="GN136" s="592"/>
      <c r="GO136" s="592"/>
      <c r="GP136" s="592"/>
      <c r="GQ136" s="592"/>
      <c r="GR136" s="592"/>
      <c r="GS136" s="595"/>
      <c r="GT136" s="596"/>
      <c r="GU136" s="592"/>
      <c r="GV136" s="592"/>
      <c r="GW136" s="592"/>
      <c r="GX136" s="592"/>
      <c r="GY136" s="592"/>
      <c r="GZ136" s="592"/>
      <c r="HA136" s="592"/>
      <c r="HB136" s="592"/>
      <c r="HC136" s="592"/>
      <c r="HD136" s="592"/>
      <c r="HE136" s="593"/>
      <c r="HF136" s="594"/>
      <c r="HG136" s="592"/>
      <c r="HH136" s="592"/>
      <c r="HI136" s="592"/>
      <c r="HJ136" s="592"/>
      <c r="HK136" s="592"/>
      <c r="HL136" s="592"/>
      <c r="HM136" s="592"/>
      <c r="HN136" s="592"/>
      <c r="HO136" s="592"/>
      <c r="HP136" s="592"/>
      <c r="HQ136" s="595"/>
      <c r="HR136" s="596"/>
      <c r="HS136" s="592"/>
      <c r="HT136" s="592"/>
      <c r="HU136" s="592"/>
      <c r="HV136" s="592"/>
      <c r="HW136" s="592"/>
      <c r="HX136" s="592"/>
      <c r="HY136" s="592"/>
      <c r="HZ136" s="592"/>
      <c r="IA136" s="592"/>
      <c r="IB136" s="592"/>
      <c r="IC136" s="595"/>
      <c r="ID136" s="592"/>
      <c r="IE136" s="592"/>
      <c r="IF136" s="592"/>
      <c r="IG136" s="592"/>
      <c r="IH136" s="592"/>
      <c r="II136" s="592"/>
      <c r="IJ136" s="592"/>
      <c r="IK136" s="592"/>
      <c r="IL136" s="592"/>
      <c r="IM136" s="592"/>
      <c r="IN136" s="592"/>
      <c r="IO136" s="595"/>
      <c r="IP136" s="48"/>
      <c r="IQ136" s="48"/>
      <c r="IR136" s="48"/>
      <c r="IS136" s="48"/>
      <c r="IT136" s="48"/>
      <c r="IU136" s="48"/>
      <c r="IV136" s="48"/>
      <c r="IW136" s="48"/>
      <c r="IX136" s="48"/>
      <c r="IY136" s="48"/>
      <c r="IZ136" s="48"/>
      <c r="JA136" s="48"/>
      <c r="JB136" s="48"/>
      <c r="JC136" s="48"/>
      <c r="JD136" s="48"/>
      <c r="JE136" s="48"/>
      <c r="JF136" s="48"/>
      <c r="JG136" s="48"/>
      <c r="JH136" s="48"/>
      <c r="JI136" s="48"/>
      <c r="JJ136" s="48"/>
      <c r="JK136" s="48"/>
      <c r="JL136" s="48"/>
    </row>
    <row r="137" spans="1:272" s="3" customFormat="1" ht="15" hidden="1" customHeight="1" thickBot="1" x14ac:dyDescent="0.25">
      <c r="A137" s="59"/>
      <c r="B137" s="721"/>
      <c r="C137" s="350"/>
      <c r="D137" s="351"/>
      <c r="E137" s="352"/>
      <c r="F137" s="348" t="str">
        <f t="shared" si="83"/>
        <v>O</v>
      </c>
      <c r="G137" s="348" t="str">
        <f t="shared" si="84"/>
        <v>O</v>
      </c>
      <c r="H137" s="348" t="str">
        <f t="shared" si="85"/>
        <v>O</v>
      </c>
      <c r="I137" s="353"/>
      <c r="J137" s="597"/>
      <c r="K137" s="598"/>
      <c r="L137" s="596"/>
      <c r="M137" s="592"/>
      <c r="N137" s="592"/>
      <c r="O137" s="592"/>
      <c r="P137" s="592"/>
      <c r="Q137" s="592"/>
      <c r="R137" s="592"/>
      <c r="S137" s="592"/>
      <c r="T137" s="592"/>
      <c r="U137" s="593"/>
      <c r="V137" s="594"/>
      <c r="W137" s="592"/>
      <c r="X137" s="592"/>
      <c r="Y137" s="592"/>
      <c r="Z137" s="592"/>
      <c r="AA137" s="592"/>
      <c r="AB137" s="592"/>
      <c r="AC137" s="592"/>
      <c r="AD137" s="592"/>
      <c r="AE137" s="592"/>
      <c r="AF137" s="592"/>
      <c r="AG137" s="595"/>
      <c r="AH137" s="596"/>
      <c r="AI137" s="592"/>
      <c r="AJ137" s="592"/>
      <c r="AK137" s="592"/>
      <c r="AL137" s="592"/>
      <c r="AM137" s="592"/>
      <c r="AN137" s="592"/>
      <c r="AO137" s="592"/>
      <c r="AP137" s="592"/>
      <c r="AQ137" s="592"/>
      <c r="AR137" s="592"/>
      <c r="AS137" s="593"/>
      <c r="AT137" s="594"/>
      <c r="AU137" s="592"/>
      <c r="AV137" s="592"/>
      <c r="AW137" s="592"/>
      <c r="AX137" s="592"/>
      <c r="AY137" s="592"/>
      <c r="AZ137" s="592"/>
      <c r="BA137" s="592"/>
      <c r="BB137" s="592"/>
      <c r="BC137" s="592"/>
      <c r="BD137" s="592"/>
      <c r="BE137" s="595"/>
      <c r="BF137" s="596"/>
      <c r="BG137" s="592"/>
      <c r="BH137" s="592"/>
      <c r="BI137" s="592"/>
      <c r="BJ137" s="592"/>
      <c r="BK137" s="592"/>
      <c r="BL137" s="592"/>
      <c r="BM137" s="592"/>
      <c r="BN137" s="592"/>
      <c r="BO137" s="592"/>
      <c r="BP137" s="592"/>
      <c r="BQ137" s="593"/>
      <c r="BR137" s="594"/>
      <c r="BS137" s="592"/>
      <c r="BT137" s="592"/>
      <c r="BU137" s="592"/>
      <c r="BV137" s="592"/>
      <c r="BW137" s="592"/>
      <c r="BX137" s="592"/>
      <c r="BY137" s="592"/>
      <c r="BZ137" s="592"/>
      <c r="CA137" s="592"/>
      <c r="CB137" s="592"/>
      <c r="CC137" s="595"/>
      <c r="CD137" s="596"/>
      <c r="CE137" s="592"/>
      <c r="CF137" s="592"/>
      <c r="CG137" s="592"/>
      <c r="CH137" s="592"/>
      <c r="CI137" s="592"/>
      <c r="CJ137" s="592"/>
      <c r="CK137" s="592"/>
      <c r="CL137" s="592"/>
      <c r="CM137" s="592"/>
      <c r="CN137" s="592"/>
      <c r="CO137" s="593"/>
      <c r="CP137" s="594"/>
      <c r="CQ137" s="592"/>
      <c r="CR137" s="592"/>
      <c r="CS137" s="592"/>
      <c r="CT137" s="592"/>
      <c r="CU137" s="592"/>
      <c r="CV137" s="592"/>
      <c r="CW137" s="592"/>
      <c r="CX137" s="592"/>
      <c r="CY137" s="592"/>
      <c r="CZ137" s="592"/>
      <c r="DA137" s="595"/>
      <c r="DB137" s="596"/>
      <c r="DC137" s="592"/>
      <c r="DD137" s="592"/>
      <c r="DE137" s="592"/>
      <c r="DF137" s="592"/>
      <c r="DG137" s="592"/>
      <c r="DH137" s="592"/>
      <c r="DI137" s="592"/>
      <c r="DJ137" s="592"/>
      <c r="DK137" s="592"/>
      <c r="DL137" s="592"/>
      <c r="DM137" s="593"/>
      <c r="DN137" s="594"/>
      <c r="DO137" s="592"/>
      <c r="DP137" s="592"/>
      <c r="DQ137" s="592"/>
      <c r="DR137" s="592"/>
      <c r="DS137" s="592"/>
      <c r="DT137" s="592"/>
      <c r="DU137" s="592"/>
      <c r="DV137" s="592"/>
      <c r="DW137" s="592"/>
      <c r="DX137" s="592"/>
      <c r="DY137" s="595"/>
      <c r="DZ137" s="596"/>
      <c r="EA137" s="592"/>
      <c r="EB137" s="592"/>
      <c r="EC137" s="592"/>
      <c r="ED137" s="592"/>
      <c r="EE137" s="592"/>
      <c r="EF137" s="592"/>
      <c r="EG137" s="592"/>
      <c r="EH137" s="592"/>
      <c r="EI137" s="592"/>
      <c r="EJ137" s="592"/>
      <c r="EK137" s="593"/>
      <c r="EL137" s="594"/>
      <c r="EM137" s="592"/>
      <c r="EN137" s="592"/>
      <c r="EO137" s="592"/>
      <c r="EP137" s="592"/>
      <c r="EQ137" s="592"/>
      <c r="ER137" s="592"/>
      <c r="ES137" s="592"/>
      <c r="ET137" s="592"/>
      <c r="EU137" s="592"/>
      <c r="EV137" s="592"/>
      <c r="EW137" s="595"/>
      <c r="EX137" s="596"/>
      <c r="EY137" s="592"/>
      <c r="EZ137" s="592"/>
      <c r="FA137" s="592"/>
      <c r="FB137" s="592"/>
      <c r="FC137" s="592"/>
      <c r="FD137" s="592"/>
      <c r="FE137" s="592"/>
      <c r="FF137" s="592"/>
      <c r="FG137" s="592"/>
      <c r="FH137" s="592"/>
      <c r="FI137" s="593"/>
      <c r="FJ137" s="594"/>
      <c r="FK137" s="592"/>
      <c r="FL137" s="592"/>
      <c r="FM137" s="592"/>
      <c r="FN137" s="592"/>
      <c r="FO137" s="592"/>
      <c r="FP137" s="592"/>
      <c r="FQ137" s="592"/>
      <c r="FR137" s="592"/>
      <c r="FS137" s="592"/>
      <c r="FT137" s="592"/>
      <c r="FU137" s="595"/>
      <c r="FV137" s="596"/>
      <c r="FW137" s="592"/>
      <c r="FX137" s="592"/>
      <c r="FY137" s="592"/>
      <c r="FZ137" s="592"/>
      <c r="GA137" s="592"/>
      <c r="GB137" s="592"/>
      <c r="GC137" s="592"/>
      <c r="GD137" s="592"/>
      <c r="GE137" s="592"/>
      <c r="GF137" s="592"/>
      <c r="GG137" s="593"/>
      <c r="GH137" s="594"/>
      <c r="GI137" s="592"/>
      <c r="GJ137" s="592"/>
      <c r="GK137" s="592"/>
      <c r="GL137" s="592"/>
      <c r="GM137" s="592"/>
      <c r="GN137" s="592"/>
      <c r="GO137" s="592"/>
      <c r="GP137" s="592"/>
      <c r="GQ137" s="592"/>
      <c r="GR137" s="592"/>
      <c r="GS137" s="595"/>
      <c r="GT137" s="596"/>
      <c r="GU137" s="592"/>
      <c r="GV137" s="592"/>
      <c r="GW137" s="592"/>
      <c r="GX137" s="592"/>
      <c r="GY137" s="592"/>
      <c r="GZ137" s="592"/>
      <c r="HA137" s="592"/>
      <c r="HB137" s="592"/>
      <c r="HC137" s="592"/>
      <c r="HD137" s="592"/>
      <c r="HE137" s="593"/>
      <c r="HF137" s="594"/>
      <c r="HG137" s="592"/>
      <c r="HH137" s="592"/>
      <c r="HI137" s="592"/>
      <c r="HJ137" s="592"/>
      <c r="HK137" s="592"/>
      <c r="HL137" s="592"/>
      <c r="HM137" s="592"/>
      <c r="HN137" s="592"/>
      <c r="HO137" s="592"/>
      <c r="HP137" s="592"/>
      <c r="HQ137" s="595"/>
      <c r="HR137" s="596"/>
      <c r="HS137" s="592"/>
      <c r="HT137" s="592"/>
      <c r="HU137" s="592"/>
      <c r="HV137" s="592"/>
      <c r="HW137" s="592"/>
      <c r="HX137" s="592"/>
      <c r="HY137" s="592"/>
      <c r="HZ137" s="592"/>
      <c r="IA137" s="592"/>
      <c r="IB137" s="592"/>
      <c r="IC137" s="595"/>
      <c r="ID137" s="592"/>
      <c r="IE137" s="592"/>
      <c r="IF137" s="592"/>
      <c r="IG137" s="592"/>
      <c r="IH137" s="592"/>
      <c r="II137" s="592"/>
      <c r="IJ137" s="592"/>
      <c r="IK137" s="592"/>
      <c r="IL137" s="592"/>
      <c r="IM137" s="592"/>
      <c r="IN137" s="592"/>
      <c r="IO137" s="595"/>
      <c r="IP137" s="48"/>
      <c r="IQ137" s="48"/>
      <c r="IR137" s="48"/>
      <c r="IS137" s="48"/>
      <c r="IT137" s="48"/>
      <c r="IU137" s="48"/>
      <c r="IV137" s="48"/>
      <c r="IW137" s="48"/>
      <c r="IX137" s="48"/>
      <c r="IY137" s="48"/>
      <c r="IZ137" s="48"/>
      <c r="JA137" s="48"/>
      <c r="JB137" s="48"/>
      <c r="JC137" s="48"/>
      <c r="JD137" s="48"/>
      <c r="JE137" s="48"/>
      <c r="JF137" s="48"/>
      <c r="JG137" s="48"/>
      <c r="JH137" s="48"/>
      <c r="JI137" s="48"/>
      <c r="JJ137" s="48"/>
      <c r="JK137" s="48"/>
      <c r="JL137" s="48"/>
    </row>
    <row r="138" spans="1:272" s="3" customFormat="1" ht="15" hidden="1" customHeight="1" thickBot="1" x14ac:dyDescent="0.25">
      <c r="A138" s="59"/>
      <c r="B138" s="721"/>
      <c r="C138" s="350"/>
      <c r="D138" s="351"/>
      <c r="E138" s="357"/>
      <c r="F138" s="348" t="str">
        <f t="shared" si="83"/>
        <v>O</v>
      </c>
      <c r="G138" s="348" t="str">
        <f t="shared" si="84"/>
        <v>O</v>
      </c>
      <c r="H138" s="348" t="str">
        <f t="shared" si="85"/>
        <v>O</v>
      </c>
      <c r="I138" s="353"/>
      <c r="J138" s="597"/>
      <c r="K138" s="598"/>
      <c r="L138" s="596"/>
      <c r="M138" s="592"/>
      <c r="N138" s="592"/>
      <c r="O138" s="592"/>
      <c r="P138" s="592"/>
      <c r="Q138" s="592"/>
      <c r="R138" s="592"/>
      <c r="S138" s="592"/>
      <c r="T138" s="592"/>
      <c r="U138" s="593"/>
      <c r="V138" s="594"/>
      <c r="W138" s="592"/>
      <c r="X138" s="592"/>
      <c r="Y138" s="592"/>
      <c r="Z138" s="592"/>
      <c r="AA138" s="592"/>
      <c r="AB138" s="592"/>
      <c r="AC138" s="592"/>
      <c r="AD138" s="592"/>
      <c r="AE138" s="592"/>
      <c r="AF138" s="592"/>
      <c r="AG138" s="595"/>
      <c r="AH138" s="596"/>
      <c r="AI138" s="592"/>
      <c r="AJ138" s="592"/>
      <c r="AK138" s="592"/>
      <c r="AL138" s="592"/>
      <c r="AM138" s="592"/>
      <c r="AN138" s="592"/>
      <c r="AO138" s="592"/>
      <c r="AP138" s="592"/>
      <c r="AQ138" s="592"/>
      <c r="AR138" s="592"/>
      <c r="AS138" s="593"/>
      <c r="AT138" s="594"/>
      <c r="AU138" s="592"/>
      <c r="AV138" s="592"/>
      <c r="AW138" s="592"/>
      <c r="AX138" s="592"/>
      <c r="AY138" s="592"/>
      <c r="AZ138" s="592"/>
      <c r="BA138" s="592"/>
      <c r="BB138" s="592"/>
      <c r="BC138" s="592"/>
      <c r="BD138" s="592"/>
      <c r="BE138" s="595"/>
      <c r="BF138" s="596"/>
      <c r="BG138" s="592"/>
      <c r="BH138" s="592"/>
      <c r="BI138" s="592"/>
      <c r="BJ138" s="592"/>
      <c r="BK138" s="592"/>
      <c r="BL138" s="592"/>
      <c r="BM138" s="592"/>
      <c r="BN138" s="592"/>
      <c r="BO138" s="592"/>
      <c r="BP138" s="592"/>
      <c r="BQ138" s="593"/>
      <c r="BR138" s="594"/>
      <c r="BS138" s="592"/>
      <c r="BT138" s="592"/>
      <c r="BU138" s="592"/>
      <c r="BV138" s="592"/>
      <c r="BW138" s="592"/>
      <c r="BX138" s="592"/>
      <c r="BY138" s="592"/>
      <c r="BZ138" s="592"/>
      <c r="CA138" s="592"/>
      <c r="CB138" s="592"/>
      <c r="CC138" s="595"/>
      <c r="CD138" s="596"/>
      <c r="CE138" s="592"/>
      <c r="CF138" s="592"/>
      <c r="CG138" s="592"/>
      <c r="CH138" s="592"/>
      <c r="CI138" s="592"/>
      <c r="CJ138" s="592"/>
      <c r="CK138" s="592"/>
      <c r="CL138" s="592"/>
      <c r="CM138" s="592"/>
      <c r="CN138" s="592"/>
      <c r="CO138" s="593"/>
      <c r="CP138" s="594"/>
      <c r="CQ138" s="592"/>
      <c r="CR138" s="592"/>
      <c r="CS138" s="592"/>
      <c r="CT138" s="592"/>
      <c r="CU138" s="592"/>
      <c r="CV138" s="592"/>
      <c r="CW138" s="592"/>
      <c r="CX138" s="592"/>
      <c r="CY138" s="592"/>
      <c r="CZ138" s="592"/>
      <c r="DA138" s="595"/>
      <c r="DB138" s="596"/>
      <c r="DC138" s="592"/>
      <c r="DD138" s="592"/>
      <c r="DE138" s="592"/>
      <c r="DF138" s="592"/>
      <c r="DG138" s="592"/>
      <c r="DH138" s="592"/>
      <c r="DI138" s="592"/>
      <c r="DJ138" s="592"/>
      <c r="DK138" s="592"/>
      <c r="DL138" s="592"/>
      <c r="DM138" s="593"/>
      <c r="DN138" s="594"/>
      <c r="DO138" s="592"/>
      <c r="DP138" s="592"/>
      <c r="DQ138" s="592"/>
      <c r="DR138" s="592"/>
      <c r="DS138" s="592"/>
      <c r="DT138" s="592"/>
      <c r="DU138" s="592"/>
      <c r="DV138" s="592"/>
      <c r="DW138" s="592"/>
      <c r="DX138" s="592"/>
      <c r="DY138" s="595"/>
      <c r="DZ138" s="596"/>
      <c r="EA138" s="592"/>
      <c r="EB138" s="592"/>
      <c r="EC138" s="592"/>
      <c r="ED138" s="592"/>
      <c r="EE138" s="592"/>
      <c r="EF138" s="592"/>
      <c r="EG138" s="592"/>
      <c r="EH138" s="592"/>
      <c r="EI138" s="592"/>
      <c r="EJ138" s="592"/>
      <c r="EK138" s="593"/>
      <c r="EL138" s="594"/>
      <c r="EM138" s="592"/>
      <c r="EN138" s="592"/>
      <c r="EO138" s="592"/>
      <c r="EP138" s="592"/>
      <c r="EQ138" s="592"/>
      <c r="ER138" s="592"/>
      <c r="ES138" s="592"/>
      <c r="ET138" s="592"/>
      <c r="EU138" s="592"/>
      <c r="EV138" s="592"/>
      <c r="EW138" s="595"/>
      <c r="EX138" s="596"/>
      <c r="EY138" s="592"/>
      <c r="EZ138" s="592"/>
      <c r="FA138" s="592"/>
      <c r="FB138" s="592"/>
      <c r="FC138" s="592"/>
      <c r="FD138" s="592"/>
      <c r="FE138" s="592"/>
      <c r="FF138" s="592"/>
      <c r="FG138" s="592"/>
      <c r="FH138" s="592"/>
      <c r="FI138" s="593"/>
      <c r="FJ138" s="594"/>
      <c r="FK138" s="592"/>
      <c r="FL138" s="592"/>
      <c r="FM138" s="592"/>
      <c r="FN138" s="592"/>
      <c r="FO138" s="592"/>
      <c r="FP138" s="592"/>
      <c r="FQ138" s="592"/>
      <c r="FR138" s="592"/>
      <c r="FS138" s="592"/>
      <c r="FT138" s="592"/>
      <c r="FU138" s="595"/>
      <c r="FV138" s="596"/>
      <c r="FW138" s="592"/>
      <c r="FX138" s="592"/>
      <c r="FY138" s="592"/>
      <c r="FZ138" s="592"/>
      <c r="GA138" s="592"/>
      <c r="GB138" s="592"/>
      <c r="GC138" s="592"/>
      <c r="GD138" s="592"/>
      <c r="GE138" s="592"/>
      <c r="GF138" s="592"/>
      <c r="GG138" s="593"/>
      <c r="GH138" s="594"/>
      <c r="GI138" s="592"/>
      <c r="GJ138" s="592"/>
      <c r="GK138" s="592"/>
      <c r="GL138" s="592"/>
      <c r="GM138" s="592"/>
      <c r="GN138" s="592"/>
      <c r="GO138" s="592"/>
      <c r="GP138" s="592"/>
      <c r="GQ138" s="592"/>
      <c r="GR138" s="592"/>
      <c r="GS138" s="595"/>
      <c r="GT138" s="596"/>
      <c r="GU138" s="592"/>
      <c r="GV138" s="592"/>
      <c r="GW138" s="592"/>
      <c r="GX138" s="592"/>
      <c r="GY138" s="592"/>
      <c r="GZ138" s="592"/>
      <c r="HA138" s="592"/>
      <c r="HB138" s="592"/>
      <c r="HC138" s="592"/>
      <c r="HD138" s="592"/>
      <c r="HE138" s="593"/>
      <c r="HF138" s="594"/>
      <c r="HG138" s="592"/>
      <c r="HH138" s="592"/>
      <c r="HI138" s="592"/>
      <c r="HJ138" s="592"/>
      <c r="HK138" s="592"/>
      <c r="HL138" s="592"/>
      <c r="HM138" s="592"/>
      <c r="HN138" s="592"/>
      <c r="HO138" s="592"/>
      <c r="HP138" s="592"/>
      <c r="HQ138" s="595"/>
      <c r="HR138" s="596"/>
      <c r="HS138" s="592"/>
      <c r="HT138" s="592"/>
      <c r="HU138" s="592"/>
      <c r="HV138" s="592"/>
      <c r="HW138" s="592"/>
      <c r="HX138" s="592"/>
      <c r="HY138" s="592"/>
      <c r="HZ138" s="592"/>
      <c r="IA138" s="592"/>
      <c r="IB138" s="592"/>
      <c r="IC138" s="595"/>
      <c r="ID138" s="592"/>
      <c r="IE138" s="592"/>
      <c r="IF138" s="592"/>
      <c r="IG138" s="592"/>
      <c r="IH138" s="592"/>
      <c r="II138" s="592"/>
      <c r="IJ138" s="592"/>
      <c r="IK138" s="592"/>
      <c r="IL138" s="592"/>
      <c r="IM138" s="592"/>
      <c r="IN138" s="592"/>
      <c r="IO138" s="595"/>
      <c r="IP138" s="48"/>
      <c r="IQ138" s="48"/>
      <c r="IR138" s="48"/>
      <c r="IS138" s="48"/>
      <c r="IT138" s="48"/>
      <c r="IU138" s="48"/>
      <c r="IV138" s="48"/>
      <c r="IW138" s="48"/>
      <c r="IX138" s="48"/>
      <c r="IY138" s="48"/>
      <c r="IZ138" s="48"/>
      <c r="JA138" s="48"/>
      <c r="JB138" s="48"/>
      <c r="JC138" s="48"/>
      <c r="JD138" s="48"/>
      <c r="JE138" s="48"/>
      <c r="JF138" s="48"/>
      <c r="JG138" s="48"/>
      <c r="JH138" s="48"/>
      <c r="JI138" s="48"/>
      <c r="JJ138" s="48"/>
      <c r="JK138" s="48"/>
      <c r="JL138" s="48"/>
    </row>
    <row r="139" spans="1:272" s="3" customFormat="1" ht="15" hidden="1" customHeight="1" thickBot="1" x14ac:dyDescent="0.25">
      <c r="A139" s="59"/>
      <c r="B139" s="721"/>
      <c r="C139" s="350"/>
      <c r="D139" s="351"/>
      <c r="E139" s="352"/>
      <c r="F139" s="348" t="str">
        <f t="shared" si="83"/>
        <v>O</v>
      </c>
      <c r="G139" s="348" t="str">
        <f t="shared" si="84"/>
        <v>O</v>
      </c>
      <c r="H139" s="348" t="str">
        <f t="shared" si="85"/>
        <v>O</v>
      </c>
      <c r="I139" s="353"/>
      <c r="J139" s="597"/>
      <c r="K139" s="598"/>
      <c r="L139" s="596"/>
      <c r="M139" s="592"/>
      <c r="N139" s="592"/>
      <c r="O139" s="592"/>
      <c r="P139" s="592"/>
      <c r="Q139" s="592"/>
      <c r="R139" s="592"/>
      <c r="S139" s="592"/>
      <c r="T139" s="592"/>
      <c r="U139" s="593"/>
      <c r="V139" s="594"/>
      <c r="W139" s="592"/>
      <c r="X139" s="592"/>
      <c r="Y139" s="592"/>
      <c r="Z139" s="592"/>
      <c r="AA139" s="592"/>
      <c r="AB139" s="592"/>
      <c r="AC139" s="592"/>
      <c r="AD139" s="592"/>
      <c r="AE139" s="592"/>
      <c r="AF139" s="592"/>
      <c r="AG139" s="595"/>
      <c r="AH139" s="596"/>
      <c r="AI139" s="592"/>
      <c r="AJ139" s="592"/>
      <c r="AK139" s="592"/>
      <c r="AL139" s="592"/>
      <c r="AM139" s="592"/>
      <c r="AN139" s="592"/>
      <c r="AO139" s="592"/>
      <c r="AP139" s="592"/>
      <c r="AQ139" s="592"/>
      <c r="AR139" s="592"/>
      <c r="AS139" s="593"/>
      <c r="AT139" s="594"/>
      <c r="AU139" s="592"/>
      <c r="AV139" s="592"/>
      <c r="AW139" s="592"/>
      <c r="AX139" s="592"/>
      <c r="AY139" s="592"/>
      <c r="AZ139" s="592"/>
      <c r="BA139" s="592"/>
      <c r="BB139" s="592"/>
      <c r="BC139" s="592"/>
      <c r="BD139" s="592"/>
      <c r="BE139" s="595"/>
      <c r="BF139" s="596"/>
      <c r="BG139" s="592"/>
      <c r="BH139" s="592"/>
      <c r="BI139" s="592"/>
      <c r="BJ139" s="592"/>
      <c r="BK139" s="592"/>
      <c r="BL139" s="592"/>
      <c r="BM139" s="592"/>
      <c r="BN139" s="592"/>
      <c r="BO139" s="592"/>
      <c r="BP139" s="592"/>
      <c r="BQ139" s="593"/>
      <c r="BR139" s="594"/>
      <c r="BS139" s="592"/>
      <c r="BT139" s="592"/>
      <c r="BU139" s="592"/>
      <c r="BV139" s="592"/>
      <c r="BW139" s="592"/>
      <c r="BX139" s="592"/>
      <c r="BY139" s="592"/>
      <c r="BZ139" s="592"/>
      <c r="CA139" s="592"/>
      <c r="CB139" s="592"/>
      <c r="CC139" s="595"/>
      <c r="CD139" s="596"/>
      <c r="CE139" s="592"/>
      <c r="CF139" s="592"/>
      <c r="CG139" s="592"/>
      <c r="CH139" s="592"/>
      <c r="CI139" s="592"/>
      <c r="CJ139" s="592"/>
      <c r="CK139" s="592"/>
      <c r="CL139" s="592"/>
      <c r="CM139" s="592"/>
      <c r="CN139" s="592"/>
      <c r="CO139" s="593"/>
      <c r="CP139" s="594"/>
      <c r="CQ139" s="592"/>
      <c r="CR139" s="592"/>
      <c r="CS139" s="592"/>
      <c r="CT139" s="592"/>
      <c r="CU139" s="592"/>
      <c r="CV139" s="592"/>
      <c r="CW139" s="592"/>
      <c r="CX139" s="592"/>
      <c r="CY139" s="592"/>
      <c r="CZ139" s="592"/>
      <c r="DA139" s="595"/>
      <c r="DB139" s="596"/>
      <c r="DC139" s="592"/>
      <c r="DD139" s="592"/>
      <c r="DE139" s="592"/>
      <c r="DF139" s="592"/>
      <c r="DG139" s="592"/>
      <c r="DH139" s="592"/>
      <c r="DI139" s="592"/>
      <c r="DJ139" s="592"/>
      <c r="DK139" s="592"/>
      <c r="DL139" s="592"/>
      <c r="DM139" s="593"/>
      <c r="DN139" s="594"/>
      <c r="DO139" s="592"/>
      <c r="DP139" s="592"/>
      <c r="DQ139" s="592"/>
      <c r="DR139" s="592"/>
      <c r="DS139" s="592"/>
      <c r="DT139" s="592"/>
      <c r="DU139" s="592"/>
      <c r="DV139" s="592"/>
      <c r="DW139" s="592"/>
      <c r="DX139" s="592"/>
      <c r="DY139" s="595"/>
      <c r="DZ139" s="596"/>
      <c r="EA139" s="592"/>
      <c r="EB139" s="592"/>
      <c r="EC139" s="592"/>
      <c r="ED139" s="592"/>
      <c r="EE139" s="592"/>
      <c r="EF139" s="592"/>
      <c r="EG139" s="592"/>
      <c r="EH139" s="592"/>
      <c r="EI139" s="592"/>
      <c r="EJ139" s="592"/>
      <c r="EK139" s="593"/>
      <c r="EL139" s="594"/>
      <c r="EM139" s="592"/>
      <c r="EN139" s="592"/>
      <c r="EO139" s="592"/>
      <c r="EP139" s="592"/>
      <c r="EQ139" s="592"/>
      <c r="ER139" s="592"/>
      <c r="ES139" s="592"/>
      <c r="ET139" s="592"/>
      <c r="EU139" s="592"/>
      <c r="EV139" s="592"/>
      <c r="EW139" s="595"/>
      <c r="EX139" s="596"/>
      <c r="EY139" s="592"/>
      <c r="EZ139" s="592"/>
      <c r="FA139" s="592"/>
      <c r="FB139" s="592"/>
      <c r="FC139" s="592"/>
      <c r="FD139" s="592"/>
      <c r="FE139" s="592"/>
      <c r="FF139" s="592"/>
      <c r="FG139" s="592"/>
      <c r="FH139" s="592"/>
      <c r="FI139" s="593"/>
      <c r="FJ139" s="594"/>
      <c r="FK139" s="592"/>
      <c r="FL139" s="592"/>
      <c r="FM139" s="592"/>
      <c r="FN139" s="592"/>
      <c r="FO139" s="592"/>
      <c r="FP139" s="592"/>
      <c r="FQ139" s="592"/>
      <c r="FR139" s="592"/>
      <c r="FS139" s="592"/>
      <c r="FT139" s="592"/>
      <c r="FU139" s="595"/>
      <c r="FV139" s="596"/>
      <c r="FW139" s="592"/>
      <c r="FX139" s="592"/>
      <c r="FY139" s="592"/>
      <c r="FZ139" s="592"/>
      <c r="GA139" s="592"/>
      <c r="GB139" s="592"/>
      <c r="GC139" s="592"/>
      <c r="GD139" s="592"/>
      <c r="GE139" s="592"/>
      <c r="GF139" s="592"/>
      <c r="GG139" s="593"/>
      <c r="GH139" s="594"/>
      <c r="GI139" s="592"/>
      <c r="GJ139" s="592"/>
      <c r="GK139" s="592"/>
      <c r="GL139" s="592"/>
      <c r="GM139" s="592"/>
      <c r="GN139" s="592"/>
      <c r="GO139" s="592"/>
      <c r="GP139" s="592"/>
      <c r="GQ139" s="592"/>
      <c r="GR139" s="592"/>
      <c r="GS139" s="595"/>
      <c r="GT139" s="596"/>
      <c r="GU139" s="592"/>
      <c r="GV139" s="592"/>
      <c r="GW139" s="592"/>
      <c r="GX139" s="592"/>
      <c r="GY139" s="592"/>
      <c r="GZ139" s="592"/>
      <c r="HA139" s="592"/>
      <c r="HB139" s="592"/>
      <c r="HC139" s="592"/>
      <c r="HD139" s="592"/>
      <c r="HE139" s="593"/>
      <c r="HF139" s="594"/>
      <c r="HG139" s="592"/>
      <c r="HH139" s="592"/>
      <c r="HI139" s="592"/>
      <c r="HJ139" s="592"/>
      <c r="HK139" s="592"/>
      <c r="HL139" s="592"/>
      <c r="HM139" s="592"/>
      <c r="HN139" s="592"/>
      <c r="HO139" s="592"/>
      <c r="HP139" s="592"/>
      <c r="HQ139" s="595"/>
      <c r="HR139" s="596"/>
      <c r="HS139" s="592"/>
      <c r="HT139" s="592"/>
      <c r="HU139" s="592"/>
      <c r="HV139" s="592"/>
      <c r="HW139" s="592"/>
      <c r="HX139" s="592"/>
      <c r="HY139" s="592"/>
      <c r="HZ139" s="592"/>
      <c r="IA139" s="592"/>
      <c r="IB139" s="592"/>
      <c r="IC139" s="595"/>
      <c r="ID139" s="592"/>
      <c r="IE139" s="592"/>
      <c r="IF139" s="592"/>
      <c r="IG139" s="592"/>
      <c r="IH139" s="592"/>
      <c r="II139" s="592"/>
      <c r="IJ139" s="592"/>
      <c r="IK139" s="592"/>
      <c r="IL139" s="592"/>
      <c r="IM139" s="592"/>
      <c r="IN139" s="592"/>
      <c r="IO139" s="595"/>
      <c r="IP139" s="48"/>
      <c r="IQ139" s="48"/>
      <c r="IR139" s="48"/>
      <c r="IS139" s="48"/>
      <c r="IT139" s="48"/>
      <c r="IU139" s="48"/>
      <c r="IV139" s="48"/>
      <c r="IW139" s="48"/>
      <c r="IX139" s="48"/>
      <c r="IY139" s="48"/>
      <c r="IZ139" s="48"/>
      <c r="JA139" s="48"/>
      <c r="JB139" s="48"/>
      <c r="JC139" s="48"/>
      <c r="JD139" s="48"/>
      <c r="JE139" s="48"/>
      <c r="JF139" s="48"/>
      <c r="JG139" s="48"/>
      <c r="JH139" s="48"/>
      <c r="JI139" s="48"/>
      <c r="JJ139" s="48"/>
      <c r="JK139" s="48"/>
      <c r="JL139" s="48"/>
    </row>
    <row r="140" spans="1:272" s="3" customFormat="1" ht="15" hidden="1" customHeight="1" thickBot="1" x14ac:dyDescent="0.25">
      <c r="A140" s="59"/>
      <c r="B140" s="721"/>
      <c r="C140" s="350"/>
      <c r="D140" s="351"/>
      <c r="E140" s="352"/>
      <c r="F140" s="348" t="str">
        <f t="shared" si="83"/>
        <v>O</v>
      </c>
      <c r="G140" s="348" t="str">
        <f t="shared" si="84"/>
        <v>O</v>
      </c>
      <c r="H140" s="348" t="str">
        <f t="shared" si="85"/>
        <v>O</v>
      </c>
      <c r="I140" s="353"/>
      <c r="J140" s="597"/>
      <c r="K140" s="598"/>
      <c r="L140" s="596"/>
      <c r="M140" s="592"/>
      <c r="N140" s="592"/>
      <c r="O140" s="592"/>
      <c r="P140" s="592"/>
      <c r="Q140" s="592"/>
      <c r="R140" s="592"/>
      <c r="S140" s="592"/>
      <c r="T140" s="592"/>
      <c r="U140" s="593"/>
      <c r="V140" s="594"/>
      <c r="W140" s="592"/>
      <c r="X140" s="592"/>
      <c r="Y140" s="592"/>
      <c r="Z140" s="592"/>
      <c r="AA140" s="592"/>
      <c r="AB140" s="592"/>
      <c r="AC140" s="592"/>
      <c r="AD140" s="592"/>
      <c r="AE140" s="592"/>
      <c r="AF140" s="592"/>
      <c r="AG140" s="595"/>
      <c r="AH140" s="596"/>
      <c r="AI140" s="592"/>
      <c r="AJ140" s="592"/>
      <c r="AK140" s="592"/>
      <c r="AL140" s="592"/>
      <c r="AM140" s="592"/>
      <c r="AN140" s="592"/>
      <c r="AO140" s="592"/>
      <c r="AP140" s="592"/>
      <c r="AQ140" s="592"/>
      <c r="AR140" s="592"/>
      <c r="AS140" s="593"/>
      <c r="AT140" s="594"/>
      <c r="AU140" s="592"/>
      <c r="AV140" s="592"/>
      <c r="AW140" s="592"/>
      <c r="AX140" s="592"/>
      <c r="AY140" s="592"/>
      <c r="AZ140" s="592"/>
      <c r="BA140" s="592"/>
      <c r="BB140" s="592"/>
      <c r="BC140" s="592"/>
      <c r="BD140" s="592"/>
      <c r="BE140" s="595"/>
      <c r="BF140" s="596"/>
      <c r="BG140" s="592"/>
      <c r="BH140" s="592"/>
      <c r="BI140" s="592"/>
      <c r="BJ140" s="592"/>
      <c r="BK140" s="592"/>
      <c r="BL140" s="592"/>
      <c r="BM140" s="592"/>
      <c r="BN140" s="592"/>
      <c r="BO140" s="592"/>
      <c r="BP140" s="592"/>
      <c r="BQ140" s="593"/>
      <c r="BR140" s="594"/>
      <c r="BS140" s="592"/>
      <c r="BT140" s="592"/>
      <c r="BU140" s="592"/>
      <c r="BV140" s="592"/>
      <c r="BW140" s="592"/>
      <c r="BX140" s="592"/>
      <c r="BY140" s="592"/>
      <c r="BZ140" s="592"/>
      <c r="CA140" s="592"/>
      <c r="CB140" s="592"/>
      <c r="CC140" s="595"/>
      <c r="CD140" s="596"/>
      <c r="CE140" s="592"/>
      <c r="CF140" s="592"/>
      <c r="CG140" s="592"/>
      <c r="CH140" s="592"/>
      <c r="CI140" s="592"/>
      <c r="CJ140" s="592"/>
      <c r="CK140" s="592"/>
      <c r="CL140" s="592"/>
      <c r="CM140" s="592"/>
      <c r="CN140" s="592"/>
      <c r="CO140" s="593"/>
      <c r="CP140" s="594"/>
      <c r="CQ140" s="592"/>
      <c r="CR140" s="592"/>
      <c r="CS140" s="592"/>
      <c r="CT140" s="592"/>
      <c r="CU140" s="592"/>
      <c r="CV140" s="592"/>
      <c r="CW140" s="592"/>
      <c r="CX140" s="592"/>
      <c r="CY140" s="592"/>
      <c r="CZ140" s="592"/>
      <c r="DA140" s="595"/>
      <c r="DB140" s="596"/>
      <c r="DC140" s="592"/>
      <c r="DD140" s="592"/>
      <c r="DE140" s="592"/>
      <c r="DF140" s="592"/>
      <c r="DG140" s="592"/>
      <c r="DH140" s="592"/>
      <c r="DI140" s="592"/>
      <c r="DJ140" s="592"/>
      <c r="DK140" s="592"/>
      <c r="DL140" s="592"/>
      <c r="DM140" s="593"/>
      <c r="DN140" s="594"/>
      <c r="DO140" s="592"/>
      <c r="DP140" s="592"/>
      <c r="DQ140" s="592"/>
      <c r="DR140" s="592"/>
      <c r="DS140" s="592"/>
      <c r="DT140" s="592"/>
      <c r="DU140" s="592"/>
      <c r="DV140" s="592"/>
      <c r="DW140" s="592"/>
      <c r="DX140" s="592"/>
      <c r="DY140" s="595"/>
      <c r="DZ140" s="596"/>
      <c r="EA140" s="592"/>
      <c r="EB140" s="592"/>
      <c r="EC140" s="592"/>
      <c r="ED140" s="592"/>
      <c r="EE140" s="592"/>
      <c r="EF140" s="592"/>
      <c r="EG140" s="592"/>
      <c r="EH140" s="592"/>
      <c r="EI140" s="592"/>
      <c r="EJ140" s="592"/>
      <c r="EK140" s="593"/>
      <c r="EL140" s="594"/>
      <c r="EM140" s="592"/>
      <c r="EN140" s="592"/>
      <c r="EO140" s="592"/>
      <c r="EP140" s="592"/>
      <c r="EQ140" s="592"/>
      <c r="ER140" s="592"/>
      <c r="ES140" s="592"/>
      <c r="ET140" s="592"/>
      <c r="EU140" s="592"/>
      <c r="EV140" s="592"/>
      <c r="EW140" s="595"/>
      <c r="EX140" s="596"/>
      <c r="EY140" s="592"/>
      <c r="EZ140" s="592"/>
      <c r="FA140" s="592"/>
      <c r="FB140" s="592"/>
      <c r="FC140" s="592"/>
      <c r="FD140" s="592"/>
      <c r="FE140" s="592"/>
      <c r="FF140" s="592"/>
      <c r="FG140" s="592"/>
      <c r="FH140" s="592"/>
      <c r="FI140" s="593"/>
      <c r="FJ140" s="594"/>
      <c r="FK140" s="592"/>
      <c r="FL140" s="592"/>
      <c r="FM140" s="592"/>
      <c r="FN140" s="592"/>
      <c r="FO140" s="592"/>
      <c r="FP140" s="592"/>
      <c r="FQ140" s="592"/>
      <c r="FR140" s="592"/>
      <c r="FS140" s="592"/>
      <c r="FT140" s="592"/>
      <c r="FU140" s="595"/>
      <c r="FV140" s="596"/>
      <c r="FW140" s="592"/>
      <c r="FX140" s="592"/>
      <c r="FY140" s="592"/>
      <c r="FZ140" s="592"/>
      <c r="GA140" s="592"/>
      <c r="GB140" s="592"/>
      <c r="GC140" s="592"/>
      <c r="GD140" s="592"/>
      <c r="GE140" s="592"/>
      <c r="GF140" s="592"/>
      <c r="GG140" s="593"/>
      <c r="GH140" s="594"/>
      <c r="GI140" s="592"/>
      <c r="GJ140" s="592"/>
      <c r="GK140" s="592"/>
      <c r="GL140" s="592"/>
      <c r="GM140" s="592"/>
      <c r="GN140" s="592"/>
      <c r="GO140" s="592"/>
      <c r="GP140" s="592"/>
      <c r="GQ140" s="592"/>
      <c r="GR140" s="592"/>
      <c r="GS140" s="595"/>
      <c r="GT140" s="596"/>
      <c r="GU140" s="592"/>
      <c r="GV140" s="592"/>
      <c r="GW140" s="592"/>
      <c r="GX140" s="592"/>
      <c r="GY140" s="592"/>
      <c r="GZ140" s="592"/>
      <c r="HA140" s="592"/>
      <c r="HB140" s="592"/>
      <c r="HC140" s="592"/>
      <c r="HD140" s="592"/>
      <c r="HE140" s="593"/>
      <c r="HF140" s="594"/>
      <c r="HG140" s="592"/>
      <c r="HH140" s="592"/>
      <c r="HI140" s="592"/>
      <c r="HJ140" s="592"/>
      <c r="HK140" s="592"/>
      <c r="HL140" s="592"/>
      <c r="HM140" s="592"/>
      <c r="HN140" s="592"/>
      <c r="HO140" s="592"/>
      <c r="HP140" s="592"/>
      <c r="HQ140" s="595"/>
      <c r="HR140" s="596"/>
      <c r="HS140" s="592"/>
      <c r="HT140" s="592"/>
      <c r="HU140" s="592"/>
      <c r="HV140" s="592"/>
      <c r="HW140" s="592"/>
      <c r="HX140" s="592"/>
      <c r="HY140" s="592"/>
      <c r="HZ140" s="592"/>
      <c r="IA140" s="592"/>
      <c r="IB140" s="592"/>
      <c r="IC140" s="595"/>
      <c r="ID140" s="592"/>
      <c r="IE140" s="592"/>
      <c r="IF140" s="592"/>
      <c r="IG140" s="592"/>
      <c r="IH140" s="592"/>
      <c r="II140" s="592"/>
      <c r="IJ140" s="592"/>
      <c r="IK140" s="592"/>
      <c r="IL140" s="592"/>
      <c r="IM140" s="592"/>
      <c r="IN140" s="592"/>
      <c r="IO140" s="595"/>
      <c r="IP140" s="48"/>
      <c r="IQ140" s="48"/>
      <c r="IR140" s="48"/>
      <c r="IS140" s="48"/>
      <c r="IT140" s="48"/>
      <c r="IU140" s="48"/>
      <c r="IV140" s="48"/>
      <c r="IW140" s="48"/>
      <c r="IX140" s="48"/>
      <c r="IY140" s="48"/>
      <c r="IZ140" s="48"/>
      <c r="JA140" s="48"/>
      <c r="JB140" s="48"/>
      <c r="JC140" s="48"/>
      <c r="JD140" s="48"/>
      <c r="JE140" s="48"/>
      <c r="JF140" s="48"/>
      <c r="JG140" s="48"/>
      <c r="JH140" s="48"/>
      <c r="JI140" s="48"/>
      <c r="JJ140" s="48"/>
      <c r="JK140" s="48"/>
      <c r="JL140" s="48"/>
    </row>
    <row r="141" spans="1:272" s="3" customFormat="1" ht="15" hidden="1" customHeight="1" thickBot="1" x14ac:dyDescent="0.25">
      <c r="A141" s="59"/>
      <c r="B141" s="721"/>
      <c r="C141" s="350"/>
      <c r="D141" s="351"/>
      <c r="E141" s="357"/>
      <c r="F141" s="348" t="str">
        <f t="shared" si="83"/>
        <v>O</v>
      </c>
      <c r="G141" s="348" t="str">
        <f t="shared" si="84"/>
        <v>O</v>
      </c>
      <c r="H141" s="348" t="str">
        <f t="shared" si="85"/>
        <v>O</v>
      </c>
      <c r="I141" s="353"/>
      <c r="J141" s="597"/>
      <c r="K141" s="598"/>
      <c r="L141" s="596"/>
      <c r="M141" s="592"/>
      <c r="N141" s="592"/>
      <c r="O141" s="592"/>
      <c r="P141" s="592"/>
      <c r="Q141" s="592"/>
      <c r="R141" s="592"/>
      <c r="S141" s="592"/>
      <c r="T141" s="592"/>
      <c r="U141" s="593"/>
      <c r="V141" s="594"/>
      <c r="W141" s="592"/>
      <c r="X141" s="592"/>
      <c r="Y141" s="592"/>
      <c r="Z141" s="592"/>
      <c r="AA141" s="592"/>
      <c r="AB141" s="592"/>
      <c r="AC141" s="592"/>
      <c r="AD141" s="592"/>
      <c r="AE141" s="592"/>
      <c r="AF141" s="592"/>
      <c r="AG141" s="595"/>
      <c r="AH141" s="596"/>
      <c r="AI141" s="592"/>
      <c r="AJ141" s="592"/>
      <c r="AK141" s="592"/>
      <c r="AL141" s="592"/>
      <c r="AM141" s="592"/>
      <c r="AN141" s="592"/>
      <c r="AO141" s="592"/>
      <c r="AP141" s="592"/>
      <c r="AQ141" s="592"/>
      <c r="AR141" s="592"/>
      <c r="AS141" s="593"/>
      <c r="AT141" s="594"/>
      <c r="AU141" s="592"/>
      <c r="AV141" s="592"/>
      <c r="AW141" s="592"/>
      <c r="AX141" s="592"/>
      <c r="AY141" s="592"/>
      <c r="AZ141" s="592"/>
      <c r="BA141" s="592"/>
      <c r="BB141" s="592"/>
      <c r="BC141" s="592"/>
      <c r="BD141" s="592"/>
      <c r="BE141" s="595"/>
      <c r="BF141" s="596"/>
      <c r="BG141" s="592"/>
      <c r="BH141" s="592"/>
      <c r="BI141" s="592"/>
      <c r="BJ141" s="592"/>
      <c r="BK141" s="592"/>
      <c r="BL141" s="592"/>
      <c r="BM141" s="592"/>
      <c r="BN141" s="592"/>
      <c r="BO141" s="592"/>
      <c r="BP141" s="592"/>
      <c r="BQ141" s="593"/>
      <c r="BR141" s="594"/>
      <c r="BS141" s="592"/>
      <c r="BT141" s="592"/>
      <c r="BU141" s="592"/>
      <c r="BV141" s="592"/>
      <c r="BW141" s="592"/>
      <c r="BX141" s="592"/>
      <c r="BY141" s="592"/>
      <c r="BZ141" s="592"/>
      <c r="CA141" s="592"/>
      <c r="CB141" s="592"/>
      <c r="CC141" s="595"/>
      <c r="CD141" s="596"/>
      <c r="CE141" s="592"/>
      <c r="CF141" s="592"/>
      <c r="CG141" s="592"/>
      <c r="CH141" s="592"/>
      <c r="CI141" s="592"/>
      <c r="CJ141" s="592"/>
      <c r="CK141" s="592"/>
      <c r="CL141" s="592"/>
      <c r="CM141" s="592"/>
      <c r="CN141" s="592"/>
      <c r="CO141" s="593"/>
      <c r="CP141" s="594"/>
      <c r="CQ141" s="592"/>
      <c r="CR141" s="592"/>
      <c r="CS141" s="592"/>
      <c r="CT141" s="592"/>
      <c r="CU141" s="592"/>
      <c r="CV141" s="592"/>
      <c r="CW141" s="592"/>
      <c r="CX141" s="592"/>
      <c r="CY141" s="592"/>
      <c r="CZ141" s="592"/>
      <c r="DA141" s="595"/>
      <c r="DB141" s="596"/>
      <c r="DC141" s="592"/>
      <c r="DD141" s="592"/>
      <c r="DE141" s="592"/>
      <c r="DF141" s="592"/>
      <c r="DG141" s="592"/>
      <c r="DH141" s="592"/>
      <c r="DI141" s="592"/>
      <c r="DJ141" s="592"/>
      <c r="DK141" s="592"/>
      <c r="DL141" s="592"/>
      <c r="DM141" s="593"/>
      <c r="DN141" s="594"/>
      <c r="DO141" s="592"/>
      <c r="DP141" s="592"/>
      <c r="DQ141" s="592"/>
      <c r="DR141" s="592"/>
      <c r="DS141" s="592"/>
      <c r="DT141" s="592"/>
      <c r="DU141" s="592"/>
      <c r="DV141" s="592"/>
      <c r="DW141" s="592"/>
      <c r="DX141" s="592"/>
      <c r="DY141" s="595"/>
      <c r="DZ141" s="596"/>
      <c r="EA141" s="592"/>
      <c r="EB141" s="592"/>
      <c r="EC141" s="592"/>
      <c r="ED141" s="592"/>
      <c r="EE141" s="592"/>
      <c r="EF141" s="592"/>
      <c r="EG141" s="592"/>
      <c r="EH141" s="592"/>
      <c r="EI141" s="592"/>
      <c r="EJ141" s="592"/>
      <c r="EK141" s="593"/>
      <c r="EL141" s="594"/>
      <c r="EM141" s="592"/>
      <c r="EN141" s="592"/>
      <c r="EO141" s="592"/>
      <c r="EP141" s="592"/>
      <c r="EQ141" s="592"/>
      <c r="ER141" s="592"/>
      <c r="ES141" s="592"/>
      <c r="ET141" s="592"/>
      <c r="EU141" s="592"/>
      <c r="EV141" s="592"/>
      <c r="EW141" s="595"/>
      <c r="EX141" s="596"/>
      <c r="EY141" s="592"/>
      <c r="EZ141" s="592"/>
      <c r="FA141" s="592"/>
      <c r="FB141" s="592"/>
      <c r="FC141" s="592"/>
      <c r="FD141" s="592"/>
      <c r="FE141" s="592"/>
      <c r="FF141" s="592"/>
      <c r="FG141" s="592"/>
      <c r="FH141" s="592"/>
      <c r="FI141" s="593"/>
      <c r="FJ141" s="594"/>
      <c r="FK141" s="592"/>
      <c r="FL141" s="592"/>
      <c r="FM141" s="592"/>
      <c r="FN141" s="592"/>
      <c r="FO141" s="592"/>
      <c r="FP141" s="592"/>
      <c r="FQ141" s="592"/>
      <c r="FR141" s="592"/>
      <c r="FS141" s="592"/>
      <c r="FT141" s="592"/>
      <c r="FU141" s="595"/>
      <c r="FV141" s="596"/>
      <c r="FW141" s="592"/>
      <c r="FX141" s="592"/>
      <c r="FY141" s="592"/>
      <c r="FZ141" s="592"/>
      <c r="GA141" s="592"/>
      <c r="GB141" s="592"/>
      <c r="GC141" s="592"/>
      <c r="GD141" s="592"/>
      <c r="GE141" s="592"/>
      <c r="GF141" s="592"/>
      <c r="GG141" s="593"/>
      <c r="GH141" s="594"/>
      <c r="GI141" s="592"/>
      <c r="GJ141" s="592"/>
      <c r="GK141" s="592"/>
      <c r="GL141" s="592"/>
      <c r="GM141" s="592"/>
      <c r="GN141" s="592"/>
      <c r="GO141" s="592"/>
      <c r="GP141" s="592"/>
      <c r="GQ141" s="592"/>
      <c r="GR141" s="592"/>
      <c r="GS141" s="595"/>
      <c r="GT141" s="596"/>
      <c r="GU141" s="592"/>
      <c r="GV141" s="592"/>
      <c r="GW141" s="592"/>
      <c r="GX141" s="592"/>
      <c r="GY141" s="592"/>
      <c r="GZ141" s="592"/>
      <c r="HA141" s="592"/>
      <c r="HB141" s="592"/>
      <c r="HC141" s="592"/>
      <c r="HD141" s="592"/>
      <c r="HE141" s="593"/>
      <c r="HF141" s="594"/>
      <c r="HG141" s="592"/>
      <c r="HH141" s="592"/>
      <c r="HI141" s="592"/>
      <c r="HJ141" s="592"/>
      <c r="HK141" s="592"/>
      <c r="HL141" s="592"/>
      <c r="HM141" s="592"/>
      <c r="HN141" s="592"/>
      <c r="HO141" s="592"/>
      <c r="HP141" s="592"/>
      <c r="HQ141" s="595"/>
      <c r="HR141" s="596"/>
      <c r="HS141" s="592"/>
      <c r="HT141" s="592"/>
      <c r="HU141" s="592"/>
      <c r="HV141" s="592"/>
      <c r="HW141" s="592"/>
      <c r="HX141" s="592"/>
      <c r="HY141" s="592"/>
      <c r="HZ141" s="592"/>
      <c r="IA141" s="592"/>
      <c r="IB141" s="592"/>
      <c r="IC141" s="595"/>
      <c r="ID141" s="592"/>
      <c r="IE141" s="592"/>
      <c r="IF141" s="592"/>
      <c r="IG141" s="592"/>
      <c r="IH141" s="592"/>
      <c r="II141" s="592"/>
      <c r="IJ141" s="592"/>
      <c r="IK141" s="592"/>
      <c r="IL141" s="592"/>
      <c r="IM141" s="592"/>
      <c r="IN141" s="592"/>
      <c r="IO141" s="595"/>
      <c r="IP141" s="48"/>
      <c r="IQ141" s="48"/>
      <c r="IR141" s="48"/>
      <c r="IS141" s="48"/>
      <c r="IT141" s="48"/>
      <c r="IU141" s="48"/>
      <c r="IV141" s="48"/>
      <c r="IW141" s="48"/>
      <c r="IX141" s="48"/>
      <c r="IY141" s="48"/>
      <c r="IZ141" s="48"/>
      <c r="JA141" s="48"/>
      <c r="JB141" s="48"/>
      <c r="JC141" s="48"/>
      <c r="JD141" s="48"/>
      <c r="JE141" s="48"/>
      <c r="JF141" s="48"/>
      <c r="JG141" s="48"/>
      <c r="JH141" s="48"/>
      <c r="JI141" s="48"/>
      <c r="JJ141" s="48"/>
      <c r="JK141" s="48"/>
      <c r="JL141" s="48"/>
    </row>
    <row r="142" spans="1:272" ht="15" hidden="1" customHeight="1" thickBot="1" x14ac:dyDescent="0.25">
      <c r="A142" s="59"/>
      <c r="B142" s="721"/>
      <c r="C142" s="350"/>
      <c r="D142" s="351"/>
      <c r="E142" s="352"/>
      <c r="F142" s="348" t="str">
        <f t="shared" si="83"/>
        <v>O</v>
      </c>
      <c r="G142" s="348" t="str">
        <f t="shared" si="84"/>
        <v>O</v>
      </c>
      <c r="H142" s="348" t="str">
        <f t="shared" si="85"/>
        <v>O</v>
      </c>
      <c r="I142" s="353"/>
      <c r="J142" s="597"/>
      <c r="K142" s="598"/>
      <c r="L142" s="596"/>
      <c r="M142" s="592"/>
      <c r="N142" s="592"/>
      <c r="O142" s="592"/>
      <c r="P142" s="592"/>
      <c r="Q142" s="592"/>
      <c r="R142" s="592"/>
      <c r="S142" s="592"/>
      <c r="T142" s="592"/>
      <c r="U142" s="593"/>
      <c r="V142" s="594"/>
      <c r="W142" s="592"/>
      <c r="X142" s="592"/>
      <c r="Y142" s="592"/>
      <c r="Z142" s="592"/>
      <c r="AA142" s="592"/>
      <c r="AB142" s="592"/>
      <c r="AC142" s="592"/>
      <c r="AD142" s="592"/>
      <c r="AE142" s="592"/>
      <c r="AF142" s="592"/>
      <c r="AG142" s="595"/>
      <c r="AH142" s="596"/>
      <c r="AI142" s="592"/>
      <c r="AJ142" s="592"/>
      <c r="AK142" s="592"/>
      <c r="AL142" s="592"/>
      <c r="AM142" s="592"/>
      <c r="AN142" s="592"/>
      <c r="AO142" s="592"/>
      <c r="AP142" s="592"/>
      <c r="AQ142" s="592"/>
      <c r="AR142" s="592"/>
      <c r="AS142" s="593"/>
      <c r="AT142" s="594"/>
      <c r="AU142" s="592"/>
      <c r="AV142" s="592"/>
      <c r="AW142" s="592"/>
      <c r="AX142" s="592"/>
      <c r="AY142" s="592"/>
      <c r="AZ142" s="592"/>
      <c r="BA142" s="592"/>
      <c r="BB142" s="592"/>
      <c r="BC142" s="592"/>
      <c r="BD142" s="592"/>
      <c r="BE142" s="595"/>
      <c r="BF142" s="596"/>
      <c r="BG142" s="592"/>
      <c r="BH142" s="592"/>
      <c r="BI142" s="592"/>
      <c r="BJ142" s="592"/>
      <c r="BK142" s="592"/>
      <c r="BL142" s="592"/>
      <c r="BM142" s="592"/>
      <c r="BN142" s="592"/>
      <c r="BO142" s="592"/>
      <c r="BP142" s="592"/>
      <c r="BQ142" s="593"/>
      <c r="BR142" s="594"/>
      <c r="BS142" s="592"/>
      <c r="BT142" s="592"/>
      <c r="BU142" s="592"/>
      <c r="BV142" s="592"/>
      <c r="BW142" s="592"/>
      <c r="BX142" s="592"/>
      <c r="BY142" s="592"/>
      <c r="BZ142" s="592"/>
      <c r="CA142" s="592"/>
      <c r="CB142" s="592"/>
      <c r="CC142" s="595"/>
      <c r="CD142" s="596"/>
      <c r="CE142" s="592"/>
      <c r="CF142" s="592"/>
      <c r="CG142" s="592"/>
      <c r="CH142" s="592"/>
      <c r="CI142" s="592"/>
      <c r="CJ142" s="592"/>
      <c r="CK142" s="592"/>
      <c r="CL142" s="592"/>
      <c r="CM142" s="592"/>
      <c r="CN142" s="592"/>
      <c r="CO142" s="593"/>
      <c r="CP142" s="594"/>
      <c r="CQ142" s="592"/>
      <c r="CR142" s="592"/>
      <c r="CS142" s="592"/>
      <c r="CT142" s="592"/>
      <c r="CU142" s="592"/>
      <c r="CV142" s="592"/>
      <c r="CW142" s="592"/>
      <c r="CX142" s="592"/>
      <c r="CY142" s="592"/>
      <c r="CZ142" s="592"/>
      <c r="DA142" s="595"/>
      <c r="DB142" s="596"/>
      <c r="DC142" s="592"/>
      <c r="DD142" s="592"/>
      <c r="DE142" s="592"/>
      <c r="DF142" s="592"/>
      <c r="DG142" s="592"/>
      <c r="DH142" s="592"/>
      <c r="DI142" s="592"/>
      <c r="DJ142" s="592"/>
      <c r="DK142" s="592"/>
      <c r="DL142" s="592"/>
      <c r="DM142" s="593"/>
      <c r="DN142" s="594"/>
      <c r="DO142" s="592"/>
      <c r="DP142" s="592"/>
      <c r="DQ142" s="592"/>
      <c r="DR142" s="592"/>
      <c r="DS142" s="592"/>
      <c r="DT142" s="592"/>
      <c r="DU142" s="592"/>
      <c r="DV142" s="592"/>
      <c r="DW142" s="592"/>
      <c r="DX142" s="592"/>
      <c r="DY142" s="595"/>
      <c r="DZ142" s="596"/>
      <c r="EA142" s="592"/>
      <c r="EB142" s="592"/>
      <c r="EC142" s="592"/>
      <c r="ED142" s="592"/>
      <c r="EE142" s="592"/>
      <c r="EF142" s="592"/>
      <c r="EG142" s="592"/>
      <c r="EH142" s="592"/>
      <c r="EI142" s="592"/>
      <c r="EJ142" s="592"/>
      <c r="EK142" s="593"/>
      <c r="EL142" s="594"/>
      <c r="EM142" s="592"/>
      <c r="EN142" s="592"/>
      <c r="EO142" s="592"/>
      <c r="EP142" s="592"/>
      <c r="EQ142" s="592"/>
      <c r="ER142" s="592"/>
      <c r="ES142" s="592"/>
      <c r="ET142" s="592"/>
      <c r="EU142" s="592"/>
      <c r="EV142" s="592"/>
      <c r="EW142" s="595"/>
      <c r="EX142" s="596"/>
      <c r="EY142" s="592"/>
      <c r="EZ142" s="592"/>
      <c r="FA142" s="592"/>
      <c r="FB142" s="592"/>
      <c r="FC142" s="592"/>
      <c r="FD142" s="592"/>
      <c r="FE142" s="592"/>
      <c r="FF142" s="592"/>
      <c r="FG142" s="592"/>
      <c r="FH142" s="592"/>
      <c r="FI142" s="593"/>
      <c r="FJ142" s="594"/>
      <c r="FK142" s="592"/>
      <c r="FL142" s="592"/>
      <c r="FM142" s="592"/>
      <c r="FN142" s="592"/>
      <c r="FO142" s="592"/>
      <c r="FP142" s="592"/>
      <c r="FQ142" s="592"/>
      <c r="FR142" s="592"/>
      <c r="FS142" s="592"/>
      <c r="FT142" s="592"/>
      <c r="FU142" s="595"/>
      <c r="FV142" s="596"/>
      <c r="FW142" s="592"/>
      <c r="FX142" s="592"/>
      <c r="FY142" s="592"/>
      <c r="FZ142" s="592"/>
      <c r="GA142" s="592"/>
      <c r="GB142" s="592"/>
      <c r="GC142" s="592"/>
      <c r="GD142" s="592"/>
      <c r="GE142" s="592"/>
      <c r="GF142" s="592"/>
      <c r="GG142" s="593"/>
      <c r="GH142" s="594"/>
      <c r="GI142" s="592"/>
      <c r="GJ142" s="592"/>
      <c r="GK142" s="592"/>
      <c r="GL142" s="592"/>
      <c r="GM142" s="592"/>
      <c r="GN142" s="592"/>
      <c r="GO142" s="592"/>
      <c r="GP142" s="592"/>
      <c r="GQ142" s="592"/>
      <c r="GR142" s="592"/>
      <c r="GS142" s="595"/>
      <c r="GT142" s="596"/>
      <c r="GU142" s="592"/>
      <c r="GV142" s="592"/>
      <c r="GW142" s="592"/>
      <c r="GX142" s="592"/>
      <c r="GY142" s="592"/>
      <c r="GZ142" s="592"/>
      <c r="HA142" s="592"/>
      <c r="HB142" s="592"/>
      <c r="HC142" s="592"/>
      <c r="HD142" s="592"/>
      <c r="HE142" s="593"/>
      <c r="HF142" s="594"/>
      <c r="HG142" s="592"/>
      <c r="HH142" s="592"/>
      <c r="HI142" s="592"/>
      <c r="HJ142" s="592"/>
      <c r="HK142" s="592"/>
      <c r="HL142" s="592"/>
      <c r="HM142" s="592"/>
      <c r="HN142" s="592"/>
      <c r="HO142" s="592"/>
      <c r="HP142" s="592"/>
      <c r="HQ142" s="595"/>
      <c r="HR142" s="596"/>
      <c r="HS142" s="592"/>
      <c r="HT142" s="592"/>
      <c r="HU142" s="592"/>
      <c r="HV142" s="592"/>
      <c r="HW142" s="592"/>
      <c r="HX142" s="592"/>
      <c r="HY142" s="592"/>
      <c r="HZ142" s="592"/>
      <c r="IA142" s="592"/>
      <c r="IB142" s="592"/>
      <c r="IC142" s="595"/>
      <c r="ID142" s="592"/>
      <c r="IE142" s="592"/>
      <c r="IF142" s="592"/>
      <c r="IG142" s="592"/>
      <c r="IH142" s="592"/>
      <c r="II142" s="592"/>
      <c r="IJ142" s="592"/>
      <c r="IK142" s="592"/>
      <c r="IL142" s="592"/>
      <c r="IM142" s="592"/>
      <c r="IN142" s="592"/>
      <c r="IO142" s="595"/>
      <c r="IP142" s="48"/>
      <c r="IQ142" s="48"/>
      <c r="IR142" s="48"/>
      <c r="IS142" s="48"/>
      <c r="IT142" s="48"/>
      <c r="IU142" s="48"/>
      <c r="IV142" s="48"/>
      <c r="IW142" s="48"/>
      <c r="IX142" s="48"/>
      <c r="IY142" s="48"/>
      <c r="IZ142" s="48"/>
      <c r="JA142" s="48"/>
      <c r="JB142" s="48"/>
      <c r="JC142" s="48"/>
      <c r="JD142" s="48"/>
      <c r="JE142" s="48"/>
      <c r="JF142" s="48"/>
      <c r="JG142" s="48"/>
      <c r="JH142" s="48"/>
      <c r="JI142" s="48"/>
      <c r="JJ142" s="48"/>
      <c r="JK142" s="48"/>
      <c r="JL142" s="48"/>
    </row>
    <row r="143" spans="1:272" s="3" customFormat="1" ht="15" hidden="1" customHeight="1" thickBot="1" x14ac:dyDescent="0.25">
      <c r="A143" s="59"/>
      <c r="B143" s="721"/>
      <c r="C143" s="350"/>
      <c r="D143" s="351"/>
      <c r="E143" s="352"/>
      <c r="F143" s="348" t="str">
        <f t="shared" si="83"/>
        <v>O</v>
      </c>
      <c r="G143" s="348" t="str">
        <f t="shared" si="84"/>
        <v>O</v>
      </c>
      <c r="H143" s="348" t="str">
        <f t="shared" si="85"/>
        <v>O</v>
      </c>
      <c r="I143" s="353"/>
      <c r="J143" s="597"/>
      <c r="K143" s="598"/>
      <c r="L143" s="596"/>
      <c r="M143" s="592"/>
      <c r="N143" s="592"/>
      <c r="O143" s="592"/>
      <c r="P143" s="592"/>
      <c r="Q143" s="592"/>
      <c r="R143" s="592"/>
      <c r="S143" s="592"/>
      <c r="T143" s="592"/>
      <c r="U143" s="593"/>
      <c r="V143" s="594"/>
      <c r="W143" s="592"/>
      <c r="X143" s="592"/>
      <c r="Y143" s="592"/>
      <c r="Z143" s="592"/>
      <c r="AA143" s="592"/>
      <c r="AB143" s="592"/>
      <c r="AC143" s="592"/>
      <c r="AD143" s="592"/>
      <c r="AE143" s="592"/>
      <c r="AF143" s="592"/>
      <c r="AG143" s="595"/>
      <c r="AH143" s="596"/>
      <c r="AI143" s="592"/>
      <c r="AJ143" s="592"/>
      <c r="AK143" s="592"/>
      <c r="AL143" s="592"/>
      <c r="AM143" s="592"/>
      <c r="AN143" s="592"/>
      <c r="AO143" s="592"/>
      <c r="AP143" s="592"/>
      <c r="AQ143" s="592"/>
      <c r="AR143" s="592"/>
      <c r="AS143" s="593"/>
      <c r="AT143" s="594"/>
      <c r="AU143" s="592"/>
      <c r="AV143" s="592"/>
      <c r="AW143" s="592"/>
      <c r="AX143" s="592"/>
      <c r="AY143" s="592"/>
      <c r="AZ143" s="592"/>
      <c r="BA143" s="592"/>
      <c r="BB143" s="592"/>
      <c r="BC143" s="592"/>
      <c r="BD143" s="592"/>
      <c r="BE143" s="595"/>
      <c r="BF143" s="596"/>
      <c r="BG143" s="592"/>
      <c r="BH143" s="592"/>
      <c r="BI143" s="592"/>
      <c r="BJ143" s="592"/>
      <c r="BK143" s="592"/>
      <c r="BL143" s="592"/>
      <c r="BM143" s="592"/>
      <c r="BN143" s="592"/>
      <c r="BO143" s="592"/>
      <c r="BP143" s="592"/>
      <c r="BQ143" s="593"/>
      <c r="BR143" s="594"/>
      <c r="BS143" s="592"/>
      <c r="BT143" s="592"/>
      <c r="BU143" s="592"/>
      <c r="BV143" s="592"/>
      <c r="BW143" s="592"/>
      <c r="BX143" s="592"/>
      <c r="BY143" s="592"/>
      <c r="BZ143" s="592"/>
      <c r="CA143" s="592"/>
      <c r="CB143" s="592"/>
      <c r="CC143" s="595"/>
      <c r="CD143" s="596"/>
      <c r="CE143" s="592"/>
      <c r="CF143" s="592"/>
      <c r="CG143" s="592"/>
      <c r="CH143" s="592"/>
      <c r="CI143" s="592"/>
      <c r="CJ143" s="592"/>
      <c r="CK143" s="592"/>
      <c r="CL143" s="592"/>
      <c r="CM143" s="592"/>
      <c r="CN143" s="592"/>
      <c r="CO143" s="593"/>
      <c r="CP143" s="594"/>
      <c r="CQ143" s="592"/>
      <c r="CR143" s="592"/>
      <c r="CS143" s="592"/>
      <c r="CT143" s="592"/>
      <c r="CU143" s="592"/>
      <c r="CV143" s="592"/>
      <c r="CW143" s="592"/>
      <c r="CX143" s="592"/>
      <c r="CY143" s="592"/>
      <c r="CZ143" s="592"/>
      <c r="DA143" s="595"/>
      <c r="DB143" s="596"/>
      <c r="DC143" s="592"/>
      <c r="DD143" s="592"/>
      <c r="DE143" s="592"/>
      <c r="DF143" s="592"/>
      <c r="DG143" s="592"/>
      <c r="DH143" s="592"/>
      <c r="DI143" s="592"/>
      <c r="DJ143" s="592"/>
      <c r="DK143" s="592"/>
      <c r="DL143" s="592"/>
      <c r="DM143" s="593"/>
      <c r="DN143" s="594"/>
      <c r="DO143" s="592"/>
      <c r="DP143" s="592"/>
      <c r="DQ143" s="592"/>
      <c r="DR143" s="592"/>
      <c r="DS143" s="592"/>
      <c r="DT143" s="592"/>
      <c r="DU143" s="592"/>
      <c r="DV143" s="592"/>
      <c r="DW143" s="592"/>
      <c r="DX143" s="592"/>
      <c r="DY143" s="595"/>
      <c r="DZ143" s="596"/>
      <c r="EA143" s="592"/>
      <c r="EB143" s="592"/>
      <c r="EC143" s="592"/>
      <c r="ED143" s="592"/>
      <c r="EE143" s="592"/>
      <c r="EF143" s="592"/>
      <c r="EG143" s="592"/>
      <c r="EH143" s="592"/>
      <c r="EI143" s="592"/>
      <c r="EJ143" s="592"/>
      <c r="EK143" s="593"/>
      <c r="EL143" s="594"/>
      <c r="EM143" s="592"/>
      <c r="EN143" s="592"/>
      <c r="EO143" s="592"/>
      <c r="EP143" s="592"/>
      <c r="EQ143" s="592"/>
      <c r="ER143" s="592"/>
      <c r="ES143" s="592"/>
      <c r="ET143" s="592"/>
      <c r="EU143" s="592"/>
      <c r="EV143" s="592"/>
      <c r="EW143" s="595"/>
      <c r="EX143" s="596"/>
      <c r="EY143" s="592"/>
      <c r="EZ143" s="592"/>
      <c r="FA143" s="592"/>
      <c r="FB143" s="592"/>
      <c r="FC143" s="592"/>
      <c r="FD143" s="592"/>
      <c r="FE143" s="592"/>
      <c r="FF143" s="592"/>
      <c r="FG143" s="592"/>
      <c r="FH143" s="592"/>
      <c r="FI143" s="593"/>
      <c r="FJ143" s="594"/>
      <c r="FK143" s="592"/>
      <c r="FL143" s="592"/>
      <c r="FM143" s="592"/>
      <c r="FN143" s="592"/>
      <c r="FO143" s="592"/>
      <c r="FP143" s="592"/>
      <c r="FQ143" s="592"/>
      <c r="FR143" s="592"/>
      <c r="FS143" s="592"/>
      <c r="FT143" s="592"/>
      <c r="FU143" s="595"/>
      <c r="FV143" s="596"/>
      <c r="FW143" s="592"/>
      <c r="FX143" s="592"/>
      <c r="FY143" s="592"/>
      <c r="FZ143" s="592"/>
      <c r="GA143" s="592"/>
      <c r="GB143" s="592"/>
      <c r="GC143" s="592"/>
      <c r="GD143" s="592"/>
      <c r="GE143" s="592"/>
      <c r="GF143" s="592"/>
      <c r="GG143" s="593"/>
      <c r="GH143" s="594"/>
      <c r="GI143" s="592"/>
      <c r="GJ143" s="592"/>
      <c r="GK143" s="592"/>
      <c r="GL143" s="592"/>
      <c r="GM143" s="592"/>
      <c r="GN143" s="592"/>
      <c r="GO143" s="592"/>
      <c r="GP143" s="592"/>
      <c r="GQ143" s="592"/>
      <c r="GR143" s="592"/>
      <c r="GS143" s="595"/>
      <c r="GT143" s="596"/>
      <c r="GU143" s="592"/>
      <c r="GV143" s="592"/>
      <c r="GW143" s="592"/>
      <c r="GX143" s="592"/>
      <c r="GY143" s="592"/>
      <c r="GZ143" s="592"/>
      <c r="HA143" s="592"/>
      <c r="HB143" s="592"/>
      <c r="HC143" s="633"/>
      <c r="HD143" s="633"/>
      <c r="HE143" s="635"/>
      <c r="HF143" s="636"/>
      <c r="HG143" s="633"/>
      <c r="HH143" s="633"/>
      <c r="HI143" s="633"/>
      <c r="HJ143" s="633"/>
      <c r="HK143" s="633"/>
      <c r="HL143" s="633"/>
      <c r="HM143" s="633"/>
      <c r="HN143" s="633"/>
      <c r="HO143" s="633"/>
      <c r="HP143" s="633"/>
      <c r="HQ143" s="634"/>
      <c r="HR143" s="632"/>
      <c r="HS143" s="633"/>
      <c r="HT143" s="633"/>
      <c r="HU143" s="633"/>
      <c r="HV143" s="633"/>
      <c r="HW143" s="633"/>
      <c r="HX143" s="633"/>
      <c r="HY143" s="633"/>
      <c r="HZ143" s="633"/>
      <c r="IA143" s="633"/>
      <c r="IB143" s="633"/>
      <c r="IC143" s="634"/>
      <c r="ID143" s="592"/>
      <c r="IE143" s="592"/>
      <c r="IF143" s="592"/>
      <c r="IG143" s="592"/>
      <c r="IH143" s="592"/>
      <c r="II143" s="592"/>
      <c r="IJ143" s="592"/>
      <c r="IK143" s="592"/>
      <c r="IL143" s="592"/>
      <c r="IM143" s="592"/>
      <c r="IN143" s="592"/>
      <c r="IO143" s="595"/>
      <c r="IP143" s="48"/>
      <c r="IQ143" s="48"/>
      <c r="IR143" s="48"/>
      <c r="IS143" s="48"/>
      <c r="IT143" s="48"/>
      <c r="IU143" s="48"/>
      <c r="IV143" s="48"/>
      <c r="IW143" s="48"/>
      <c r="IX143" s="48"/>
      <c r="IY143" s="48"/>
      <c r="IZ143" s="48"/>
      <c r="JA143" s="48"/>
      <c r="JB143" s="48"/>
      <c r="JC143" s="48"/>
      <c r="JD143" s="48"/>
      <c r="JE143" s="48"/>
      <c r="JF143" s="48"/>
      <c r="JG143" s="48"/>
      <c r="JH143" s="48"/>
      <c r="JI143" s="48"/>
      <c r="JJ143" s="48"/>
      <c r="JK143" s="48"/>
      <c r="JL143" s="48"/>
    </row>
    <row r="144" spans="1:272" ht="15" hidden="1" customHeight="1" thickBot="1" x14ac:dyDescent="0.25">
      <c r="A144" s="59"/>
      <c r="B144" s="721"/>
      <c r="C144" s="350"/>
      <c r="D144" s="351"/>
      <c r="E144" s="357"/>
      <c r="F144" s="348" t="str">
        <f t="shared" si="83"/>
        <v>O</v>
      </c>
      <c r="G144" s="348" t="str">
        <f t="shared" si="84"/>
        <v>O</v>
      </c>
      <c r="H144" s="348" t="str">
        <f t="shared" si="85"/>
        <v>O</v>
      </c>
      <c r="I144" s="353"/>
      <c r="J144" s="597"/>
      <c r="K144" s="598"/>
      <c r="L144" s="596"/>
      <c r="M144" s="592"/>
      <c r="N144" s="592"/>
      <c r="O144" s="592"/>
      <c r="P144" s="592"/>
      <c r="Q144" s="592"/>
      <c r="R144" s="592"/>
      <c r="S144" s="592"/>
      <c r="T144" s="592"/>
      <c r="U144" s="593"/>
      <c r="V144" s="594"/>
      <c r="W144" s="592"/>
      <c r="X144" s="592"/>
      <c r="Y144" s="592"/>
      <c r="Z144" s="592"/>
      <c r="AA144" s="592"/>
      <c r="AB144" s="592"/>
      <c r="AC144" s="592"/>
      <c r="AD144" s="592"/>
      <c r="AE144" s="592"/>
      <c r="AF144" s="592"/>
      <c r="AG144" s="595"/>
      <c r="AH144" s="596"/>
      <c r="AI144" s="592"/>
      <c r="AJ144" s="592"/>
      <c r="AK144" s="592"/>
      <c r="AL144" s="592"/>
      <c r="AM144" s="592"/>
      <c r="AN144" s="592"/>
      <c r="AO144" s="592"/>
      <c r="AP144" s="592"/>
      <c r="AQ144" s="592"/>
      <c r="AR144" s="592"/>
      <c r="AS144" s="593"/>
      <c r="AT144" s="594"/>
      <c r="AU144" s="592"/>
      <c r="AV144" s="592"/>
      <c r="AW144" s="592"/>
      <c r="AX144" s="592"/>
      <c r="AY144" s="592"/>
      <c r="AZ144" s="592"/>
      <c r="BA144" s="592"/>
      <c r="BB144" s="592"/>
      <c r="BC144" s="592"/>
      <c r="BD144" s="592"/>
      <c r="BE144" s="595"/>
      <c r="BF144" s="596"/>
      <c r="BG144" s="592"/>
      <c r="BH144" s="592"/>
      <c r="BI144" s="592"/>
      <c r="BJ144" s="592"/>
      <c r="BK144" s="592"/>
      <c r="BL144" s="592"/>
      <c r="BM144" s="592"/>
      <c r="BN144" s="592"/>
      <c r="BO144" s="592"/>
      <c r="BP144" s="592"/>
      <c r="BQ144" s="593"/>
      <c r="BR144" s="594"/>
      <c r="BS144" s="592"/>
      <c r="BT144" s="592"/>
      <c r="BU144" s="592"/>
      <c r="BV144" s="592"/>
      <c r="BW144" s="592"/>
      <c r="BX144" s="592"/>
      <c r="BY144" s="592"/>
      <c r="BZ144" s="592"/>
      <c r="CA144" s="592"/>
      <c r="CB144" s="592"/>
      <c r="CC144" s="595"/>
      <c r="CD144" s="596"/>
      <c r="CE144" s="592"/>
      <c r="CF144" s="592"/>
      <c r="CG144" s="592"/>
      <c r="CH144" s="592"/>
      <c r="CI144" s="592"/>
      <c r="CJ144" s="592"/>
      <c r="CK144" s="592"/>
      <c r="CL144" s="592"/>
      <c r="CM144" s="592"/>
      <c r="CN144" s="592"/>
      <c r="CO144" s="593"/>
      <c r="CP144" s="594"/>
      <c r="CQ144" s="592"/>
      <c r="CR144" s="592"/>
      <c r="CS144" s="592"/>
      <c r="CT144" s="592"/>
      <c r="CU144" s="592"/>
      <c r="CV144" s="592"/>
      <c r="CW144" s="592"/>
      <c r="CX144" s="592"/>
      <c r="CY144" s="592"/>
      <c r="CZ144" s="592"/>
      <c r="DA144" s="595"/>
      <c r="DB144" s="596"/>
      <c r="DC144" s="592"/>
      <c r="DD144" s="592"/>
      <c r="DE144" s="592"/>
      <c r="DF144" s="592"/>
      <c r="DG144" s="592"/>
      <c r="DH144" s="592"/>
      <c r="DI144" s="592"/>
      <c r="DJ144" s="592"/>
      <c r="DK144" s="592"/>
      <c r="DL144" s="592"/>
      <c r="DM144" s="593"/>
      <c r="DN144" s="594"/>
      <c r="DO144" s="592"/>
      <c r="DP144" s="592"/>
      <c r="DQ144" s="592"/>
      <c r="DR144" s="592"/>
      <c r="DS144" s="592"/>
      <c r="DT144" s="592"/>
      <c r="DU144" s="592"/>
      <c r="DV144" s="592"/>
      <c r="DW144" s="592"/>
      <c r="DX144" s="592"/>
      <c r="DY144" s="595"/>
      <c r="DZ144" s="596"/>
      <c r="EA144" s="592"/>
      <c r="EB144" s="592"/>
      <c r="EC144" s="592"/>
      <c r="ED144" s="592"/>
      <c r="EE144" s="592"/>
      <c r="EF144" s="592"/>
      <c r="EG144" s="592"/>
      <c r="EH144" s="592"/>
      <c r="EI144" s="592"/>
      <c r="EJ144" s="592"/>
      <c r="EK144" s="593"/>
      <c r="EL144" s="594"/>
      <c r="EM144" s="592"/>
      <c r="EN144" s="592"/>
      <c r="EO144" s="592"/>
      <c r="EP144" s="592"/>
      <c r="EQ144" s="592"/>
      <c r="ER144" s="592"/>
      <c r="ES144" s="592"/>
      <c r="ET144" s="592"/>
      <c r="EU144" s="592"/>
      <c r="EV144" s="592"/>
      <c r="EW144" s="595"/>
      <c r="EX144" s="596"/>
      <c r="EY144" s="592"/>
      <c r="EZ144" s="592"/>
      <c r="FA144" s="592"/>
      <c r="FB144" s="592"/>
      <c r="FC144" s="592"/>
      <c r="FD144" s="592"/>
      <c r="FE144" s="592"/>
      <c r="FF144" s="592"/>
      <c r="FG144" s="592"/>
      <c r="FH144" s="592"/>
      <c r="FI144" s="593"/>
      <c r="FJ144" s="594"/>
      <c r="FK144" s="592"/>
      <c r="FL144" s="592"/>
      <c r="FM144" s="592"/>
      <c r="FN144" s="592"/>
      <c r="FO144" s="592"/>
      <c r="FP144" s="592"/>
      <c r="FQ144" s="592"/>
      <c r="FR144" s="592"/>
      <c r="FS144" s="592"/>
      <c r="FT144" s="592"/>
      <c r="FU144" s="595"/>
      <c r="FV144" s="596"/>
      <c r="FW144" s="592"/>
      <c r="FX144" s="592"/>
      <c r="FY144" s="592"/>
      <c r="FZ144" s="592"/>
      <c r="GA144" s="592"/>
      <c r="GB144" s="592"/>
      <c r="GC144" s="592"/>
      <c r="GD144" s="592"/>
      <c r="GE144" s="592"/>
      <c r="GF144" s="592"/>
      <c r="GG144" s="593"/>
      <c r="GH144" s="594"/>
      <c r="GI144" s="592"/>
      <c r="GJ144" s="592"/>
      <c r="GK144" s="592"/>
      <c r="GL144" s="592"/>
      <c r="GM144" s="592"/>
      <c r="GN144" s="592"/>
      <c r="GO144" s="592"/>
      <c r="GP144" s="592"/>
      <c r="GQ144" s="592"/>
      <c r="GR144" s="592"/>
      <c r="GS144" s="595"/>
      <c r="GT144" s="596"/>
      <c r="GU144" s="592"/>
      <c r="GV144" s="592"/>
      <c r="GW144" s="592"/>
      <c r="GX144" s="592"/>
      <c r="GY144" s="592"/>
      <c r="GZ144" s="592"/>
      <c r="HA144" s="592"/>
      <c r="HB144" s="592"/>
      <c r="HC144" s="633"/>
      <c r="HD144" s="633"/>
      <c r="HE144" s="635"/>
      <c r="HF144" s="636"/>
      <c r="HG144" s="633"/>
      <c r="HH144" s="633"/>
      <c r="HI144" s="633"/>
      <c r="HJ144" s="633"/>
      <c r="HK144" s="633"/>
      <c r="HL144" s="633"/>
      <c r="HM144" s="633"/>
      <c r="HN144" s="633"/>
      <c r="HO144" s="633"/>
      <c r="HP144" s="633"/>
      <c r="HQ144" s="634"/>
      <c r="HR144" s="632"/>
      <c r="HS144" s="633"/>
      <c r="HT144" s="633"/>
      <c r="HU144" s="633"/>
      <c r="HV144" s="633"/>
      <c r="HW144" s="633"/>
      <c r="HX144" s="633"/>
      <c r="HY144" s="633"/>
      <c r="HZ144" s="633"/>
      <c r="IA144" s="633"/>
      <c r="IB144" s="633"/>
      <c r="IC144" s="634"/>
      <c r="ID144" s="592"/>
      <c r="IE144" s="592"/>
      <c r="IF144" s="592"/>
      <c r="IG144" s="592"/>
      <c r="IH144" s="592"/>
      <c r="II144" s="592"/>
      <c r="IJ144" s="592"/>
      <c r="IK144" s="592"/>
      <c r="IL144" s="592"/>
      <c r="IM144" s="592"/>
      <c r="IN144" s="592"/>
      <c r="IO144" s="595"/>
      <c r="IP144" s="48"/>
      <c r="IQ144" s="48"/>
      <c r="IR144" s="48"/>
      <c r="IS144" s="48"/>
      <c r="IT144" s="48"/>
      <c r="IU144" s="48"/>
      <c r="IV144" s="48"/>
      <c r="IW144" s="48"/>
      <c r="IX144" s="48"/>
      <c r="IY144" s="48"/>
      <c r="IZ144" s="48"/>
      <c r="JA144" s="48"/>
      <c r="JB144" s="48"/>
      <c r="JC144" s="48"/>
      <c r="JD144" s="48"/>
      <c r="JE144" s="48"/>
      <c r="JF144" s="48"/>
      <c r="JG144" s="48"/>
      <c r="JH144" s="48"/>
      <c r="JI144" s="48"/>
      <c r="JJ144" s="48"/>
      <c r="JK144" s="48"/>
      <c r="JL144" s="48"/>
    </row>
    <row r="145" spans="1:272" s="3" customFormat="1" ht="15" hidden="1" customHeight="1" thickBot="1" x14ac:dyDescent="0.25">
      <c r="A145" s="59"/>
      <c r="B145" s="721"/>
      <c r="C145" s="350"/>
      <c r="D145" s="351"/>
      <c r="E145" s="352"/>
      <c r="F145" s="348" t="str">
        <f t="shared" si="83"/>
        <v>O</v>
      </c>
      <c r="G145" s="348" t="str">
        <f t="shared" si="84"/>
        <v>O</v>
      </c>
      <c r="H145" s="348" t="str">
        <f t="shared" si="85"/>
        <v>O</v>
      </c>
      <c r="I145" s="353"/>
      <c r="J145" s="597"/>
      <c r="K145" s="598"/>
      <c r="L145" s="596"/>
      <c r="M145" s="592"/>
      <c r="N145" s="592"/>
      <c r="O145" s="592"/>
      <c r="P145" s="592"/>
      <c r="Q145" s="592"/>
      <c r="R145" s="592"/>
      <c r="S145" s="592"/>
      <c r="T145" s="592"/>
      <c r="U145" s="593"/>
      <c r="V145" s="594"/>
      <c r="W145" s="592"/>
      <c r="X145" s="592"/>
      <c r="Y145" s="592"/>
      <c r="Z145" s="592"/>
      <c r="AA145" s="592"/>
      <c r="AB145" s="592"/>
      <c r="AC145" s="592"/>
      <c r="AD145" s="592"/>
      <c r="AE145" s="592"/>
      <c r="AF145" s="592"/>
      <c r="AG145" s="595"/>
      <c r="AH145" s="596"/>
      <c r="AI145" s="592"/>
      <c r="AJ145" s="592"/>
      <c r="AK145" s="592"/>
      <c r="AL145" s="592"/>
      <c r="AM145" s="592"/>
      <c r="AN145" s="592"/>
      <c r="AO145" s="592"/>
      <c r="AP145" s="592"/>
      <c r="AQ145" s="592"/>
      <c r="AR145" s="592"/>
      <c r="AS145" s="593"/>
      <c r="AT145" s="594"/>
      <c r="AU145" s="592"/>
      <c r="AV145" s="592"/>
      <c r="AW145" s="592"/>
      <c r="AX145" s="592"/>
      <c r="AY145" s="592"/>
      <c r="AZ145" s="592"/>
      <c r="BA145" s="592"/>
      <c r="BB145" s="592"/>
      <c r="BC145" s="592"/>
      <c r="BD145" s="592"/>
      <c r="BE145" s="595"/>
      <c r="BF145" s="596"/>
      <c r="BG145" s="592"/>
      <c r="BH145" s="592"/>
      <c r="BI145" s="592"/>
      <c r="BJ145" s="592"/>
      <c r="BK145" s="592"/>
      <c r="BL145" s="592"/>
      <c r="BM145" s="592"/>
      <c r="BN145" s="592"/>
      <c r="BO145" s="592"/>
      <c r="BP145" s="592"/>
      <c r="BQ145" s="593"/>
      <c r="BR145" s="594"/>
      <c r="BS145" s="592"/>
      <c r="BT145" s="592"/>
      <c r="BU145" s="592"/>
      <c r="BV145" s="592"/>
      <c r="BW145" s="592"/>
      <c r="BX145" s="592"/>
      <c r="BY145" s="592"/>
      <c r="BZ145" s="592"/>
      <c r="CA145" s="592"/>
      <c r="CB145" s="592"/>
      <c r="CC145" s="595"/>
      <c r="CD145" s="596"/>
      <c r="CE145" s="592"/>
      <c r="CF145" s="592"/>
      <c r="CG145" s="592"/>
      <c r="CH145" s="592"/>
      <c r="CI145" s="592"/>
      <c r="CJ145" s="592"/>
      <c r="CK145" s="592"/>
      <c r="CL145" s="592"/>
      <c r="CM145" s="592"/>
      <c r="CN145" s="592"/>
      <c r="CO145" s="593"/>
      <c r="CP145" s="594"/>
      <c r="CQ145" s="592"/>
      <c r="CR145" s="592"/>
      <c r="CS145" s="592"/>
      <c r="CT145" s="592"/>
      <c r="CU145" s="592"/>
      <c r="CV145" s="592"/>
      <c r="CW145" s="592"/>
      <c r="CX145" s="592"/>
      <c r="CY145" s="592"/>
      <c r="CZ145" s="592"/>
      <c r="DA145" s="595"/>
      <c r="DB145" s="596"/>
      <c r="DC145" s="592"/>
      <c r="DD145" s="592"/>
      <c r="DE145" s="592"/>
      <c r="DF145" s="592"/>
      <c r="DG145" s="592"/>
      <c r="DH145" s="592"/>
      <c r="DI145" s="592"/>
      <c r="DJ145" s="592"/>
      <c r="DK145" s="592"/>
      <c r="DL145" s="592"/>
      <c r="DM145" s="593"/>
      <c r="DN145" s="594"/>
      <c r="DO145" s="592"/>
      <c r="DP145" s="592"/>
      <c r="DQ145" s="592"/>
      <c r="DR145" s="592"/>
      <c r="DS145" s="592"/>
      <c r="DT145" s="592"/>
      <c r="DU145" s="592"/>
      <c r="DV145" s="592"/>
      <c r="DW145" s="592"/>
      <c r="DX145" s="592"/>
      <c r="DY145" s="595"/>
      <c r="DZ145" s="596"/>
      <c r="EA145" s="592"/>
      <c r="EB145" s="592"/>
      <c r="EC145" s="592"/>
      <c r="ED145" s="592"/>
      <c r="EE145" s="592"/>
      <c r="EF145" s="592"/>
      <c r="EG145" s="592"/>
      <c r="EH145" s="592"/>
      <c r="EI145" s="592"/>
      <c r="EJ145" s="592"/>
      <c r="EK145" s="593"/>
      <c r="EL145" s="594"/>
      <c r="EM145" s="592"/>
      <c r="EN145" s="592"/>
      <c r="EO145" s="592"/>
      <c r="EP145" s="592"/>
      <c r="EQ145" s="592"/>
      <c r="ER145" s="592"/>
      <c r="ES145" s="592"/>
      <c r="ET145" s="592"/>
      <c r="EU145" s="592"/>
      <c r="EV145" s="592"/>
      <c r="EW145" s="595"/>
      <c r="EX145" s="596"/>
      <c r="EY145" s="592"/>
      <c r="EZ145" s="592"/>
      <c r="FA145" s="592"/>
      <c r="FB145" s="592"/>
      <c r="FC145" s="592"/>
      <c r="FD145" s="592"/>
      <c r="FE145" s="592"/>
      <c r="FF145" s="592"/>
      <c r="FG145" s="592"/>
      <c r="FH145" s="592"/>
      <c r="FI145" s="593"/>
      <c r="FJ145" s="594"/>
      <c r="FK145" s="592"/>
      <c r="FL145" s="592"/>
      <c r="FM145" s="592"/>
      <c r="FN145" s="592"/>
      <c r="FO145" s="592"/>
      <c r="FP145" s="592"/>
      <c r="FQ145" s="592"/>
      <c r="FR145" s="592"/>
      <c r="FS145" s="592"/>
      <c r="FT145" s="592"/>
      <c r="FU145" s="595"/>
      <c r="FV145" s="596"/>
      <c r="FW145" s="592"/>
      <c r="FX145" s="592"/>
      <c r="FY145" s="592"/>
      <c r="FZ145" s="592"/>
      <c r="GA145" s="592"/>
      <c r="GB145" s="592"/>
      <c r="GC145" s="592"/>
      <c r="GD145" s="592"/>
      <c r="GE145" s="592"/>
      <c r="GF145" s="592"/>
      <c r="GG145" s="593"/>
      <c r="GH145" s="594"/>
      <c r="GI145" s="592"/>
      <c r="GJ145" s="592"/>
      <c r="GK145" s="592"/>
      <c r="GL145" s="592"/>
      <c r="GM145" s="592"/>
      <c r="GN145" s="592"/>
      <c r="GO145" s="592"/>
      <c r="GP145" s="592"/>
      <c r="GQ145" s="592"/>
      <c r="GR145" s="592"/>
      <c r="GS145" s="595"/>
      <c r="GT145" s="596"/>
      <c r="GU145" s="592"/>
      <c r="GV145" s="592"/>
      <c r="GW145" s="592"/>
      <c r="GX145" s="592"/>
      <c r="GY145" s="592"/>
      <c r="GZ145" s="592"/>
      <c r="HA145" s="592"/>
      <c r="HB145" s="592"/>
      <c r="HC145" s="633"/>
      <c r="HD145" s="633"/>
      <c r="HE145" s="635"/>
      <c r="HF145" s="636"/>
      <c r="HG145" s="633"/>
      <c r="HH145" s="633"/>
      <c r="HI145" s="633"/>
      <c r="HJ145" s="633"/>
      <c r="HK145" s="633"/>
      <c r="HL145" s="633"/>
      <c r="HM145" s="633"/>
      <c r="HN145" s="633"/>
      <c r="HO145" s="633"/>
      <c r="HP145" s="633"/>
      <c r="HQ145" s="634"/>
      <c r="HR145" s="632"/>
      <c r="HS145" s="633"/>
      <c r="HT145" s="633"/>
      <c r="HU145" s="633"/>
      <c r="HV145" s="633"/>
      <c r="HW145" s="633"/>
      <c r="HX145" s="633"/>
      <c r="HY145" s="633"/>
      <c r="HZ145" s="633"/>
      <c r="IA145" s="633"/>
      <c r="IB145" s="633"/>
      <c r="IC145" s="634"/>
      <c r="ID145" s="592"/>
      <c r="IE145" s="592"/>
      <c r="IF145" s="592"/>
      <c r="IG145" s="592"/>
      <c r="IH145" s="592"/>
      <c r="II145" s="592"/>
      <c r="IJ145" s="592"/>
      <c r="IK145" s="592"/>
      <c r="IL145" s="592"/>
      <c r="IM145" s="592"/>
      <c r="IN145" s="592"/>
      <c r="IO145" s="595"/>
      <c r="IP145" s="48"/>
      <c r="IQ145" s="48"/>
      <c r="IR145" s="48"/>
      <c r="IS145" s="48"/>
      <c r="IT145" s="48"/>
      <c r="IU145" s="48"/>
      <c r="IV145" s="48"/>
      <c r="IW145" s="48"/>
      <c r="IX145" s="48"/>
      <c r="IY145" s="48"/>
      <c r="IZ145" s="48"/>
      <c r="JA145" s="48"/>
      <c r="JB145" s="48"/>
      <c r="JC145" s="48"/>
      <c r="JD145" s="48"/>
      <c r="JE145" s="48"/>
      <c r="JF145" s="48"/>
      <c r="JG145" s="48"/>
      <c r="JH145" s="48"/>
      <c r="JI145" s="48"/>
      <c r="JJ145" s="48"/>
      <c r="JK145" s="48"/>
      <c r="JL145" s="48"/>
    </row>
    <row r="146" spans="1:272" ht="15" hidden="1" customHeight="1" thickBot="1" x14ac:dyDescent="0.25">
      <c r="A146" s="59"/>
      <c r="B146" s="721"/>
      <c r="C146" s="350"/>
      <c r="D146" s="351"/>
      <c r="E146" s="352"/>
      <c r="F146" s="348" t="str">
        <f t="shared" si="83"/>
        <v>O</v>
      </c>
      <c r="G146" s="348" t="str">
        <f t="shared" si="84"/>
        <v>O</v>
      </c>
      <c r="H146" s="348" t="str">
        <f t="shared" si="85"/>
        <v>O</v>
      </c>
      <c r="I146" s="353"/>
      <c r="J146" s="597"/>
      <c r="K146" s="598"/>
      <c r="L146" s="596"/>
      <c r="M146" s="592"/>
      <c r="N146" s="592"/>
      <c r="O146" s="592"/>
      <c r="P146" s="592"/>
      <c r="Q146" s="592"/>
      <c r="R146" s="592"/>
      <c r="S146" s="592"/>
      <c r="T146" s="592"/>
      <c r="U146" s="593"/>
      <c r="V146" s="594"/>
      <c r="W146" s="592"/>
      <c r="X146" s="592"/>
      <c r="Y146" s="592"/>
      <c r="Z146" s="592"/>
      <c r="AA146" s="592"/>
      <c r="AB146" s="592"/>
      <c r="AC146" s="592"/>
      <c r="AD146" s="592"/>
      <c r="AE146" s="592"/>
      <c r="AF146" s="592"/>
      <c r="AG146" s="595"/>
      <c r="AH146" s="596"/>
      <c r="AI146" s="592"/>
      <c r="AJ146" s="592"/>
      <c r="AK146" s="592"/>
      <c r="AL146" s="592"/>
      <c r="AM146" s="592"/>
      <c r="AN146" s="592"/>
      <c r="AO146" s="592"/>
      <c r="AP146" s="592"/>
      <c r="AQ146" s="592"/>
      <c r="AR146" s="592"/>
      <c r="AS146" s="593"/>
      <c r="AT146" s="594"/>
      <c r="AU146" s="592"/>
      <c r="AV146" s="592"/>
      <c r="AW146" s="592"/>
      <c r="AX146" s="592"/>
      <c r="AY146" s="592"/>
      <c r="AZ146" s="592"/>
      <c r="BA146" s="592"/>
      <c r="BB146" s="592"/>
      <c r="BC146" s="592"/>
      <c r="BD146" s="592"/>
      <c r="BE146" s="595"/>
      <c r="BF146" s="596"/>
      <c r="BG146" s="592"/>
      <c r="BH146" s="592"/>
      <c r="BI146" s="592"/>
      <c r="BJ146" s="592"/>
      <c r="BK146" s="592"/>
      <c r="BL146" s="592"/>
      <c r="BM146" s="592"/>
      <c r="BN146" s="592"/>
      <c r="BO146" s="592"/>
      <c r="BP146" s="592"/>
      <c r="BQ146" s="593"/>
      <c r="BR146" s="594"/>
      <c r="BS146" s="592"/>
      <c r="BT146" s="592"/>
      <c r="BU146" s="592"/>
      <c r="BV146" s="592"/>
      <c r="BW146" s="592"/>
      <c r="BX146" s="592"/>
      <c r="BY146" s="592"/>
      <c r="BZ146" s="592"/>
      <c r="CA146" s="592"/>
      <c r="CB146" s="592"/>
      <c r="CC146" s="595"/>
      <c r="CD146" s="596"/>
      <c r="CE146" s="592"/>
      <c r="CF146" s="592"/>
      <c r="CG146" s="592"/>
      <c r="CH146" s="592"/>
      <c r="CI146" s="592"/>
      <c r="CJ146" s="592"/>
      <c r="CK146" s="592"/>
      <c r="CL146" s="592"/>
      <c r="CM146" s="592"/>
      <c r="CN146" s="592"/>
      <c r="CO146" s="593"/>
      <c r="CP146" s="594"/>
      <c r="CQ146" s="592"/>
      <c r="CR146" s="592"/>
      <c r="CS146" s="592"/>
      <c r="CT146" s="592"/>
      <c r="CU146" s="592"/>
      <c r="CV146" s="592"/>
      <c r="CW146" s="592"/>
      <c r="CX146" s="592"/>
      <c r="CY146" s="592"/>
      <c r="CZ146" s="592"/>
      <c r="DA146" s="595"/>
      <c r="DB146" s="596"/>
      <c r="DC146" s="592"/>
      <c r="DD146" s="592"/>
      <c r="DE146" s="592"/>
      <c r="DF146" s="592"/>
      <c r="DG146" s="592"/>
      <c r="DH146" s="592"/>
      <c r="DI146" s="592"/>
      <c r="DJ146" s="592"/>
      <c r="DK146" s="592"/>
      <c r="DL146" s="592"/>
      <c r="DM146" s="593"/>
      <c r="DN146" s="594"/>
      <c r="DO146" s="592"/>
      <c r="DP146" s="592"/>
      <c r="DQ146" s="592"/>
      <c r="DR146" s="592"/>
      <c r="DS146" s="592"/>
      <c r="DT146" s="592"/>
      <c r="DU146" s="592"/>
      <c r="DV146" s="592"/>
      <c r="DW146" s="592"/>
      <c r="DX146" s="592"/>
      <c r="DY146" s="595"/>
      <c r="DZ146" s="596"/>
      <c r="EA146" s="592"/>
      <c r="EB146" s="592"/>
      <c r="EC146" s="592"/>
      <c r="ED146" s="592"/>
      <c r="EE146" s="592"/>
      <c r="EF146" s="592"/>
      <c r="EG146" s="592"/>
      <c r="EH146" s="592"/>
      <c r="EI146" s="592"/>
      <c r="EJ146" s="592"/>
      <c r="EK146" s="593"/>
      <c r="EL146" s="594"/>
      <c r="EM146" s="592"/>
      <c r="EN146" s="592"/>
      <c r="EO146" s="592"/>
      <c r="EP146" s="592"/>
      <c r="EQ146" s="592"/>
      <c r="ER146" s="592"/>
      <c r="ES146" s="592"/>
      <c r="ET146" s="592"/>
      <c r="EU146" s="592"/>
      <c r="EV146" s="592"/>
      <c r="EW146" s="595"/>
      <c r="EX146" s="596"/>
      <c r="EY146" s="592"/>
      <c r="EZ146" s="592"/>
      <c r="FA146" s="592"/>
      <c r="FB146" s="592"/>
      <c r="FC146" s="592"/>
      <c r="FD146" s="592"/>
      <c r="FE146" s="592"/>
      <c r="FF146" s="592"/>
      <c r="FG146" s="592"/>
      <c r="FH146" s="592"/>
      <c r="FI146" s="593"/>
      <c r="FJ146" s="594"/>
      <c r="FK146" s="592"/>
      <c r="FL146" s="592"/>
      <c r="FM146" s="592"/>
      <c r="FN146" s="592"/>
      <c r="FO146" s="592"/>
      <c r="FP146" s="592"/>
      <c r="FQ146" s="592"/>
      <c r="FR146" s="592"/>
      <c r="FS146" s="592"/>
      <c r="FT146" s="592"/>
      <c r="FU146" s="595"/>
      <c r="FV146" s="596"/>
      <c r="FW146" s="592"/>
      <c r="FX146" s="592"/>
      <c r="FY146" s="592"/>
      <c r="FZ146" s="592"/>
      <c r="GA146" s="592"/>
      <c r="GB146" s="592"/>
      <c r="GC146" s="592"/>
      <c r="GD146" s="592"/>
      <c r="GE146" s="592"/>
      <c r="GF146" s="592"/>
      <c r="GG146" s="593"/>
      <c r="GH146" s="597"/>
      <c r="GI146" s="598"/>
      <c r="GJ146" s="596"/>
      <c r="GK146" s="593"/>
      <c r="GL146" s="598"/>
      <c r="GM146" s="596"/>
      <c r="GN146" s="593"/>
      <c r="GO146" s="598"/>
      <c r="GP146" s="596"/>
      <c r="GQ146" s="593"/>
      <c r="GR146" s="598"/>
      <c r="GS146" s="631"/>
      <c r="GT146" s="597"/>
      <c r="GU146" s="598"/>
      <c r="GV146" s="596"/>
      <c r="GW146" s="593"/>
      <c r="GX146" s="598"/>
      <c r="GY146" s="596"/>
      <c r="GZ146" s="593"/>
      <c r="HA146" s="598"/>
      <c r="HB146" s="596"/>
      <c r="HC146" s="593"/>
      <c r="HD146" s="598"/>
      <c r="HE146" s="631"/>
      <c r="HF146" s="597"/>
      <c r="HG146" s="598"/>
      <c r="HH146" s="596"/>
      <c r="HI146" s="593"/>
      <c r="HJ146" s="598"/>
      <c r="HK146" s="596"/>
      <c r="HL146" s="593"/>
      <c r="HM146" s="598"/>
      <c r="HN146" s="596"/>
      <c r="HO146" s="593"/>
      <c r="HP146" s="598"/>
      <c r="HQ146" s="631"/>
      <c r="HR146" s="597"/>
      <c r="HS146" s="598"/>
      <c r="HT146" s="596"/>
      <c r="HU146" s="593"/>
      <c r="HV146" s="598"/>
      <c r="HW146" s="596"/>
      <c r="HX146" s="593"/>
      <c r="HY146" s="598"/>
      <c r="HZ146" s="596"/>
      <c r="IA146" s="593"/>
      <c r="IB146" s="598"/>
      <c r="IC146" s="631"/>
      <c r="ID146" s="594"/>
      <c r="IE146" s="592"/>
      <c r="IF146" s="592"/>
      <c r="IG146" s="592"/>
      <c r="IH146" s="592"/>
      <c r="II146" s="592"/>
      <c r="IJ146" s="592"/>
      <c r="IK146" s="592"/>
      <c r="IL146" s="592"/>
      <c r="IM146" s="592"/>
      <c r="IN146" s="592"/>
      <c r="IO146" s="595"/>
      <c r="IP146" s="48"/>
      <c r="IQ146" s="48"/>
      <c r="IR146" s="48"/>
      <c r="IS146" s="48"/>
      <c r="IT146" s="48"/>
      <c r="IU146" s="48"/>
      <c r="IV146" s="48"/>
      <c r="IW146" s="48"/>
      <c r="IX146" s="48"/>
      <c r="IY146" s="48"/>
      <c r="IZ146" s="48"/>
      <c r="JA146" s="48"/>
      <c r="JB146" s="48"/>
      <c r="JC146" s="48"/>
      <c r="JD146" s="48"/>
      <c r="JE146" s="48"/>
      <c r="JF146" s="48"/>
      <c r="JG146" s="48"/>
      <c r="JH146" s="48"/>
      <c r="JI146" s="48"/>
      <c r="JJ146" s="48"/>
      <c r="JK146" s="48"/>
      <c r="JL146" s="48"/>
    </row>
    <row r="147" spans="1:272" s="3" customFormat="1" ht="15" hidden="1" customHeight="1" thickBot="1" x14ac:dyDescent="0.25">
      <c r="A147" s="59"/>
      <c r="B147" s="721"/>
      <c r="C147" s="350"/>
      <c r="D147" s="351"/>
      <c r="E147" s="357"/>
      <c r="F147" s="348" t="str">
        <f t="shared" si="83"/>
        <v>O</v>
      </c>
      <c r="G147" s="348" t="str">
        <f t="shared" si="84"/>
        <v>O</v>
      </c>
      <c r="H147" s="348" t="str">
        <f t="shared" si="85"/>
        <v>O</v>
      </c>
      <c r="I147" s="353"/>
      <c r="J147" s="597"/>
      <c r="K147" s="598"/>
      <c r="L147" s="596"/>
      <c r="M147" s="592"/>
      <c r="N147" s="592"/>
      <c r="O147" s="592"/>
      <c r="P147" s="592"/>
      <c r="Q147" s="592"/>
      <c r="R147" s="592"/>
      <c r="S147" s="592"/>
      <c r="T147" s="592"/>
      <c r="U147" s="593"/>
      <c r="V147" s="594"/>
      <c r="W147" s="592"/>
      <c r="X147" s="592"/>
      <c r="Y147" s="592"/>
      <c r="Z147" s="592"/>
      <c r="AA147" s="592"/>
      <c r="AB147" s="592"/>
      <c r="AC147" s="592"/>
      <c r="AD147" s="592"/>
      <c r="AE147" s="592"/>
      <c r="AF147" s="592"/>
      <c r="AG147" s="595"/>
      <c r="AH147" s="596"/>
      <c r="AI147" s="592"/>
      <c r="AJ147" s="592"/>
      <c r="AK147" s="592"/>
      <c r="AL147" s="592"/>
      <c r="AM147" s="592"/>
      <c r="AN147" s="592"/>
      <c r="AO147" s="592"/>
      <c r="AP147" s="592"/>
      <c r="AQ147" s="592"/>
      <c r="AR147" s="592"/>
      <c r="AS147" s="593"/>
      <c r="AT147" s="594"/>
      <c r="AU147" s="592"/>
      <c r="AV147" s="592"/>
      <c r="AW147" s="592"/>
      <c r="AX147" s="592"/>
      <c r="AY147" s="592"/>
      <c r="AZ147" s="592"/>
      <c r="BA147" s="592"/>
      <c r="BB147" s="592"/>
      <c r="BC147" s="592"/>
      <c r="BD147" s="592"/>
      <c r="BE147" s="595"/>
      <c r="BF147" s="596"/>
      <c r="BG147" s="592"/>
      <c r="BH147" s="592"/>
      <c r="BI147" s="592"/>
      <c r="BJ147" s="592"/>
      <c r="BK147" s="592"/>
      <c r="BL147" s="592"/>
      <c r="BM147" s="592"/>
      <c r="BN147" s="592"/>
      <c r="BO147" s="592"/>
      <c r="BP147" s="592"/>
      <c r="BQ147" s="593"/>
      <c r="BR147" s="594"/>
      <c r="BS147" s="592"/>
      <c r="BT147" s="592"/>
      <c r="BU147" s="592"/>
      <c r="BV147" s="592"/>
      <c r="BW147" s="592"/>
      <c r="BX147" s="592"/>
      <c r="BY147" s="592"/>
      <c r="BZ147" s="592"/>
      <c r="CA147" s="592"/>
      <c r="CB147" s="592"/>
      <c r="CC147" s="595"/>
      <c r="CD147" s="596"/>
      <c r="CE147" s="592"/>
      <c r="CF147" s="592"/>
      <c r="CG147" s="592"/>
      <c r="CH147" s="592"/>
      <c r="CI147" s="592"/>
      <c r="CJ147" s="592"/>
      <c r="CK147" s="592"/>
      <c r="CL147" s="592"/>
      <c r="CM147" s="592"/>
      <c r="CN147" s="592"/>
      <c r="CO147" s="593"/>
      <c r="CP147" s="594"/>
      <c r="CQ147" s="592"/>
      <c r="CR147" s="592"/>
      <c r="CS147" s="592"/>
      <c r="CT147" s="592"/>
      <c r="CU147" s="592"/>
      <c r="CV147" s="592"/>
      <c r="CW147" s="592"/>
      <c r="CX147" s="592"/>
      <c r="CY147" s="592"/>
      <c r="CZ147" s="592"/>
      <c r="DA147" s="595"/>
      <c r="DB147" s="596"/>
      <c r="DC147" s="592"/>
      <c r="DD147" s="592"/>
      <c r="DE147" s="592"/>
      <c r="DF147" s="592"/>
      <c r="DG147" s="592"/>
      <c r="DH147" s="592"/>
      <c r="DI147" s="592"/>
      <c r="DJ147" s="592"/>
      <c r="DK147" s="592"/>
      <c r="DL147" s="592"/>
      <c r="DM147" s="593"/>
      <c r="DN147" s="594"/>
      <c r="DO147" s="592"/>
      <c r="DP147" s="592"/>
      <c r="DQ147" s="592"/>
      <c r="DR147" s="592"/>
      <c r="DS147" s="592"/>
      <c r="DT147" s="592"/>
      <c r="DU147" s="592"/>
      <c r="DV147" s="592"/>
      <c r="DW147" s="592"/>
      <c r="DX147" s="592"/>
      <c r="DY147" s="595"/>
      <c r="DZ147" s="596"/>
      <c r="EA147" s="592"/>
      <c r="EB147" s="592"/>
      <c r="EC147" s="592"/>
      <c r="ED147" s="592"/>
      <c r="EE147" s="592"/>
      <c r="EF147" s="592"/>
      <c r="EG147" s="592"/>
      <c r="EH147" s="592"/>
      <c r="EI147" s="592"/>
      <c r="EJ147" s="592"/>
      <c r="EK147" s="593"/>
      <c r="EL147" s="594"/>
      <c r="EM147" s="592"/>
      <c r="EN147" s="592"/>
      <c r="EO147" s="592"/>
      <c r="EP147" s="592"/>
      <c r="EQ147" s="592"/>
      <c r="ER147" s="592"/>
      <c r="ES147" s="592"/>
      <c r="ET147" s="592"/>
      <c r="EU147" s="592"/>
      <c r="EV147" s="592"/>
      <c r="EW147" s="595"/>
      <c r="EX147" s="596"/>
      <c r="EY147" s="592"/>
      <c r="EZ147" s="592"/>
      <c r="FA147" s="592"/>
      <c r="FB147" s="592"/>
      <c r="FC147" s="592"/>
      <c r="FD147" s="592"/>
      <c r="FE147" s="592"/>
      <c r="FF147" s="592"/>
      <c r="FG147" s="592"/>
      <c r="FH147" s="592"/>
      <c r="FI147" s="593"/>
      <c r="FJ147" s="594"/>
      <c r="FK147" s="592"/>
      <c r="FL147" s="592"/>
      <c r="FM147" s="592"/>
      <c r="FN147" s="592"/>
      <c r="FO147" s="592"/>
      <c r="FP147" s="592"/>
      <c r="FQ147" s="592"/>
      <c r="FR147" s="592"/>
      <c r="FS147" s="592"/>
      <c r="FT147" s="592"/>
      <c r="FU147" s="595"/>
      <c r="FV147" s="596"/>
      <c r="FW147" s="592"/>
      <c r="FX147" s="592"/>
      <c r="FY147" s="592"/>
      <c r="FZ147" s="592"/>
      <c r="GA147" s="592"/>
      <c r="GB147" s="592"/>
      <c r="GC147" s="592"/>
      <c r="GD147" s="592"/>
      <c r="GE147" s="592"/>
      <c r="GF147" s="592"/>
      <c r="GG147" s="593"/>
      <c r="GH147" s="594"/>
      <c r="GI147" s="592"/>
      <c r="GJ147" s="592"/>
      <c r="GK147" s="592"/>
      <c r="GL147" s="592"/>
      <c r="GM147" s="592"/>
      <c r="GN147" s="592"/>
      <c r="GO147" s="592"/>
      <c r="GP147" s="592"/>
      <c r="GQ147" s="592"/>
      <c r="GR147" s="592"/>
      <c r="GS147" s="595"/>
      <c r="GT147" s="596"/>
      <c r="GU147" s="592"/>
      <c r="GV147" s="592"/>
      <c r="GW147" s="592"/>
      <c r="GX147" s="592"/>
      <c r="GY147" s="592"/>
      <c r="GZ147" s="592"/>
      <c r="HA147" s="592"/>
      <c r="HB147" s="592"/>
      <c r="HC147" s="592"/>
      <c r="HD147" s="592"/>
      <c r="HE147" s="593"/>
      <c r="HF147" s="594"/>
      <c r="HG147" s="592"/>
      <c r="HH147" s="592"/>
      <c r="HI147" s="592"/>
      <c r="HJ147" s="592"/>
      <c r="HK147" s="592"/>
      <c r="HL147" s="592"/>
      <c r="HM147" s="592"/>
      <c r="HN147" s="592"/>
      <c r="HO147" s="592"/>
      <c r="HP147" s="592"/>
      <c r="HQ147" s="595"/>
      <c r="HR147" s="596"/>
      <c r="HS147" s="592"/>
      <c r="HT147" s="592"/>
      <c r="HU147" s="592"/>
      <c r="HV147" s="592"/>
      <c r="HW147" s="592"/>
      <c r="HX147" s="592"/>
      <c r="HY147" s="592"/>
      <c r="HZ147" s="592"/>
      <c r="IA147" s="592"/>
      <c r="IB147" s="592"/>
      <c r="IC147" s="595"/>
      <c r="ID147" s="592"/>
      <c r="IE147" s="592"/>
      <c r="IF147" s="592"/>
      <c r="IG147" s="592"/>
      <c r="IH147" s="592"/>
      <c r="II147" s="592"/>
      <c r="IJ147" s="592"/>
      <c r="IK147" s="592"/>
      <c r="IL147" s="592"/>
      <c r="IM147" s="592"/>
      <c r="IN147" s="592"/>
      <c r="IO147" s="595"/>
      <c r="IP147" s="48"/>
      <c r="IQ147" s="48"/>
      <c r="IR147" s="48"/>
      <c r="IS147" s="48"/>
      <c r="IT147" s="48"/>
      <c r="IU147" s="48"/>
      <c r="IV147" s="48"/>
      <c r="IW147" s="48"/>
      <c r="IX147" s="48"/>
      <c r="IY147" s="48"/>
      <c r="IZ147" s="48"/>
      <c r="JA147" s="48"/>
      <c r="JB147" s="48"/>
      <c r="JC147" s="48"/>
      <c r="JD147" s="48"/>
      <c r="JE147" s="48"/>
      <c r="JF147" s="48"/>
      <c r="JG147" s="48"/>
      <c r="JH147" s="48"/>
      <c r="JI147" s="48"/>
      <c r="JJ147" s="48"/>
      <c r="JK147" s="48"/>
      <c r="JL147" s="48"/>
    </row>
    <row r="148" spans="1:272" ht="15" hidden="1" customHeight="1" thickBot="1" x14ac:dyDescent="0.25">
      <c r="A148" s="59"/>
      <c r="B148" s="721"/>
      <c r="C148" s="350"/>
      <c r="D148" s="351"/>
      <c r="E148" s="352"/>
      <c r="F148" s="348" t="str">
        <f t="shared" si="83"/>
        <v>O</v>
      </c>
      <c r="G148" s="348" t="str">
        <f t="shared" si="84"/>
        <v>O</v>
      </c>
      <c r="H148" s="348" t="str">
        <f t="shared" si="85"/>
        <v>O</v>
      </c>
      <c r="I148" s="353"/>
      <c r="J148" s="597"/>
      <c r="K148" s="598"/>
      <c r="L148" s="596"/>
      <c r="M148" s="592"/>
      <c r="N148" s="592"/>
      <c r="O148" s="592"/>
      <c r="P148" s="592"/>
      <c r="Q148" s="592"/>
      <c r="R148" s="592"/>
      <c r="S148" s="592"/>
      <c r="T148" s="592"/>
      <c r="U148" s="593"/>
      <c r="V148" s="594"/>
      <c r="W148" s="592"/>
      <c r="X148" s="592"/>
      <c r="Y148" s="592"/>
      <c r="Z148" s="592"/>
      <c r="AA148" s="592"/>
      <c r="AB148" s="592"/>
      <c r="AC148" s="592"/>
      <c r="AD148" s="592"/>
      <c r="AE148" s="592"/>
      <c r="AF148" s="592"/>
      <c r="AG148" s="595"/>
      <c r="AH148" s="596"/>
      <c r="AI148" s="592"/>
      <c r="AJ148" s="592"/>
      <c r="AK148" s="592"/>
      <c r="AL148" s="592"/>
      <c r="AM148" s="592"/>
      <c r="AN148" s="592"/>
      <c r="AO148" s="592"/>
      <c r="AP148" s="592"/>
      <c r="AQ148" s="592"/>
      <c r="AR148" s="592"/>
      <c r="AS148" s="593"/>
      <c r="AT148" s="594"/>
      <c r="AU148" s="592"/>
      <c r="AV148" s="592"/>
      <c r="AW148" s="592"/>
      <c r="AX148" s="592"/>
      <c r="AY148" s="592"/>
      <c r="AZ148" s="592"/>
      <c r="BA148" s="592"/>
      <c r="BB148" s="592"/>
      <c r="BC148" s="592"/>
      <c r="BD148" s="592"/>
      <c r="BE148" s="595"/>
      <c r="BF148" s="596"/>
      <c r="BG148" s="592"/>
      <c r="BH148" s="592"/>
      <c r="BI148" s="592"/>
      <c r="BJ148" s="592"/>
      <c r="BK148" s="592"/>
      <c r="BL148" s="592"/>
      <c r="BM148" s="592"/>
      <c r="BN148" s="592"/>
      <c r="BO148" s="592"/>
      <c r="BP148" s="592"/>
      <c r="BQ148" s="593"/>
      <c r="BR148" s="594"/>
      <c r="BS148" s="592"/>
      <c r="BT148" s="592"/>
      <c r="BU148" s="592"/>
      <c r="BV148" s="592"/>
      <c r="BW148" s="592"/>
      <c r="BX148" s="592"/>
      <c r="BY148" s="592"/>
      <c r="BZ148" s="592"/>
      <c r="CA148" s="592"/>
      <c r="CB148" s="592"/>
      <c r="CC148" s="595"/>
      <c r="CD148" s="596"/>
      <c r="CE148" s="592"/>
      <c r="CF148" s="592"/>
      <c r="CG148" s="592"/>
      <c r="CH148" s="592"/>
      <c r="CI148" s="592"/>
      <c r="CJ148" s="592"/>
      <c r="CK148" s="592"/>
      <c r="CL148" s="592"/>
      <c r="CM148" s="592"/>
      <c r="CN148" s="592"/>
      <c r="CO148" s="593"/>
      <c r="CP148" s="594"/>
      <c r="CQ148" s="592"/>
      <c r="CR148" s="592"/>
      <c r="CS148" s="592"/>
      <c r="CT148" s="592"/>
      <c r="CU148" s="592"/>
      <c r="CV148" s="592"/>
      <c r="CW148" s="592"/>
      <c r="CX148" s="592"/>
      <c r="CY148" s="592"/>
      <c r="CZ148" s="592"/>
      <c r="DA148" s="595"/>
      <c r="DB148" s="596"/>
      <c r="DC148" s="592"/>
      <c r="DD148" s="592"/>
      <c r="DE148" s="592"/>
      <c r="DF148" s="592"/>
      <c r="DG148" s="592"/>
      <c r="DH148" s="592"/>
      <c r="DI148" s="592"/>
      <c r="DJ148" s="592"/>
      <c r="DK148" s="592"/>
      <c r="DL148" s="592"/>
      <c r="DM148" s="593"/>
      <c r="DN148" s="594"/>
      <c r="DO148" s="592"/>
      <c r="DP148" s="592"/>
      <c r="DQ148" s="592"/>
      <c r="DR148" s="592"/>
      <c r="DS148" s="592"/>
      <c r="DT148" s="592"/>
      <c r="DU148" s="592"/>
      <c r="DV148" s="592"/>
      <c r="DW148" s="592"/>
      <c r="DX148" s="592"/>
      <c r="DY148" s="595"/>
      <c r="DZ148" s="596"/>
      <c r="EA148" s="592"/>
      <c r="EB148" s="592"/>
      <c r="EC148" s="592"/>
      <c r="ED148" s="592"/>
      <c r="EE148" s="592"/>
      <c r="EF148" s="592"/>
      <c r="EG148" s="592"/>
      <c r="EH148" s="592"/>
      <c r="EI148" s="592"/>
      <c r="EJ148" s="592"/>
      <c r="EK148" s="593"/>
      <c r="EL148" s="594"/>
      <c r="EM148" s="592"/>
      <c r="EN148" s="592"/>
      <c r="EO148" s="592"/>
      <c r="EP148" s="592"/>
      <c r="EQ148" s="592"/>
      <c r="ER148" s="592"/>
      <c r="ES148" s="592"/>
      <c r="ET148" s="592"/>
      <c r="EU148" s="592"/>
      <c r="EV148" s="592"/>
      <c r="EW148" s="595"/>
      <c r="EX148" s="596"/>
      <c r="EY148" s="592"/>
      <c r="EZ148" s="592"/>
      <c r="FA148" s="592"/>
      <c r="FB148" s="592"/>
      <c r="FC148" s="592"/>
      <c r="FD148" s="592"/>
      <c r="FE148" s="592"/>
      <c r="FF148" s="592"/>
      <c r="FG148" s="592"/>
      <c r="FH148" s="592"/>
      <c r="FI148" s="593"/>
      <c r="FJ148" s="594"/>
      <c r="FK148" s="592"/>
      <c r="FL148" s="592"/>
      <c r="FM148" s="592"/>
      <c r="FN148" s="592"/>
      <c r="FO148" s="592"/>
      <c r="FP148" s="592"/>
      <c r="FQ148" s="592"/>
      <c r="FR148" s="592"/>
      <c r="FS148" s="592"/>
      <c r="FT148" s="592"/>
      <c r="FU148" s="595"/>
      <c r="FV148" s="596"/>
      <c r="FW148" s="592"/>
      <c r="FX148" s="592"/>
      <c r="FY148" s="592"/>
      <c r="FZ148" s="592"/>
      <c r="GA148" s="592"/>
      <c r="GB148" s="592"/>
      <c r="GC148" s="592"/>
      <c r="GD148" s="592"/>
      <c r="GE148" s="592"/>
      <c r="GF148" s="592"/>
      <c r="GG148" s="593"/>
      <c r="GH148" s="594"/>
      <c r="GI148" s="592"/>
      <c r="GJ148" s="592"/>
      <c r="GK148" s="592"/>
      <c r="GL148" s="592"/>
      <c r="GM148" s="592"/>
      <c r="GN148" s="592"/>
      <c r="GO148" s="592"/>
      <c r="GP148" s="592"/>
      <c r="GQ148" s="592"/>
      <c r="GR148" s="592"/>
      <c r="GS148" s="595"/>
      <c r="GT148" s="596"/>
      <c r="GU148" s="592"/>
      <c r="GV148" s="592"/>
      <c r="GW148" s="592"/>
      <c r="GX148" s="592"/>
      <c r="GY148" s="592"/>
      <c r="GZ148" s="592"/>
      <c r="HA148" s="592"/>
      <c r="HB148" s="592"/>
      <c r="HC148" s="592"/>
      <c r="HD148" s="592"/>
      <c r="HE148" s="593"/>
      <c r="HF148" s="594"/>
      <c r="HG148" s="592"/>
      <c r="HH148" s="592"/>
      <c r="HI148" s="592"/>
      <c r="HJ148" s="592"/>
      <c r="HK148" s="592"/>
      <c r="HL148" s="592"/>
      <c r="HM148" s="592"/>
      <c r="HN148" s="592"/>
      <c r="HO148" s="592"/>
      <c r="HP148" s="592"/>
      <c r="HQ148" s="595"/>
      <c r="HR148" s="596"/>
      <c r="HS148" s="592"/>
      <c r="HT148" s="592"/>
      <c r="HU148" s="592"/>
      <c r="HV148" s="592"/>
      <c r="HW148" s="592"/>
      <c r="HX148" s="592"/>
      <c r="HY148" s="592"/>
      <c r="HZ148" s="592"/>
      <c r="IA148" s="592"/>
      <c r="IB148" s="592"/>
      <c r="IC148" s="595"/>
      <c r="ID148" s="592"/>
      <c r="IE148" s="592"/>
      <c r="IF148" s="592"/>
      <c r="IG148" s="592"/>
      <c r="IH148" s="592"/>
      <c r="II148" s="592"/>
      <c r="IJ148" s="592"/>
      <c r="IK148" s="592"/>
      <c r="IL148" s="592"/>
      <c r="IM148" s="592"/>
      <c r="IN148" s="592"/>
      <c r="IO148" s="595"/>
      <c r="IP148" s="48"/>
      <c r="IQ148" s="48"/>
      <c r="IR148" s="48"/>
      <c r="IS148" s="48"/>
      <c r="IT148" s="48"/>
      <c r="IU148" s="48"/>
      <c r="IV148" s="48"/>
      <c r="IW148" s="48"/>
      <c r="IX148" s="48"/>
      <c r="IY148" s="48"/>
      <c r="IZ148" s="48"/>
      <c r="JA148" s="48"/>
      <c r="JB148" s="48"/>
      <c r="JC148" s="48"/>
      <c r="JD148" s="48"/>
      <c r="JE148" s="48"/>
      <c r="JF148" s="48"/>
      <c r="JG148" s="48"/>
      <c r="JH148" s="48"/>
      <c r="JI148" s="48"/>
      <c r="JJ148" s="48"/>
      <c r="JK148" s="48"/>
      <c r="JL148" s="48"/>
    </row>
    <row r="149" spans="1:272" s="3" customFormat="1" ht="15" hidden="1" customHeight="1" thickBot="1" x14ac:dyDescent="0.25">
      <c r="A149" s="59"/>
      <c r="B149" s="721"/>
      <c r="C149" s="350"/>
      <c r="D149" s="351"/>
      <c r="E149" s="352"/>
      <c r="F149" s="348" t="str">
        <f t="shared" si="83"/>
        <v>O</v>
      </c>
      <c r="G149" s="348" t="str">
        <f t="shared" si="84"/>
        <v>O</v>
      </c>
      <c r="H149" s="348" t="str">
        <f t="shared" si="85"/>
        <v>O</v>
      </c>
      <c r="I149" s="353"/>
      <c r="J149" s="597"/>
      <c r="K149" s="598"/>
      <c r="L149" s="596"/>
      <c r="M149" s="592"/>
      <c r="N149" s="592"/>
      <c r="O149" s="592"/>
      <c r="P149" s="592"/>
      <c r="Q149" s="592"/>
      <c r="R149" s="592"/>
      <c r="S149" s="592"/>
      <c r="T149" s="592"/>
      <c r="U149" s="593"/>
      <c r="V149" s="594"/>
      <c r="W149" s="592"/>
      <c r="X149" s="592"/>
      <c r="Y149" s="592"/>
      <c r="Z149" s="592"/>
      <c r="AA149" s="592"/>
      <c r="AB149" s="592"/>
      <c r="AC149" s="592"/>
      <c r="AD149" s="592"/>
      <c r="AE149" s="592"/>
      <c r="AF149" s="592"/>
      <c r="AG149" s="595"/>
      <c r="AH149" s="596"/>
      <c r="AI149" s="592"/>
      <c r="AJ149" s="592"/>
      <c r="AK149" s="592"/>
      <c r="AL149" s="592"/>
      <c r="AM149" s="592"/>
      <c r="AN149" s="592"/>
      <c r="AO149" s="592"/>
      <c r="AP149" s="592"/>
      <c r="AQ149" s="592"/>
      <c r="AR149" s="592"/>
      <c r="AS149" s="593"/>
      <c r="AT149" s="594"/>
      <c r="AU149" s="592"/>
      <c r="AV149" s="592"/>
      <c r="AW149" s="592"/>
      <c r="AX149" s="592"/>
      <c r="AY149" s="592"/>
      <c r="AZ149" s="592"/>
      <c r="BA149" s="592"/>
      <c r="BB149" s="592"/>
      <c r="BC149" s="592"/>
      <c r="BD149" s="592"/>
      <c r="BE149" s="595"/>
      <c r="BF149" s="596"/>
      <c r="BG149" s="592"/>
      <c r="BH149" s="592"/>
      <c r="BI149" s="592"/>
      <c r="BJ149" s="592"/>
      <c r="BK149" s="592"/>
      <c r="BL149" s="592"/>
      <c r="BM149" s="592"/>
      <c r="BN149" s="592"/>
      <c r="BO149" s="592"/>
      <c r="BP149" s="592"/>
      <c r="BQ149" s="593"/>
      <c r="BR149" s="594"/>
      <c r="BS149" s="592"/>
      <c r="BT149" s="592"/>
      <c r="BU149" s="592"/>
      <c r="BV149" s="592"/>
      <c r="BW149" s="592"/>
      <c r="BX149" s="592"/>
      <c r="BY149" s="592"/>
      <c r="BZ149" s="592"/>
      <c r="CA149" s="592"/>
      <c r="CB149" s="592"/>
      <c r="CC149" s="595"/>
      <c r="CD149" s="596"/>
      <c r="CE149" s="592"/>
      <c r="CF149" s="592"/>
      <c r="CG149" s="592"/>
      <c r="CH149" s="592"/>
      <c r="CI149" s="592"/>
      <c r="CJ149" s="592"/>
      <c r="CK149" s="592"/>
      <c r="CL149" s="592"/>
      <c r="CM149" s="592"/>
      <c r="CN149" s="592"/>
      <c r="CO149" s="593"/>
      <c r="CP149" s="594"/>
      <c r="CQ149" s="592"/>
      <c r="CR149" s="592"/>
      <c r="CS149" s="592"/>
      <c r="CT149" s="592"/>
      <c r="CU149" s="592"/>
      <c r="CV149" s="592"/>
      <c r="CW149" s="592"/>
      <c r="CX149" s="592"/>
      <c r="CY149" s="592"/>
      <c r="CZ149" s="592"/>
      <c r="DA149" s="595"/>
      <c r="DB149" s="596"/>
      <c r="DC149" s="592"/>
      <c r="DD149" s="592"/>
      <c r="DE149" s="592"/>
      <c r="DF149" s="592"/>
      <c r="DG149" s="592"/>
      <c r="DH149" s="592"/>
      <c r="DI149" s="592"/>
      <c r="DJ149" s="592"/>
      <c r="DK149" s="592"/>
      <c r="DL149" s="592"/>
      <c r="DM149" s="593"/>
      <c r="DN149" s="594"/>
      <c r="DO149" s="592"/>
      <c r="DP149" s="592"/>
      <c r="DQ149" s="592"/>
      <c r="DR149" s="592"/>
      <c r="DS149" s="592"/>
      <c r="DT149" s="592"/>
      <c r="DU149" s="592"/>
      <c r="DV149" s="592"/>
      <c r="DW149" s="592"/>
      <c r="DX149" s="592"/>
      <c r="DY149" s="595"/>
      <c r="DZ149" s="596"/>
      <c r="EA149" s="592"/>
      <c r="EB149" s="592"/>
      <c r="EC149" s="592"/>
      <c r="ED149" s="592"/>
      <c r="EE149" s="592"/>
      <c r="EF149" s="592"/>
      <c r="EG149" s="592"/>
      <c r="EH149" s="592"/>
      <c r="EI149" s="592"/>
      <c r="EJ149" s="592"/>
      <c r="EK149" s="593"/>
      <c r="EL149" s="594"/>
      <c r="EM149" s="592"/>
      <c r="EN149" s="592"/>
      <c r="EO149" s="592"/>
      <c r="EP149" s="592"/>
      <c r="EQ149" s="592"/>
      <c r="ER149" s="592"/>
      <c r="ES149" s="592"/>
      <c r="ET149" s="592"/>
      <c r="EU149" s="592"/>
      <c r="EV149" s="592"/>
      <c r="EW149" s="595"/>
      <c r="EX149" s="596"/>
      <c r="EY149" s="592"/>
      <c r="EZ149" s="592"/>
      <c r="FA149" s="592"/>
      <c r="FB149" s="592"/>
      <c r="FC149" s="592"/>
      <c r="FD149" s="592"/>
      <c r="FE149" s="592"/>
      <c r="FF149" s="592"/>
      <c r="FG149" s="592"/>
      <c r="FH149" s="592"/>
      <c r="FI149" s="593"/>
      <c r="FJ149" s="594"/>
      <c r="FK149" s="592"/>
      <c r="FL149" s="592"/>
      <c r="FM149" s="592"/>
      <c r="FN149" s="592"/>
      <c r="FO149" s="592"/>
      <c r="FP149" s="592"/>
      <c r="FQ149" s="592"/>
      <c r="FR149" s="592"/>
      <c r="FS149" s="592"/>
      <c r="FT149" s="592"/>
      <c r="FU149" s="595"/>
      <c r="FV149" s="596"/>
      <c r="FW149" s="592"/>
      <c r="FX149" s="592"/>
      <c r="FY149" s="592"/>
      <c r="FZ149" s="592"/>
      <c r="GA149" s="592"/>
      <c r="GB149" s="592"/>
      <c r="GC149" s="592"/>
      <c r="GD149" s="592"/>
      <c r="GE149" s="592"/>
      <c r="GF149" s="592"/>
      <c r="GG149" s="593"/>
      <c r="GH149" s="594"/>
      <c r="GI149" s="592"/>
      <c r="GJ149" s="592"/>
      <c r="GK149" s="592"/>
      <c r="GL149" s="592"/>
      <c r="GM149" s="592"/>
      <c r="GN149" s="592"/>
      <c r="GO149" s="592"/>
      <c r="GP149" s="592"/>
      <c r="GQ149" s="592"/>
      <c r="GR149" s="592"/>
      <c r="GS149" s="595"/>
      <c r="GT149" s="596"/>
      <c r="GU149" s="592"/>
      <c r="GV149" s="592"/>
      <c r="GW149" s="592"/>
      <c r="GX149" s="592"/>
      <c r="GY149" s="592"/>
      <c r="GZ149" s="592"/>
      <c r="HA149" s="592"/>
      <c r="HB149" s="592"/>
      <c r="HC149" s="592"/>
      <c r="HD149" s="592"/>
      <c r="HE149" s="593"/>
      <c r="HF149" s="594"/>
      <c r="HG149" s="592"/>
      <c r="HH149" s="592"/>
      <c r="HI149" s="592"/>
      <c r="HJ149" s="592"/>
      <c r="HK149" s="592"/>
      <c r="HL149" s="592"/>
      <c r="HM149" s="592"/>
      <c r="HN149" s="592"/>
      <c r="HO149" s="592"/>
      <c r="HP149" s="592"/>
      <c r="HQ149" s="595"/>
      <c r="HR149" s="596"/>
      <c r="HS149" s="592"/>
      <c r="HT149" s="592"/>
      <c r="HU149" s="592"/>
      <c r="HV149" s="592"/>
      <c r="HW149" s="592"/>
      <c r="HX149" s="592"/>
      <c r="HY149" s="592"/>
      <c r="HZ149" s="592"/>
      <c r="IA149" s="592"/>
      <c r="IB149" s="592"/>
      <c r="IC149" s="595"/>
      <c r="ID149" s="592"/>
      <c r="IE149" s="592"/>
      <c r="IF149" s="592"/>
      <c r="IG149" s="592"/>
      <c r="IH149" s="592"/>
      <c r="II149" s="592"/>
      <c r="IJ149" s="592"/>
      <c r="IK149" s="592"/>
      <c r="IL149" s="592"/>
      <c r="IM149" s="592"/>
      <c r="IN149" s="592"/>
      <c r="IO149" s="595"/>
      <c r="IP149" s="48"/>
      <c r="IQ149" s="48"/>
      <c r="IR149" s="48"/>
      <c r="IS149" s="48"/>
      <c r="IT149" s="48"/>
      <c r="IU149" s="48"/>
      <c r="IV149" s="48"/>
      <c r="IW149" s="48"/>
      <c r="IX149" s="48"/>
      <c r="IY149" s="48"/>
      <c r="IZ149" s="48"/>
      <c r="JA149" s="48"/>
      <c r="JB149" s="48"/>
      <c r="JC149" s="48"/>
      <c r="JD149" s="48"/>
      <c r="JE149" s="48"/>
      <c r="JF149" s="48"/>
      <c r="JG149" s="48"/>
      <c r="JH149" s="48"/>
      <c r="JI149" s="48"/>
      <c r="JJ149" s="48"/>
      <c r="JK149" s="48"/>
      <c r="JL149" s="48"/>
    </row>
    <row r="150" spans="1:272" s="3" customFormat="1" ht="15" hidden="1" customHeight="1" thickBot="1" x14ac:dyDescent="0.25">
      <c r="A150" s="59"/>
      <c r="B150" s="721"/>
      <c r="C150" s="350"/>
      <c r="D150" s="351"/>
      <c r="E150" s="357"/>
      <c r="F150" s="348" t="str">
        <f t="shared" si="83"/>
        <v>O</v>
      </c>
      <c r="G150" s="348" t="str">
        <f t="shared" si="84"/>
        <v>O</v>
      </c>
      <c r="H150" s="348" t="str">
        <f t="shared" si="85"/>
        <v>O</v>
      </c>
      <c r="I150" s="353"/>
      <c r="J150" s="597"/>
      <c r="K150" s="598"/>
      <c r="L150" s="596"/>
      <c r="M150" s="592"/>
      <c r="N150" s="592"/>
      <c r="O150" s="592"/>
      <c r="P150" s="592"/>
      <c r="Q150" s="592"/>
      <c r="R150" s="592"/>
      <c r="S150" s="592"/>
      <c r="T150" s="592"/>
      <c r="U150" s="593"/>
      <c r="V150" s="594"/>
      <c r="W150" s="592"/>
      <c r="X150" s="592"/>
      <c r="Y150" s="592"/>
      <c r="Z150" s="592"/>
      <c r="AA150" s="592"/>
      <c r="AB150" s="592"/>
      <c r="AC150" s="592"/>
      <c r="AD150" s="592"/>
      <c r="AE150" s="592"/>
      <c r="AF150" s="592"/>
      <c r="AG150" s="595"/>
      <c r="AH150" s="596"/>
      <c r="AI150" s="592"/>
      <c r="AJ150" s="592"/>
      <c r="AK150" s="592"/>
      <c r="AL150" s="592"/>
      <c r="AM150" s="592"/>
      <c r="AN150" s="592"/>
      <c r="AO150" s="592"/>
      <c r="AP150" s="592"/>
      <c r="AQ150" s="592"/>
      <c r="AR150" s="592"/>
      <c r="AS150" s="593"/>
      <c r="AT150" s="594"/>
      <c r="AU150" s="592"/>
      <c r="AV150" s="592"/>
      <c r="AW150" s="592"/>
      <c r="AX150" s="592"/>
      <c r="AY150" s="592"/>
      <c r="AZ150" s="592"/>
      <c r="BA150" s="592"/>
      <c r="BB150" s="592"/>
      <c r="BC150" s="592"/>
      <c r="BD150" s="592"/>
      <c r="BE150" s="595"/>
      <c r="BF150" s="596"/>
      <c r="BG150" s="592"/>
      <c r="BH150" s="592"/>
      <c r="BI150" s="592"/>
      <c r="BJ150" s="592"/>
      <c r="BK150" s="592"/>
      <c r="BL150" s="592"/>
      <c r="BM150" s="592"/>
      <c r="BN150" s="592"/>
      <c r="BO150" s="592"/>
      <c r="BP150" s="592"/>
      <c r="BQ150" s="593"/>
      <c r="BR150" s="594"/>
      <c r="BS150" s="592"/>
      <c r="BT150" s="592"/>
      <c r="BU150" s="592"/>
      <c r="BV150" s="592"/>
      <c r="BW150" s="592"/>
      <c r="BX150" s="592"/>
      <c r="BY150" s="592"/>
      <c r="BZ150" s="592"/>
      <c r="CA150" s="592"/>
      <c r="CB150" s="592"/>
      <c r="CC150" s="595"/>
      <c r="CD150" s="596"/>
      <c r="CE150" s="592"/>
      <c r="CF150" s="592"/>
      <c r="CG150" s="592"/>
      <c r="CH150" s="592"/>
      <c r="CI150" s="592"/>
      <c r="CJ150" s="592"/>
      <c r="CK150" s="592"/>
      <c r="CL150" s="592"/>
      <c r="CM150" s="592"/>
      <c r="CN150" s="592"/>
      <c r="CO150" s="593"/>
      <c r="CP150" s="594"/>
      <c r="CQ150" s="592"/>
      <c r="CR150" s="592"/>
      <c r="CS150" s="592"/>
      <c r="CT150" s="592"/>
      <c r="CU150" s="592"/>
      <c r="CV150" s="592"/>
      <c r="CW150" s="592"/>
      <c r="CX150" s="592"/>
      <c r="CY150" s="592"/>
      <c r="CZ150" s="592"/>
      <c r="DA150" s="595"/>
      <c r="DB150" s="596"/>
      <c r="DC150" s="592"/>
      <c r="DD150" s="592"/>
      <c r="DE150" s="592"/>
      <c r="DF150" s="592"/>
      <c r="DG150" s="592"/>
      <c r="DH150" s="592"/>
      <c r="DI150" s="592"/>
      <c r="DJ150" s="592"/>
      <c r="DK150" s="592"/>
      <c r="DL150" s="592"/>
      <c r="DM150" s="593"/>
      <c r="DN150" s="594"/>
      <c r="DO150" s="592"/>
      <c r="DP150" s="592"/>
      <c r="DQ150" s="592"/>
      <c r="DR150" s="592"/>
      <c r="DS150" s="592"/>
      <c r="DT150" s="592"/>
      <c r="DU150" s="592"/>
      <c r="DV150" s="592"/>
      <c r="DW150" s="592"/>
      <c r="DX150" s="592"/>
      <c r="DY150" s="595"/>
      <c r="DZ150" s="596"/>
      <c r="EA150" s="592"/>
      <c r="EB150" s="592"/>
      <c r="EC150" s="592"/>
      <c r="ED150" s="592"/>
      <c r="EE150" s="592"/>
      <c r="EF150" s="592"/>
      <c r="EG150" s="592"/>
      <c r="EH150" s="592"/>
      <c r="EI150" s="592"/>
      <c r="EJ150" s="592"/>
      <c r="EK150" s="593"/>
      <c r="EL150" s="594"/>
      <c r="EM150" s="592"/>
      <c r="EN150" s="592"/>
      <c r="EO150" s="592"/>
      <c r="EP150" s="592"/>
      <c r="EQ150" s="592"/>
      <c r="ER150" s="592"/>
      <c r="ES150" s="592"/>
      <c r="ET150" s="592"/>
      <c r="EU150" s="592"/>
      <c r="EV150" s="592"/>
      <c r="EW150" s="595"/>
      <c r="EX150" s="596"/>
      <c r="EY150" s="592"/>
      <c r="EZ150" s="592"/>
      <c r="FA150" s="592"/>
      <c r="FB150" s="592"/>
      <c r="FC150" s="592"/>
      <c r="FD150" s="592"/>
      <c r="FE150" s="592"/>
      <c r="FF150" s="592"/>
      <c r="FG150" s="592"/>
      <c r="FH150" s="592"/>
      <c r="FI150" s="593"/>
      <c r="FJ150" s="594"/>
      <c r="FK150" s="592"/>
      <c r="FL150" s="592"/>
      <c r="FM150" s="592"/>
      <c r="FN150" s="592"/>
      <c r="FO150" s="592"/>
      <c r="FP150" s="592"/>
      <c r="FQ150" s="592"/>
      <c r="FR150" s="592"/>
      <c r="FS150" s="592"/>
      <c r="FT150" s="592"/>
      <c r="FU150" s="595"/>
      <c r="FV150" s="596"/>
      <c r="FW150" s="592"/>
      <c r="FX150" s="592"/>
      <c r="FY150" s="592"/>
      <c r="FZ150" s="592"/>
      <c r="GA150" s="592"/>
      <c r="GB150" s="592"/>
      <c r="GC150" s="592"/>
      <c r="GD150" s="592"/>
      <c r="GE150" s="592"/>
      <c r="GF150" s="592"/>
      <c r="GG150" s="593"/>
      <c r="GH150" s="594"/>
      <c r="GI150" s="592"/>
      <c r="GJ150" s="592"/>
      <c r="GK150" s="592"/>
      <c r="GL150" s="592"/>
      <c r="GM150" s="592"/>
      <c r="GN150" s="592"/>
      <c r="GO150" s="592"/>
      <c r="GP150" s="592"/>
      <c r="GQ150" s="592"/>
      <c r="GR150" s="592"/>
      <c r="GS150" s="595"/>
      <c r="GT150" s="596"/>
      <c r="GU150" s="592"/>
      <c r="GV150" s="592"/>
      <c r="GW150" s="592"/>
      <c r="GX150" s="592"/>
      <c r="GY150" s="592"/>
      <c r="GZ150" s="592"/>
      <c r="HA150" s="592"/>
      <c r="HB150" s="592"/>
      <c r="HC150" s="592"/>
      <c r="HD150" s="592"/>
      <c r="HE150" s="593"/>
      <c r="HF150" s="594"/>
      <c r="HG150" s="592"/>
      <c r="HH150" s="592"/>
      <c r="HI150" s="592"/>
      <c r="HJ150" s="592"/>
      <c r="HK150" s="592"/>
      <c r="HL150" s="592"/>
      <c r="HM150" s="592"/>
      <c r="HN150" s="592"/>
      <c r="HO150" s="592"/>
      <c r="HP150" s="592"/>
      <c r="HQ150" s="595"/>
      <c r="HR150" s="596"/>
      <c r="HS150" s="592"/>
      <c r="HT150" s="592"/>
      <c r="HU150" s="592"/>
      <c r="HV150" s="592"/>
      <c r="HW150" s="592"/>
      <c r="HX150" s="592"/>
      <c r="HY150" s="592"/>
      <c r="HZ150" s="592"/>
      <c r="IA150" s="592"/>
      <c r="IB150" s="592"/>
      <c r="IC150" s="595"/>
      <c r="ID150" s="592"/>
      <c r="IE150" s="592"/>
      <c r="IF150" s="592"/>
      <c r="IG150" s="592"/>
      <c r="IH150" s="592"/>
      <c r="II150" s="592"/>
      <c r="IJ150" s="592"/>
      <c r="IK150" s="592"/>
      <c r="IL150" s="592"/>
      <c r="IM150" s="592"/>
      <c r="IN150" s="592"/>
      <c r="IO150" s="595"/>
      <c r="IP150" s="48"/>
      <c r="IQ150" s="48"/>
      <c r="IR150" s="48"/>
      <c r="IS150" s="48"/>
      <c r="IT150" s="48"/>
      <c r="IU150" s="48"/>
      <c r="IV150" s="48"/>
      <c r="IW150" s="48"/>
      <c r="IX150" s="48"/>
      <c r="IY150" s="48"/>
      <c r="IZ150" s="48"/>
      <c r="JA150" s="48"/>
      <c r="JB150" s="48"/>
      <c r="JC150" s="48"/>
      <c r="JD150" s="48"/>
      <c r="JE150" s="48"/>
      <c r="JF150" s="48"/>
      <c r="JG150" s="48"/>
      <c r="JH150" s="48"/>
      <c r="JI150" s="48"/>
      <c r="JJ150" s="48"/>
      <c r="JK150" s="48"/>
      <c r="JL150" s="48"/>
    </row>
    <row r="151" spans="1:272" s="3" customFormat="1" ht="15" hidden="1" customHeight="1" thickBot="1" x14ac:dyDescent="0.25">
      <c r="A151" s="59"/>
      <c r="B151" s="721"/>
      <c r="C151" s="350"/>
      <c r="D151" s="351"/>
      <c r="E151" s="352"/>
      <c r="F151" s="348" t="str">
        <f t="shared" si="83"/>
        <v>O</v>
      </c>
      <c r="G151" s="348" t="str">
        <f t="shared" si="84"/>
        <v>O</v>
      </c>
      <c r="H151" s="348" t="str">
        <f t="shared" si="85"/>
        <v>O</v>
      </c>
      <c r="I151" s="353"/>
      <c r="J151" s="597"/>
      <c r="K151" s="598"/>
      <c r="L151" s="596"/>
      <c r="M151" s="592"/>
      <c r="N151" s="592"/>
      <c r="O151" s="592"/>
      <c r="P151" s="592"/>
      <c r="Q151" s="592"/>
      <c r="R151" s="592"/>
      <c r="S151" s="592"/>
      <c r="T151" s="592"/>
      <c r="U151" s="593"/>
      <c r="V151" s="594"/>
      <c r="W151" s="592"/>
      <c r="X151" s="592"/>
      <c r="Y151" s="592"/>
      <c r="Z151" s="592"/>
      <c r="AA151" s="592"/>
      <c r="AB151" s="592"/>
      <c r="AC151" s="592"/>
      <c r="AD151" s="592"/>
      <c r="AE151" s="592"/>
      <c r="AF151" s="592"/>
      <c r="AG151" s="595"/>
      <c r="AH151" s="596"/>
      <c r="AI151" s="592"/>
      <c r="AJ151" s="592"/>
      <c r="AK151" s="592"/>
      <c r="AL151" s="592"/>
      <c r="AM151" s="592"/>
      <c r="AN151" s="592"/>
      <c r="AO151" s="592"/>
      <c r="AP151" s="592"/>
      <c r="AQ151" s="592"/>
      <c r="AR151" s="592"/>
      <c r="AS151" s="593"/>
      <c r="AT151" s="594"/>
      <c r="AU151" s="592"/>
      <c r="AV151" s="592"/>
      <c r="AW151" s="592"/>
      <c r="AX151" s="592"/>
      <c r="AY151" s="592"/>
      <c r="AZ151" s="592"/>
      <c r="BA151" s="592"/>
      <c r="BB151" s="592"/>
      <c r="BC151" s="592"/>
      <c r="BD151" s="592"/>
      <c r="BE151" s="595"/>
      <c r="BF151" s="596"/>
      <c r="BG151" s="592"/>
      <c r="BH151" s="592"/>
      <c r="BI151" s="592"/>
      <c r="BJ151" s="592"/>
      <c r="BK151" s="592"/>
      <c r="BL151" s="592"/>
      <c r="BM151" s="592"/>
      <c r="BN151" s="592"/>
      <c r="BO151" s="592"/>
      <c r="BP151" s="592"/>
      <c r="BQ151" s="593"/>
      <c r="BR151" s="594"/>
      <c r="BS151" s="592"/>
      <c r="BT151" s="592"/>
      <c r="BU151" s="592"/>
      <c r="BV151" s="592"/>
      <c r="BW151" s="592"/>
      <c r="BX151" s="592"/>
      <c r="BY151" s="592"/>
      <c r="BZ151" s="592"/>
      <c r="CA151" s="592"/>
      <c r="CB151" s="592"/>
      <c r="CC151" s="595"/>
      <c r="CD151" s="596"/>
      <c r="CE151" s="592"/>
      <c r="CF151" s="592"/>
      <c r="CG151" s="592"/>
      <c r="CH151" s="592"/>
      <c r="CI151" s="592"/>
      <c r="CJ151" s="592"/>
      <c r="CK151" s="592"/>
      <c r="CL151" s="592"/>
      <c r="CM151" s="592"/>
      <c r="CN151" s="592"/>
      <c r="CO151" s="593"/>
      <c r="CP151" s="594"/>
      <c r="CQ151" s="592"/>
      <c r="CR151" s="592"/>
      <c r="CS151" s="592"/>
      <c r="CT151" s="592"/>
      <c r="CU151" s="592"/>
      <c r="CV151" s="592"/>
      <c r="CW151" s="592"/>
      <c r="CX151" s="592"/>
      <c r="CY151" s="592"/>
      <c r="CZ151" s="592"/>
      <c r="DA151" s="595"/>
      <c r="DB151" s="596"/>
      <c r="DC151" s="592"/>
      <c r="DD151" s="592"/>
      <c r="DE151" s="592"/>
      <c r="DF151" s="592"/>
      <c r="DG151" s="592"/>
      <c r="DH151" s="592"/>
      <c r="DI151" s="592"/>
      <c r="DJ151" s="592"/>
      <c r="DK151" s="592"/>
      <c r="DL151" s="592"/>
      <c r="DM151" s="593"/>
      <c r="DN151" s="594"/>
      <c r="DO151" s="592"/>
      <c r="DP151" s="592"/>
      <c r="DQ151" s="592"/>
      <c r="DR151" s="592"/>
      <c r="DS151" s="592"/>
      <c r="DT151" s="592"/>
      <c r="DU151" s="592"/>
      <c r="DV151" s="592"/>
      <c r="DW151" s="592"/>
      <c r="DX151" s="592"/>
      <c r="DY151" s="595"/>
      <c r="DZ151" s="596"/>
      <c r="EA151" s="592"/>
      <c r="EB151" s="592"/>
      <c r="EC151" s="592"/>
      <c r="ED151" s="592"/>
      <c r="EE151" s="592"/>
      <c r="EF151" s="592"/>
      <c r="EG151" s="592"/>
      <c r="EH151" s="592"/>
      <c r="EI151" s="592"/>
      <c r="EJ151" s="592"/>
      <c r="EK151" s="593"/>
      <c r="EL151" s="594"/>
      <c r="EM151" s="592"/>
      <c r="EN151" s="592"/>
      <c r="EO151" s="592"/>
      <c r="EP151" s="592"/>
      <c r="EQ151" s="592"/>
      <c r="ER151" s="592"/>
      <c r="ES151" s="592"/>
      <c r="ET151" s="592"/>
      <c r="EU151" s="592"/>
      <c r="EV151" s="592"/>
      <c r="EW151" s="595"/>
      <c r="EX151" s="596"/>
      <c r="EY151" s="592"/>
      <c r="EZ151" s="592"/>
      <c r="FA151" s="592"/>
      <c r="FB151" s="592"/>
      <c r="FC151" s="592"/>
      <c r="FD151" s="592"/>
      <c r="FE151" s="592"/>
      <c r="FF151" s="592"/>
      <c r="FG151" s="592"/>
      <c r="FH151" s="592"/>
      <c r="FI151" s="593"/>
      <c r="FJ151" s="594"/>
      <c r="FK151" s="592"/>
      <c r="FL151" s="592"/>
      <c r="FM151" s="592"/>
      <c r="FN151" s="592"/>
      <c r="FO151" s="592"/>
      <c r="FP151" s="592"/>
      <c r="FQ151" s="592"/>
      <c r="FR151" s="592"/>
      <c r="FS151" s="592"/>
      <c r="FT151" s="592"/>
      <c r="FU151" s="595"/>
      <c r="FV151" s="596"/>
      <c r="FW151" s="592"/>
      <c r="FX151" s="592"/>
      <c r="FY151" s="592"/>
      <c r="FZ151" s="592"/>
      <c r="GA151" s="592"/>
      <c r="GB151" s="592"/>
      <c r="GC151" s="592"/>
      <c r="GD151" s="592"/>
      <c r="GE151" s="592"/>
      <c r="GF151" s="592"/>
      <c r="GG151" s="593"/>
      <c r="GH151" s="594"/>
      <c r="GI151" s="592"/>
      <c r="GJ151" s="592"/>
      <c r="GK151" s="592"/>
      <c r="GL151" s="592"/>
      <c r="GM151" s="592"/>
      <c r="GN151" s="592"/>
      <c r="GO151" s="592"/>
      <c r="GP151" s="592"/>
      <c r="GQ151" s="592"/>
      <c r="GR151" s="592"/>
      <c r="GS151" s="595"/>
      <c r="GT151" s="596"/>
      <c r="GU151" s="592"/>
      <c r="GV151" s="592"/>
      <c r="GW151" s="592"/>
      <c r="GX151" s="592"/>
      <c r="GY151" s="592"/>
      <c r="GZ151" s="592"/>
      <c r="HA151" s="592"/>
      <c r="HB151" s="592"/>
      <c r="HC151" s="592"/>
      <c r="HD151" s="592"/>
      <c r="HE151" s="593"/>
      <c r="HF151" s="594"/>
      <c r="HG151" s="592"/>
      <c r="HH151" s="592"/>
      <c r="HI151" s="592"/>
      <c r="HJ151" s="592"/>
      <c r="HK151" s="592"/>
      <c r="HL151" s="592"/>
      <c r="HM151" s="592"/>
      <c r="HN151" s="592"/>
      <c r="HO151" s="592"/>
      <c r="HP151" s="592"/>
      <c r="HQ151" s="595"/>
      <c r="HR151" s="596"/>
      <c r="HS151" s="592"/>
      <c r="HT151" s="592"/>
      <c r="HU151" s="592"/>
      <c r="HV151" s="592"/>
      <c r="HW151" s="592"/>
      <c r="HX151" s="592"/>
      <c r="HY151" s="592"/>
      <c r="HZ151" s="592"/>
      <c r="IA151" s="592"/>
      <c r="IB151" s="592"/>
      <c r="IC151" s="595"/>
      <c r="ID151" s="592"/>
      <c r="IE151" s="592"/>
      <c r="IF151" s="592"/>
      <c r="IG151" s="592"/>
      <c r="IH151" s="592"/>
      <c r="II151" s="592"/>
      <c r="IJ151" s="592"/>
      <c r="IK151" s="592"/>
      <c r="IL151" s="592"/>
      <c r="IM151" s="592"/>
      <c r="IN151" s="592"/>
      <c r="IO151" s="595"/>
      <c r="IP151" s="48"/>
      <c r="IQ151" s="48"/>
      <c r="IR151" s="48"/>
      <c r="IS151" s="48"/>
      <c r="IT151" s="48"/>
      <c r="IU151" s="48"/>
      <c r="IV151" s="48"/>
      <c r="IW151" s="48"/>
      <c r="IX151" s="48"/>
      <c r="IY151" s="48"/>
      <c r="IZ151" s="48"/>
      <c r="JA151" s="48"/>
      <c r="JB151" s="48"/>
      <c r="JC151" s="48"/>
      <c r="JD151" s="48"/>
      <c r="JE151" s="48"/>
      <c r="JF151" s="48"/>
      <c r="JG151" s="48"/>
      <c r="JH151" s="48"/>
      <c r="JI151" s="48"/>
      <c r="JJ151" s="48"/>
      <c r="JK151" s="48"/>
      <c r="JL151" s="48"/>
    </row>
    <row r="152" spans="1:272" ht="15" hidden="1" customHeight="1" thickBot="1" x14ac:dyDescent="0.25">
      <c r="A152" s="59"/>
      <c r="B152" s="721"/>
      <c r="C152" s="350"/>
      <c r="D152" s="351"/>
      <c r="E152" s="352"/>
      <c r="F152" s="348" t="str">
        <f t="shared" si="83"/>
        <v>O</v>
      </c>
      <c r="G152" s="348" t="str">
        <f t="shared" si="84"/>
        <v>O</v>
      </c>
      <c r="H152" s="348" t="str">
        <f t="shared" si="85"/>
        <v>O</v>
      </c>
      <c r="I152" s="353"/>
      <c r="J152" s="597"/>
      <c r="K152" s="598"/>
      <c r="L152" s="596"/>
      <c r="M152" s="592"/>
      <c r="N152" s="592"/>
      <c r="O152" s="592"/>
      <c r="P152" s="592"/>
      <c r="Q152" s="592"/>
      <c r="R152" s="592"/>
      <c r="S152" s="592"/>
      <c r="T152" s="592"/>
      <c r="U152" s="593"/>
      <c r="V152" s="594"/>
      <c r="W152" s="592"/>
      <c r="X152" s="592"/>
      <c r="Y152" s="592"/>
      <c r="Z152" s="592"/>
      <c r="AA152" s="592"/>
      <c r="AB152" s="592"/>
      <c r="AC152" s="592"/>
      <c r="AD152" s="592"/>
      <c r="AE152" s="592"/>
      <c r="AF152" s="592"/>
      <c r="AG152" s="595"/>
      <c r="AH152" s="596"/>
      <c r="AI152" s="592"/>
      <c r="AJ152" s="592"/>
      <c r="AK152" s="592"/>
      <c r="AL152" s="592"/>
      <c r="AM152" s="592"/>
      <c r="AN152" s="592"/>
      <c r="AO152" s="592"/>
      <c r="AP152" s="592"/>
      <c r="AQ152" s="592"/>
      <c r="AR152" s="592"/>
      <c r="AS152" s="593"/>
      <c r="AT152" s="594"/>
      <c r="AU152" s="592"/>
      <c r="AV152" s="592"/>
      <c r="AW152" s="592"/>
      <c r="AX152" s="592"/>
      <c r="AY152" s="592"/>
      <c r="AZ152" s="592"/>
      <c r="BA152" s="592"/>
      <c r="BB152" s="592"/>
      <c r="BC152" s="592"/>
      <c r="BD152" s="592"/>
      <c r="BE152" s="595"/>
      <c r="BF152" s="596"/>
      <c r="BG152" s="592"/>
      <c r="BH152" s="592"/>
      <c r="BI152" s="592"/>
      <c r="BJ152" s="592"/>
      <c r="BK152" s="592"/>
      <c r="BL152" s="592"/>
      <c r="BM152" s="592"/>
      <c r="BN152" s="592"/>
      <c r="BO152" s="592"/>
      <c r="BP152" s="592"/>
      <c r="BQ152" s="593"/>
      <c r="BR152" s="594"/>
      <c r="BS152" s="592"/>
      <c r="BT152" s="592"/>
      <c r="BU152" s="592"/>
      <c r="BV152" s="592"/>
      <c r="BW152" s="592"/>
      <c r="BX152" s="592"/>
      <c r="BY152" s="592"/>
      <c r="BZ152" s="592"/>
      <c r="CA152" s="592"/>
      <c r="CB152" s="592"/>
      <c r="CC152" s="595"/>
      <c r="CD152" s="596"/>
      <c r="CE152" s="592"/>
      <c r="CF152" s="592"/>
      <c r="CG152" s="592"/>
      <c r="CH152" s="592"/>
      <c r="CI152" s="592"/>
      <c r="CJ152" s="592"/>
      <c r="CK152" s="592"/>
      <c r="CL152" s="592"/>
      <c r="CM152" s="592"/>
      <c r="CN152" s="592"/>
      <c r="CO152" s="593"/>
      <c r="CP152" s="594"/>
      <c r="CQ152" s="592"/>
      <c r="CR152" s="592"/>
      <c r="CS152" s="592"/>
      <c r="CT152" s="592"/>
      <c r="CU152" s="592"/>
      <c r="CV152" s="592"/>
      <c r="CW152" s="592"/>
      <c r="CX152" s="592"/>
      <c r="CY152" s="592"/>
      <c r="CZ152" s="592"/>
      <c r="DA152" s="595"/>
      <c r="DB152" s="596"/>
      <c r="DC152" s="592"/>
      <c r="DD152" s="592"/>
      <c r="DE152" s="592"/>
      <c r="DF152" s="592"/>
      <c r="DG152" s="592"/>
      <c r="DH152" s="592"/>
      <c r="DI152" s="592"/>
      <c r="DJ152" s="592"/>
      <c r="DK152" s="592"/>
      <c r="DL152" s="592"/>
      <c r="DM152" s="593"/>
      <c r="DN152" s="594"/>
      <c r="DO152" s="592"/>
      <c r="DP152" s="592"/>
      <c r="DQ152" s="592"/>
      <c r="DR152" s="592"/>
      <c r="DS152" s="592"/>
      <c r="DT152" s="592"/>
      <c r="DU152" s="592"/>
      <c r="DV152" s="592"/>
      <c r="DW152" s="592"/>
      <c r="DX152" s="592"/>
      <c r="DY152" s="595"/>
      <c r="DZ152" s="596"/>
      <c r="EA152" s="592"/>
      <c r="EB152" s="592"/>
      <c r="EC152" s="592"/>
      <c r="ED152" s="592"/>
      <c r="EE152" s="592"/>
      <c r="EF152" s="592"/>
      <c r="EG152" s="592"/>
      <c r="EH152" s="592"/>
      <c r="EI152" s="592"/>
      <c r="EJ152" s="592"/>
      <c r="EK152" s="593"/>
      <c r="EL152" s="594"/>
      <c r="EM152" s="592"/>
      <c r="EN152" s="592"/>
      <c r="EO152" s="592"/>
      <c r="EP152" s="592"/>
      <c r="EQ152" s="592"/>
      <c r="ER152" s="592"/>
      <c r="ES152" s="592"/>
      <c r="ET152" s="592"/>
      <c r="EU152" s="592"/>
      <c r="EV152" s="592"/>
      <c r="EW152" s="595"/>
      <c r="EX152" s="596"/>
      <c r="EY152" s="592"/>
      <c r="EZ152" s="592"/>
      <c r="FA152" s="592"/>
      <c r="FB152" s="592"/>
      <c r="FC152" s="592"/>
      <c r="FD152" s="592"/>
      <c r="FE152" s="592"/>
      <c r="FF152" s="592"/>
      <c r="FG152" s="592"/>
      <c r="FH152" s="592"/>
      <c r="FI152" s="593"/>
      <c r="FJ152" s="594"/>
      <c r="FK152" s="592"/>
      <c r="FL152" s="592"/>
      <c r="FM152" s="592"/>
      <c r="FN152" s="592"/>
      <c r="FO152" s="592"/>
      <c r="FP152" s="592"/>
      <c r="FQ152" s="592"/>
      <c r="FR152" s="592"/>
      <c r="FS152" s="592"/>
      <c r="FT152" s="592"/>
      <c r="FU152" s="595"/>
      <c r="FV152" s="596"/>
      <c r="FW152" s="592"/>
      <c r="FX152" s="592"/>
      <c r="FY152" s="592"/>
      <c r="FZ152" s="592"/>
      <c r="GA152" s="592"/>
      <c r="GB152" s="592"/>
      <c r="GC152" s="592"/>
      <c r="GD152" s="592"/>
      <c r="GE152" s="592"/>
      <c r="GF152" s="592"/>
      <c r="GG152" s="593"/>
      <c r="GH152" s="594"/>
      <c r="GI152" s="592"/>
      <c r="GJ152" s="592"/>
      <c r="GK152" s="592"/>
      <c r="GL152" s="592"/>
      <c r="GM152" s="592"/>
      <c r="GN152" s="592"/>
      <c r="GO152" s="592"/>
      <c r="GP152" s="592"/>
      <c r="GQ152" s="592"/>
      <c r="GR152" s="592"/>
      <c r="GS152" s="595"/>
      <c r="GT152" s="596"/>
      <c r="GU152" s="592"/>
      <c r="GV152" s="592"/>
      <c r="GW152" s="592"/>
      <c r="GX152" s="592"/>
      <c r="GY152" s="592"/>
      <c r="GZ152" s="592"/>
      <c r="HA152" s="592"/>
      <c r="HB152" s="592"/>
      <c r="HC152" s="592"/>
      <c r="HD152" s="592"/>
      <c r="HE152" s="593"/>
      <c r="HF152" s="594"/>
      <c r="HG152" s="592"/>
      <c r="HH152" s="592"/>
      <c r="HI152" s="592"/>
      <c r="HJ152" s="592"/>
      <c r="HK152" s="592"/>
      <c r="HL152" s="592"/>
      <c r="HM152" s="592"/>
      <c r="HN152" s="592"/>
      <c r="HO152" s="592"/>
      <c r="HP152" s="592"/>
      <c r="HQ152" s="595"/>
      <c r="HR152" s="596"/>
      <c r="HS152" s="592"/>
      <c r="HT152" s="592"/>
      <c r="HU152" s="592"/>
      <c r="HV152" s="592"/>
      <c r="HW152" s="592"/>
      <c r="HX152" s="592"/>
      <c r="HY152" s="592"/>
      <c r="HZ152" s="592"/>
      <c r="IA152" s="592"/>
      <c r="IB152" s="592"/>
      <c r="IC152" s="595"/>
      <c r="ID152" s="592"/>
      <c r="IE152" s="592"/>
      <c r="IF152" s="592"/>
      <c r="IG152" s="592"/>
      <c r="IH152" s="592"/>
      <c r="II152" s="592"/>
      <c r="IJ152" s="592"/>
      <c r="IK152" s="592"/>
      <c r="IL152" s="592"/>
      <c r="IM152" s="592"/>
      <c r="IN152" s="592"/>
      <c r="IO152" s="595"/>
      <c r="IP152" s="48"/>
      <c r="IQ152" s="48"/>
      <c r="IR152" s="48"/>
      <c r="IS152" s="48"/>
      <c r="IT152" s="48"/>
      <c r="IU152" s="48"/>
      <c r="IV152" s="48"/>
      <c r="IW152" s="48"/>
      <c r="IX152" s="48"/>
      <c r="IY152" s="48"/>
      <c r="IZ152" s="48"/>
      <c r="JA152" s="48"/>
      <c r="JB152" s="48"/>
      <c r="JC152" s="48"/>
      <c r="JD152" s="48"/>
      <c r="JE152" s="48"/>
      <c r="JF152" s="48"/>
      <c r="JG152" s="48"/>
      <c r="JH152" s="48"/>
      <c r="JI152" s="48"/>
      <c r="JJ152" s="48"/>
      <c r="JK152" s="48"/>
      <c r="JL152" s="48"/>
    </row>
    <row r="153" spans="1:272" s="3" customFormat="1" ht="15" customHeight="1" thickBot="1" x14ac:dyDescent="0.25">
      <c r="A153" s="59"/>
      <c r="B153" s="722"/>
      <c r="C153" s="354"/>
      <c r="D153" s="355"/>
      <c r="E153" s="376"/>
      <c r="F153" s="348" t="s">
        <v>844</v>
      </c>
      <c r="G153" s="348" t="s">
        <v>844</v>
      </c>
      <c r="H153" s="348" t="s">
        <v>844</v>
      </c>
      <c r="I153" s="356"/>
      <c r="J153" s="629"/>
      <c r="K153" s="630"/>
      <c r="L153" s="617"/>
      <c r="M153" s="616"/>
      <c r="N153" s="616"/>
      <c r="O153" s="616"/>
      <c r="P153" s="616"/>
      <c r="Q153" s="616"/>
      <c r="R153" s="616"/>
      <c r="S153" s="616"/>
      <c r="T153" s="616"/>
      <c r="U153" s="619"/>
      <c r="V153" s="615"/>
      <c r="W153" s="616"/>
      <c r="X153" s="616"/>
      <c r="Y153" s="616"/>
      <c r="Z153" s="616"/>
      <c r="AA153" s="616"/>
      <c r="AB153" s="616"/>
      <c r="AC153" s="616"/>
      <c r="AD153" s="616"/>
      <c r="AE153" s="616"/>
      <c r="AF153" s="616"/>
      <c r="AG153" s="618"/>
      <c r="AH153" s="617"/>
      <c r="AI153" s="616"/>
      <c r="AJ153" s="616"/>
      <c r="AK153" s="616"/>
      <c r="AL153" s="616"/>
      <c r="AM153" s="616"/>
      <c r="AN153" s="616"/>
      <c r="AO153" s="616"/>
      <c r="AP153" s="616"/>
      <c r="AQ153" s="616"/>
      <c r="AR153" s="616"/>
      <c r="AS153" s="619"/>
      <c r="AT153" s="615"/>
      <c r="AU153" s="616"/>
      <c r="AV153" s="616"/>
      <c r="AW153" s="616"/>
      <c r="AX153" s="616"/>
      <c r="AY153" s="616"/>
      <c r="AZ153" s="616"/>
      <c r="BA153" s="616"/>
      <c r="BB153" s="616"/>
      <c r="BC153" s="616"/>
      <c r="BD153" s="616"/>
      <c r="BE153" s="618"/>
      <c r="BF153" s="617"/>
      <c r="BG153" s="616"/>
      <c r="BH153" s="616"/>
      <c r="BI153" s="616"/>
      <c r="BJ153" s="616"/>
      <c r="BK153" s="616"/>
      <c r="BL153" s="616"/>
      <c r="BM153" s="616"/>
      <c r="BN153" s="616"/>
      <c r="BO153" s="616"/>
      <c r="BP153" s="616"/>
      <c r="BQ153" s="619"/>
      <c r="BR153" s="615"/>
      <c r="BS153" s="616"/>
      <c r="BT153" s="616"/>
      <c r="BU153" s="616"/>
      <c r="BV153" s="616"/>
      <c r="BW153" s="616"/>
      <c r="BX153" s="616"/>
      <c r="BY153" s="616"/>
      <c r="BZ153" s="616"/>
      <c r="CA153" s="616"/>
      <c r="CB153" s="616"/>
      <c r="CC153" s="618"/>
      <c r="CD153" s="617"/>
      <c r="CE153" s="616"/>
      <c r="CF153" s="616"/>
      <c r="CG153" s="616"/>
      <c r="CH153" s="616"/>
      <c r="CI153" s="616"/>
      <c r="CJ153" s="616"/>
      <c r="CK153" s="616"/>
      <c r="CL153" s="616"/>
      <c r="CM153" s="616"/>
      <c r="CN153" s="616"/>
      <c r="CO153" s="619"/>
      <c r="CP153" s="615"/>
      <c r="CQ153" s="616"/>
      <c r="CR153" s="616"/>
      <c r="CS153" s="616"/>
      <c r="CT153" s="616"/>
      <c r="CU153" s="616"/>
      <c r="CV153" s="616"/>
      <c r="CW153" s="616"/>
      <c r="CX153" s="616"/>
      <c r="CY153" s="616"/>
      <c r="CZ153" s="616"/>
      <c r="DA153" s="618"/>
      <c r="DB153" s="617"/>
      <c r="DC153" s="616"/>
      <c r="DD153" s="616"/>
      <c r="DE153" s="616"/>
      <c r="DF153" s="616"/>
      <c r="DG153" s="616"/>
      <c r="DH153" s="616"/>
      <c r="DI153" s="616"/>
      <c r="DJ153" s="616"/>
      <c r="DK153" s="616"/>
      <c r="DL153" s="616"/>
      <c r="DM153" s="619"/>
      <c r="DN153" s="615"/>
      <c r="DO153" s="616"/>
      <c r="DP153" s="616"/>
      <c r="DQ153" s="616"/>
      <c r="DR153" s="616"/>
      <c r="DS153" s="616"/>
      <c r="DT153" s="616"/>
      <c r="DU153" s="616"/>
      <c r="DV153" s="616"/>
      <c r="DW153" s="616"/>
      <c r="DX153" s="616"/>
      <c r="DY153" s="618"/>
      <c r="DZ153" s="617"/>
      <c r="EA153" s="616"/>
      <c r="EB153" s="616"/>
      <c r="EC153" s="616"/>
      <c r="ED153" s="616"/>
      <c r="EE153" s="616"/>
      <c r="EF153" s="616"/>
      <c r="EG153" s="616"/>
      <c r="EH153" s="616"/>
      <c r="EI153" s="616"/>
      <c r="EJ153" s="616"/>
      <c r="EK153" s="619"/>
      <c r="EL153" s="615"/>
      <c r="EM153" s="616"/>
      <c r="EN153" s="616"/>
      <c r="EO153" s="616"/>
      <c r="EP153" s="616"/>
      <c r="EQ153" s="616"/>
      <c r="ER153" s="616"/>
      <c r="ES153" s="616"/>
      <c r="ET153" s="616"/>
      <c r="EU153" s="616"/>
      <c r="EV153" s="616"/>
      <c r="EW153" s="618"/>
      <c r="EX153" s="617"/>
      <c r="EY153" s="616"/>
      <c r="EZ153" s="616"/>
      <c r="FA153" s="616"/>
      <c r="FB153" s="616"/>
      <c r="FC153" s="616"/>
      <c r="FD153" s="616"/>
      <c r="FE153" s="616"/>
      <c r="FF153" s="616"/>
      <c r="FG153" s="616"/>
      <c r="FH153" s="616"/>
      <c r="FI153" s="619"/>
      <c r="FJ153" s="615"/>
      <c r="FK153" s="616"/>
      <c r="FL153" s="616"/>
      <c r="FM153" s="616"/>
      <c r="FN153" s="616"/>
      <c r="FO153" s="616"/>
      <c r="FP153" s="616"/>
      <c r="FQ153" s="616"/>
      <c r="FR153" s="616"/>
      <c r="FS153" s="616"/>
      <c r="FT153" s="616"/>
      <c r="FU153" s="618"/>
      <c r="FV153" s="617"/>
      <c r="FW153" s="616"/>
      <c r="FX153" s="616"/>
      <c r="FY153" s="616"/>
      <c r="FZ153" s="616"/>
      <c r="GA153" s="616"/>
      <c r="GB153" s="616"/>
      <c r="GC153" s="616"/>
      <c r="GD153" s="616"/>
      <c r="GE153" s="616"/>
      <c r="GF153" s="616"/>
      <c r="GG153" s="619"/>
      <c r="GH153" s="615"/>
      <c r="GI153" s="616"/>
      <c r="GJ153" s="616"/>
      <c r="GK153" s="616"/>
      <c r="GL153" s="616"/>
      <c r="GM153" s="616"/>
      <c r="GN153" s="616"/>
      <c r="GO153" s="616"/>
      <c r="GP153" s="616"/>
      <c r="GQ153" s="616"/>
      <c r="GR153" s="616"/>
      <c r="GS153" s="618"/>
      <c r="GT153" s="617"/>
      <c r="GU153" s="616"/>
      <c r="GV153" s="616"/>
      <c r="GW153" s="616"/>
      <c r="GX153" s="616"/>
      <c r="GY153" s="616"/>
      <c r="GZ153" s="616"/>
      <c r="HA153" s="616"/>
      <c r="HB153" s="616"/>
      <c r="HC153" s="616"/>
      <c r="HD153" s="616"/>
      <c r="HE153" s="619"/>
      <c r="HF153" s="615"/>
      <c r="HG153" s="616"/>
      <c r="HH153" s="616"/>
      <c r="HI153" s="616"/>
      <c r="HJ153" s="616"/>
      <c r="HK153" s="616"/>
      <c r="HL153" s="616"/>
      <c r="HM153" s="616"/>
      <c r="HN153" s="616"/>
      <c r="HO153" s="616"/>
      <c r="HP153" s="616"/>
      <c r="HQ153" s="618"/>
      <c r="HR153" s="617"/>
      <c r="HS153" s="616"/>
      <c r="HT153" s="616"/>
      <c r="HU153" s="616"/>
      <c r="HV153" s="616"/>
      <c r="HW153" s="616"/>
      <c r="HX153" s="616"/>
      <c r="HY153" s="616"/>
      <c r="HZ153" s="616"/>
      <c r="IA153" s="616"/>
      <c r="IB153" s="616"/>
      <c r="IC153" s="618"/>
      <c r="ID153" s="616"/>
      <c r="IE153" s="616"/>
      <c r="IF153" s="616"/>
      <c r="IG153" s="616"/>
      <c r="IH153" s="616"/>
      <c r="II153" s="616"/>
      <c r="IJ153" s="616"/>
      <c r="IK153" s="616"/>
      <c r="IL153" s="616"/>
      <c r="IM153" s="616"/>
      <c r="IN153" s="616"/>
      <c r="IO153" s="618"/>
      <c r="IP153" s="48"/>
      <c r="IQ153" s="48"/>
      <c r="IR153" s="48"/>
      <c r="IS153" s="48"/>
      <c r="IT153" s="48"/>
      <c r="IU153" s="48"/>
      <c r="IV153" s="48"/>
      <c r="IW153" s="48"/>
      <c r="IX153" s="48"/>
      <c r="IY153" s="48"/>
      <c r="IZ153" s="48"/>
      <c r="JA153" s="48"/>
      <c r="JB153" s="48"/>
      <c r="JC153" s="48"/>
      <c r="JD153" s="48"/>
      <c r="JE153" s="48"/>
      <c r="JF153" s="48"/>
      <c r="JG153" s="48"/>
      <c r="JH153" s="48"/>
      <c r="JI153" s="48"/>
      <c r="JJ153" s="48"/>
      <c r="JK153" s="48"/>
      <c r="JL153" s="48"/>
    </row>
    <row r="154" spans="1:272" x14ac:dyDescent="0.2">
      <c r="A154" s="51"/>
      <c r="B154" s="51"/>
      <c r="C154" s="48"/>
      <c r="D154" s="48"/>
      <c r="E154" s="48"/>
      <c r="F154" s="49"/>
      <c r="G154" s="49"/>
      <c r="H154" s="49"/>
      <c r="I154" s="50"/>
      <c r="J154" s="76"/>
      <c r="K154" s="76"/>
      <c r="L154" s="76"/>
      <c r="M154" s="76"/>
      <c r="N154" s="76"/>
      <c r="O154" s="76"/>
      <c r="P154" s="76"/>
      <c r="Q154" s="76"/>
      <c r="R154" s="76"/>
      <c r="S154" s="76"/>
      <c r="T154" s="76"/>
      <c r="U154" s="76"/>
      <c r="V154" s="76"/>
      <c r="W154" s="76"/>
      <c r="X154" s="76"/>
      <c r="Y154" s="76"/>
      <c r="Z154" s="76"/>
      <c r="AA154" s="76"/>
      <c r="AB154" s="76"/>
      <c r="AC154" s="76"/>
      <c r="AD154" s="76"/>
      <c r="AE154" s="76"/>
      <c r="AF154" s="76"/>
      <c r="AG154" s="76"/>
      <c r="AH154" s="76"/>
      <c r="AI154" s="76"/>
      <c r="AJ154" s="76"/>
      <c r="AK154" s="76"/>
      <c r="AL154" s="76"/>
      <c r="AM154" s="76"/>
      <c r="AN154" s="76"/>
      <c r="AO154" s="76"/>
      <c r="AP154" s="76"/>
      <c r="AQ154" s="76"/>
      <c r="AR154" s="76"/>
      <c r="AS154" s="76"/>
      <c r="AT154" s="76"/>
      <c r="AU154" s="76"/>
      <c r="AV154" s="76"/>
      <c r="AW154" s="76"/>
      <c r="AX154" s="76"/>
      <c r="AY154" s="76"/>
      <c r="AZ154" s="76"/>
      <c r="BA154" s="76"/>
      <c r="BB154" s="76"/>
      <c r="BC154" s="76"/>
      <c r="BD154" s="76"/>
      <c r="BE154" s="76"/>
      <c r="BF154" s="76"/>
      <c r="BG154" s="76"/>
      <c r="BH154" s="76"/>
      <c r="BI154" s="76"/>
      <c r="BJ154" s="76"/>
      <c r="BK154" s="76"/>
      <c r="BL154" s="76"/>
      <c r="BM154" s="76"/>
      <c r="BN154" s="76"/>
      <c r="BO154" s="76"/>
      <c r="BP154" s="76"/>
      <c r="BQ154" s="76"/>
      <c r="BR154" s="76"/>
      <c r="BS154" s="76"/>
      <c r="BT154" s="76"/>
      <c r="BU154" s="76"/>
      <c r="BV154" s="76"/>
      <c r="BW154" s="76"/>
      <c r="BX154" s="76"/>
      <c r="BY154" s="76"/>
      <c r="BZ154" s="76"/>
      <c r="CA154" s="76"/>
      <c r="CB154" s="76"/>
      <c r="CC154" s="76"/>
      <c r="CD154" s="76"/>
      <c r="CE154" s="76"/>
      <c r="CF154" s="76"/>
      <c r="CG154" s="76"/>
      <c r="CH154" s="76"/>
      <c r="CI154" s="76"/>
      <c r="CJ154" s="76"/>
      <c r="CK154" s="76"/>
      <c r="CL154" s="76"/>
      <c r="CM154" s="76"/>
      <c r="CN154" s="76"/>
      <c r="CO154" s="76"/>
      <c r="CP154" s="76"/>
      <c r="CQ154" s="76"/>
      <c r="CR154" s="76"/>
      <c r="CS154" s="76"/>
      <c r="CT154" s="76"/>
      <c r="CU154" s="76"/>
      <c r="CV154" s="76"/>
      <c r="CW154" s="76"/>
      <c r="CX154" s="76"/>
      <c r="CY154" s="76"/>
      <c r="CZ154" s="76"/>
      <c r="DA154" s="76"/>
      <c r="DB154" s="76"/>
      <c r="DC154" s="76"/>
      <c r="DD154" s="76"/>
      <c r="DE154" s="76"/>
      <c r="DF154" s="76"/>
      <c r="DG154" s="76"/>
      <c r="DH154" s="76"/>
      <c r="DI154" s="76"/>
      <c r="DJ154" s="76"/>
      <c r="DK154" s="76"/>
      <c r="DL154" s="76"/>
      <c r="DM154" s="76"/>
      <c r="DN154" s="76"/>
      <c r="DO154" s="76"/>
      <c r="DP154" s="76"/>
      <c r="DQ154" s="76"/>
      <c r="DR154" s="76"/>
      <c r="DS154" s="76"/>
      <c r="DT154" s="76"/>
      <c r="DU154" s="76"/>
      <c r="DV154" s="76"/>
      <c r="DW154" s="76"/>
      <c r="DX154" s="76"/>
      <c r="DY154" s="76"/>
      <c r="DZ154" s="76"/>
      <c r="EA154" s="76"/>
      <c r="EB154" s="76"/>
      <c r="EC154" s="76"/>
      <c r="ED154" s="76"/>
      <c r="EE154" s="76"/>
      <c r="EF154" s="76"/>
      <c r="EG154" s="76"/>
      <c r="EH154" s="76"/>
      <c r="EI154" s="76"/>
      <c r="EJ154" s="76"/>
      <c r="EK154" s="76"/>
      <c r="EL154" s="76"/>
      <c r="EM154" s="76"/>
      <c r="EN154" s="76"/>
      <c r="EO154" s="76"/>
      <c r="EP154" s="76"/>
      <c r="EQ154" s="76"/>
      <c r="ER154" s="76"/>
      <c r="ES154" s="76"/>
      <c r="ET154" s="76"/>
      <c r="EU154" s="76"/>
      <c r="EV154" s="76"/>
      <c r="EW154" s="76"/>
      <c r="EX154" s="76"/>
      <c r="EY154" s="76"/>
      <c r="EZ154" s="76"/>
      <c r="FA154" s="76"/>
      <c r="FB154" s="76"/>
      <c r="FC154" s="76"/>
      <c r="FD154" s="76"/>
      <c r="FE154" s="76"/>
      <c r="FF154" s="76"/>
      <c r="FG154" s="76"/>
      <c r="FH154" s="76"/>
      <c r="FI154" s="76"/>
      <c r="FJ154" s="76"/>
      <c r="FK154" s="76"/>
      <c r="FL154" s="76"/>
      <c r="FM154" s="76"/>
      <c r="FN154" s="76"/>
      <c r="FO154" s="76"/>
      <c r="FP154" s="76"/>
      <c r="FQ154" s="76"/>
      <c r="FR154" s="76"/>
      <c r="FS154" s="76"/>
      <c r="FT154" s="76"/>
      <c r="FU154" s="76"/>
      <c r="FV154" s="76"/>
      <c r="FW154" s="76"/>
      <c r="FX154" s="76"/>
      <c r="FY154" s="76"/>
      <c r="FZ154" s="76"/>
      <c r="GA154" s="76"/>
      <c r="GB154" s="76"/>
      <c r="GC154" s="76"/>
      <c r="GD154" s="76"/>
      <c r="GE154" s="76"/>
      <c r="GF154" s="76"/>
      <c r="GG154" s="76"/>
      <c r="GH154" s="76"/>
      <c r="GI154" s="76"/>
      <c r="GJ154" s="76"/>
      <c r="GK154" s="76"/>
      <c r="GL154" s="76"/>
      <c r="GM154" s="76"/>
      <c r="GN154" s="76"/>
      <c r="GO154" s="76"/>
      <c r="GP154" s="76"/>
      <c r="GQ154" s="76"/>
      <c r="GR154" s="76"/>
      <c r="GS154" s="76"/>
      <c r="GT154" s="76"/>
      <c r="GU154" s="76"/>
      <c r="GV154" s="76"/>
      <c r="GW154" s="76"/>
      <c r="GX154" s="76"/>
      <c r="GY154" s="76"/>
      <c r="GZ154" s="76"/>
      <c r="HA154" s="76"/>
      <c r="HB154" s="76"/>
      <c r="HC154" s="76"/>
      <c r="HD154" s="76"/>
      <c r="HE154" s="76"/>
      <c r="HF154" s="76"/>
      <c r="HG154" s="76"/>
      <c r="HH154" s="76"/>
      <c r="HI154" s="76"/>
      <c r="HJ154" s="76"/>
      <c r="HK154" s="76"/>
      <c r="HL154" s="76"/>
      <c r="HM154" s="76"/>
      <c r="HN154" s="76"/>
      <c r="HO154" s="76"/>
      <c r="HP154" s="76"/>
      <c r="HQ154" s="76"/>
      <c r="HR154" s="76"/>
      <c r="HS154" s="76"/>
      <c r="HT154" s="76"/>
      <c r="HU154" s="76"/>
      <c r="HV154" s="76"/>
      <c r="HW154" s="76"/>
      <c r="HX154" s="76"/>
      <c r="HY154" s="76"/>
      <c r="HZ154" s="76"/>
      <c r="IA154" s="76"/>
      <c r="IB154" s="76"/>
      <c r="IC154" s="76"/>
      <c r="ID154" s="48"/>
      <c r="IE154" s="48"/>
      <c r="IF154" s="48"/>
      <c r="IG154" s="48"/>
      <c r="IH154" s="48"/>
      <c r="II154" s="48"/>
      <c r="IJ154" s="48"/>
      <c r="IK154" s="48"/>
      <c r="IL154" s="48"/>
      <c r="IM154" s="48"/>
      <c r="IN154" s="48"/>
      <c r="IO154" s="48"/>
      <c r="IP154" s="48"/>
      <c r="IQ154" s="48"/>
      <c r="IR154" s="48"/>
      <c r="IS154" s="48"/>
      <c r="IT154" s="48"/>
      <c r="IU154" s="48"/>
      <c r="IV154" s="48"/>
      <c r="IW154" s="48"/>
      <c r="IX154" s="48"/>
      <c r="IY154" s="48"/>
      <c r="IZ154" s="48"/>
      <c r="JA154" s="48"/>
      <c r="JB154" s="48"/>
      <c r="JC154" s="48"/>
      <c r="JD154" s="48"/>
      <c r="JE154" s="48"/>
      <c r="JF154" s="48"/>
      <c r="JG154" s="48"/>
      <c r="JH154" s="48"/>
      <c r="JI154" s="48"/>
      <c r="JJ154" s="48"/>
      <c r="JK154" s="48"/>
      <c r="JL154" s="48"/>
    </row>
    <row r="155" spans="1:272" x14ac:dyDescent="0.2">
      <c r="A155" s="51"/>
      <c r="B155" s="51"/>
      <c r="C155" s="48"/>
      <c r="D155" s="48"/>
      <c r="E155" s="48"/>
      <c r="F155" s="49"/>
      <c r="G155" s="49"/>
      <c r="H155" s="49"/>
      <c r="I155" s="50"/>
      <c r="J155" s="48"/>
      <c r="K155" s="48"/>
      <c r="L155" s="48"/>
      <c r="M155" s="48"/>
      <c r="N155" s="48"/>
      <c r="O155" s="48"/>
      <c r="P155" s="48"/>
      <c r="Q155" s="48"/>
      <c r="R155" s="48"/>
      <c r="S155" s="48"/>
      <c r="T155" s="48"/>
      <c r="U155" s="48"/>
      <c r="V155" s="48"/>
      <c r="W155" s="48"/>
      <c r="X155" s="48"/>
      <c r="Y155" s="48"/>
      <c r="Z155" s="48"/>
      <c r="AA155" s="48"/>
      <c r="AB155" s="48"/>
      <c r="AC155" s="48"/>
      <c r="AD155" s="48"/>
      <c r="AE155" s="48"/>
      <c r="AF155" s="48"/>
      <c r="AG155" s="48"/>
      <c r="AH155" s="48"/>
      <c r="AI155" s="48"/>
      <c r="AJ155" s="48"/>
      <c r="AK155" s="48"/>
      <c r="AL155" s="48"/>
      <c r="AM155" s="48"/>
      <c r="AN155" s="48"/>
      <c r="AO155" s="48"/>
      <c r="AP155" s="48"/>
      <c r="AQ155" s="48"/>
      <c r="AR155" s="48"/>
      <c r="AS155" s="48"/>
      <c r="AT155" s="48"/>
      <c r="AU155" s="48"/>
      <c r="AV155" s="48"/>
      <c r="AW155" s="48"/>
      <c r="AX155" s="48"/>
      <c r="AY155" s="48"/>
      <c r="AZ155" s="48"/>
      <c r="BA155" s="48"/>
      <c r="BB155" s="48"/>
      <c r="BC155" s="48"/>
      <c r="BD155" s="48"/>
      <c r="BE155" s="48"/>
      <c r="BF155" s="48"/>
      <c r="BG155" s="48"/>
      <c r="BH155" s="48"/>
      <c r="BI155" s="48"/>
      <c r="BJ155" s="48"/>
      <c r="BK155" s="48"/>
      <c r="BL155" s="48"/>
      <c r="BM155" s="48"/>
      <c r="BN155" s="48"/>
      <c r="BO155" s="48"/>
      <c r="BP155" s="48"/>
      <c r="BQ155" s="48"/>
      <c r="BR155" s="48"/>
      <c r="BS155" s="48"/>
      <c r="BT155" s="48"/>
      <c r="BU155" s="48"/>
      <c r="BV155" s="48"/>
      <c r="BW155" s="48"/>
      <c r="BX155" s="48"/>
      <c r="BY155" s="48"/>
      <c r="BZ155" s="48"/>
      <c r="CA155" s="48"/>
      <c r="CB155" s="48"/>
      <c r="CC155" s="48"/>
      <c r="CD155" s="48"/>
      <c r="CE155" s="48"/>
      <c r="CF155" s="48"/>
      <c r="CG155" s="48"/>
      <c r="CH155" s="48"/>
      <c r="CI155" s="48"/>
      <c r="CJ155" s="48"/>
      <c r="CK155" s="48"/>
      <c r="CL155" s="48"/>
      <c r="CM155" s="48"/>
      <c r="CN155" s="48"/>
      <c r="CO155" s="48"/>
      <c r="CP155" s="48"/>
      <c r="CQ155" s="48"/>
      <c r="CR155" s="48"/>
      <c r="CS155" s="48"/>
      <c r="CT155" s="48"/>
      <c r="CU155" s="48"/>
      <c r="CV155" s="48"/>
      <c r="CW155" s="48"/>
      <c r="CX155" s="48"/>
      <c r="CY155" s="48"/>
      <c r="CZ155" s="48"/>
      <c r="DA155" s="48"/>
      <c r="DB155" s="48"/>
      <c r="DC155" s="48"/>
      <c r="DD155" s="48"/>
      <c r="DE155" s="48"/>
      <c r="DF155" s="48"/>
      <c r="DG155" s="48"/>
      <c r="DH155" s="48"/>
      <c r="DI155" s="48"/>
      <c r="DJ155" s="48"/>
      <c r="DK155" s="48"/>
      <c r="DL155" s="48"/>
      <c r="DM155" s="48"/>
      <c r="DN155" s="48"/>
      <c r="DO155" s="48"/>
      <c r="DP155" s="48"/>
      <c r="DQ155" s="48"/>
      <c r="DR155" s="48"/>
      <c r="DS155" s="48"/>
      <c r="DT155" s="48"/>
      <c r="DU155" s="48"/>
      <c r="DV155" s="48"/>
      <c r="DW155" s="48"/>
      <c r="DX155" s="48"/>
      <c r="DY155" s="48"/>
      <c r="DZ155" s="48"/>
      <c r="EA155" s="48"/>
      <c r="EB155" s="48"/>
      <c r="EC155" s="48"/>
      <c r="ED155" s="48"/>
      <c r="EE155" s="48"/>
      <c r="EF155" s="48"/>
      <c r="EG155" s="48"/>
      <c r="EH155" s="48"/>
      <c r="EI155" s="48"/>
      <c r="EJ155" s="48"/>
      <c r="EK155" s="48"/>
      <c r="EL155" s="48"/>
      <c r="EM155" s="48"/>
      <c r="EN155" s="48"/>
      <c r="EO155" s="48"/>
      <c r="EP155" s="48"/>
      <c r="EQ155" s="48"/>
      <c r="ER155" s="48"/>
      <c r="ES155" s="48"/>
      <c r="ET155" s="48"/>
      <c r="EU155" s="48"/>
      <c r="EV155" s="48"/>
      <c r="EW155" s="48"/>
      <c r="EX155" s="48"/>
      <c r="EY155" s="48"/>
      <c r="EZ155" s="48"/>
      <c r="FA155" s="48"/>
      <c r="FB155" s="48"/>
      <c r="FC155" s="48"/>
      <c r="FD155" s="48"/>
      <c r="FE155" s="48"/>
      <c r="FF155" s="48"/>
      <c r="FG155" s="48"/>
      <c r="FH155" s="48"/>
      <c r="FI155" s="48"/>
      <c r="FJ155" s="48"/>
      <c r="FK155" s="48"/>
      <c r="FL155" s="48"/>
      <c r="FM155" s="48"/>
      <c r="FN155" s="48"/>
      <c r="FO155" s="48"/>
      <c r="FP155" s="48"/>
      <c r="FQ155" s="48"/>
      <c r="FR155" s="48"/>
      <c r="FS155" s="48"/>
      <c r="FT155" s="48"/>
      <c r="FU155" s="48"/>
      <c r="FV155" s="48"/>
      <c r="FW155" s="48"/>
      <c r="FX155" s="48"/>
      <c r="FY155" s="48"/>
      <c r="FZ155" s="48"/>
      <c r="GA155" s="48"/>
      <c r="GB155" s="48"/>
      <c r="GC155" s="48"/>
      <c r="GD155" s="48"/>
      <c r="GE155" s="48"/>
      <c r="GF155" s="48"/>
      <c r="GG155" s="48"/>
      <c r="GH155" s="48"/>
      <c r="GI155" s="48"/>
      <c r="GJ155" s="48"/>
      <c r="GK155" s="48"/>
      <c r="GL155" s="48"/>
      <c r="GM155" s="48"/>
      <c r="GN155" s="48"/>
      <c r="GO155" s="48"/>
      <c r="GP155" s="48"/>
      <c r="GQ155" s="48"/>
      <c r="GR155" s="48"/>
      <c r="GS155" s="48"/>
      <c r="GT155" s="48"/>
      <c r="GU155" s="48"/>
      <c r="GV155" s="48"/>
      <c r="GW155" s="48"/>
      <c r="GX155" s="48"/>
      <c r="GY155" s="48"/>
      <c r="GZ155" s="48"/>
      <c r="HA155" s="48"/>
      <c r="HB155" s="48"/>
      <c r="HC155" s="48"/>
      <c r="HD155" s="48"/>
      <c r="HE155" s="48"/>
      <c r="HF155" s="48"/>
      <c r="HG155" s="48"/>
      <c r="HH155" s="48"/>
      <c r="HI155" s="48"/>
      <c r="HJ155" s="48"/>
      <c r="HK155" s="48"/>
      <c r="HL155" s="48"/>
      <c r="HM155" s="48"/>
      <c r="HN155" s="48"/>
      <c r="HO155" s="48"/>
      <c r="HP155" s="48"/>
      <c r="HQ155" s="48"/>
      <c r="HR155" s="48"/>
      <c r="HS155" s="48"/>
      <c r="HT155" s="48"/>
      <c r="HU155" s="48"/>
      <c r="HV155" s="48"/>
      <c r="HW155" s="48"/>
      <c r="HX155" s="48"/>
      <c r="HY155" s="48"/>
      <c r="HZ155" s="48"/>
      <c r="IA155" s="48"/>
      <c r="IB155" s="48"/>
      <c r="IC155" s="48"/>
      <c r="ID155" s="48"/>
      <c r="IE155" s="48"/>
      <c r="IF155" s="48"/>
      <c r="IG155" s="48"/>
      <c r="IH155" s="48"/>
      <c r="II155" s="48"/>
      <c r="IJ155" s="48"/>
      <c r="IK155" s="48"/>
      <c r="IL155" s="48"/>
      <c r="IM155" s="48"/>
      <c r="IN155" s="48"/>
      <c r="IO155" s="48"/>
      <c r="IP155" s="48"/>
      <c r="IQ155" s="48"/>
      <c r="IR155" s="48"/>
      <c r="IS155" s="48"/>
      <c r="IT155" s="48"/>
      <c r="IU155" s="48"/>
      <c r="IV155" s="48"/>
      <c r="IW155" s="48"/>
      <c r="IX155" s="48"/>
      <c r="IY155" s="48"/>
      <c r="IZ155" s="48"/>
      <c r="JA155" s="48"/>
      <c r="JB155" s="48"/>
      <c r="JC155" s="48"/>
      <c r="JD155" s="48"/>
      <c r="JE155" s="48"/>
      <c r="JF155" s="48"/>
      <c r="JG155" s="48"/>
      <c r="JH155" s="48"/>
      <c r="JI155" s="48"/>
      <c r="JJ155" s="48"/>
      <c r="JK155" s="48"/>
      <c r="JL155" s="48"/>
    </row>
    <row r="156" spans="1:272" x14ac:dyDescent="0.2">
      <c r="A156" s="51"/>
      <c r="B156" s="51"/>
      <c r="C156" s="48"/>
      <c r="D156" s="48"/>
      <c r="E156" s="48"/>
      <c r="F156" s="49"/>
      <c r="G156" s="49"/>
      <c r="H156" s="49"/>
      <c r="I156" s="50"/>
      <c r="J156" s="48"/>
      <c r="K156" s="48"/>
      <c r="L156" s="48"/>
      <c r="M156" s="48"/>
      <c r="N156" s="48"/>
      <c r="O156" s="48"/>
      <c r="P156" s="48"/>
      <c r="Q156" s="48"/>
      <c r="R156" s="48"/>
      <c r="S156" s="48"/>
      <c r="T156" s="48"/>
      <c r="U156" s="48"/>
      <c r="V156" s="48"/>
      <c r="W156" s="48"/>
      <c r="X156" s="48"/>
      <c r="Y156" s="48"/>
      <c r="Z156" s="48"/>
      <c r="AA156" s="48"/>
      <c r="AB156" s="48"/>
      <c r="AC156" s="48"/>
      <c r="AD156" s="48"/>
      <c r="AE156" s="48"/>
      <c r="AF156" s="48"/>
      <c r="AG156" s="48"/>
      <c r="AH156" s="48"/>
      <c r="AI156" s="48"/>
      <c r="AJ156" s="48"/>
      <c r="AK156" s="48"/>
      <c r="AL156" s="48"/>
      <c r="AM156" s="48"/>
      <c r="AN156" s="48"/>
      <c r="AO156" s="48"/>
      <c r="AP156" s="48"/>
      <c r="AQ156" s="48"/>
      <c r="AR156" s="48"/>
      <c r="AS156" s="48"/>
      <c r="AT156" s="48"/>
      <c r="AU156" s="48"/>
      <c r="AV156" s="48"/>
      <c r="AW156" s="48"/>
      <c r="AX156" s="48"/>
      <c r="AY156" s="48"/>
      <c r="AZ156" s="48"/>
      <c r="BA156" s="48"/>
      <c r="BB156" s="48"/>
      <c r="BC156" s="48"/>
      <c r="BD156" s="48"/>
      <c r="BE156" s="48"/>
      <c r="BF156" s="48"/>
      <c r="BG156" s="48"/>
      <c r="BH156" s="48"/>
      <c r="BI156" s="48"/>
      <c r="BJ156" s="48"/>
      <c r="BK156" s="48"/>
      <c r="BL156" s="48"/>
      <c r="BM156" s="48"/>
      <c r="BN156" s="48"/>
      <c r="BO156" s="48"/>
      <c r="BP156" s="48"/>
      <c r="BQ156" s="48"/>
      <c r="BR156" s="48"/>
      <c r="BS156" s="48"/>
      <c r="BT156" s="48"/>
      <c r="BU156" s="48"/>
      <c r="BV156" s="48"/>
      <c r="BW156" s="48"/>
      <c r="BX156" s="48"/>
      <c r="BY156" s="48"/>
      <c r="BZ156" s="48"/>
      <c r="CA156" s="48"/>
      <c r="CB156" s="48"/>
      <c r="CC156" s="48"/>
      <c r="CD156" s="48"/>
      <c r="CE156" s="48"/>
      <c r="CF156" s="48"/>
      <c r="CG156" s="48"/>
      <c r="CH156" s="48"/>
      <c r="CI156" s="48"/>
      <c r="CJ156" s="48"/>
      <c r="CK156" s="48"/>
      <c r="CL156" s="48"/>
      <c r="CM156" s="48"/>
      <c r="CN156" s="48"/>
      <c r="CO156" s="48"/>
      <c r="CP156" s="48"/>
      <c r="CQ156" s="48"/>
      <c r="CR156" s="48"/>
      <c r="CS156" s="48"/>
      <c r="CT156" s="48"/>
      <c r="CU156" s="48"/>
      <c r="CV156" s="48"/>
      <c r="CW156" s="48"/>
      <c r="CX156" s="48"/>
      <c r="CY156" s="48"/>
      <c r="CZ156" s="48"/>
      <c r="DA156" s="48"/>
      <c r="DB156" s="48"/>
      <c r="DC156" s="48"/>
      <c r="DD156" s="48"/>
      <c r="DE156" s="48"/>
      <c r="DF156" s="48"/>
      <c r="DG156" s="48"/>
      <c r="DH156" s="48"/>
      <c r="DI156" s="48"/>
      <c r="DJ156" s="48"/>
      <c r="DK156" s="48"/>
      <c r="DL156" s="48"/>
      <c r="DM156" s="48"/>
      <c r="DN156" s="48"/>
      <c r="DO156" s="48"/>
      <c r="DP156" s="48"/>
      <c r="DQ156" s="48"/>
      <c r="DR156" s="48"/>
      <c r="DS156" s="48"/>
      <c r="DT156" s="48"/>
      <c r="DU156" s="48"/>
      <c r="DV156" s="48"/>
      <c r="DW156" s="48"/>
      <c r="DX156" s="48"/>
      <c r="DY156" s="48"/>
      <c r="DZ156" s="48"/>
      <c r="EA156" s="48"/>
      <c r="EB156" s="48"/>
      <c r="EC156" s="48"/>
      <c r="ED156" s="48"/>
      <c r="EE156" s="48"/>
      <c r="EF156" s="48"/>
      <c r="EG156" s="48"/>
      <c r="EH156" s="48"/>
      <c r="EI156" s="48"/>
      <c r="EJ156" s="48"/>
      <c r="EK156" s="48"/>
      <c r="EL156" s="48"/>
      <c r="EM156" s="48"/>
      <c r="EN156" s="48"/>
      <c r="EO156" s="48"/>
      <c r="EP156" s="48"/>
      <c r="EQ156" s="48"/>
      <c r="ER156" s="48"/>
      <c r="ES156" s="48"/>
      <c r="ET156" s="48"/>
      <c r="EU156" s="48"/>
      <c r="EV156" s="48"/>
      <c r="EW156" s="48"/>
      <c r="EX156" s="48"/>
      <c r="EY156" s="48"/>
      <c r="EZ156" s="48"/>
      <c r="FA156" s="48"/>
      <c r="FB156" s="48"/>
      <c r="FC156" s="48"/>
      <c r="FD156" s="48"/>
      <c r="FE156" s="48"/>
      <c r="FF156" s="48"/>
      <c r="FG156" s="48"/>
      <c r="FH156" s="48"/>
      <c r="FI156" s="48"/>
      <c r="FJ156" s="48"/>
      <c r="FK156" s="48"/>
      <c r="FL156" s="48"/>
      <c r="FM156" s="48"/>
      <c r="FN156" s="48"/>
      <c r="FO156" s="48"/>
      <c r="FP156" s="48"/>
      <c r="FQ156" s="48"/>
      <c r="FR156" s="48"/>
      <c r="FS156" s="48"/>
      <c r="FT156" s="48"/>
      <c r="FU156" s="48"/>
      <c r="FV156" s="48"/>
      <c r="FW156" s="48"/>
      <c r="FX156" s="48"/>
      <c r="FY156" s="48"/>
      <c r="FZ156" s="48"/>
      <c r="GA156" s="48"/>
      <c r="GB156" s="48"/>
      <c r="GC156" s="48"/>
      <c r="GD156" s="48"/>
      <c r="GE156" s="48"/>
      <c r="GF156" s="48"/>
      <c r="GG156" s="48"/>
      <c r="GH156" s="48"/>
      <c r="GI156" s="48"/>
      <c r="GJ156" s="48"/>
      <c r="GK156" s="48"/>
      <c r="GL156" s="48"/>
      <c r="GM156" s="48"/>
      <c r="GN156" s="48"/>
      <c r="GO156" s="48"/>
      <c r="GP156" s="48"/>
      <c r="GQ156" s="48"/>
      <c r="GR156" s="48"/>
      <c r="GS156" s="48"/>
      <c r="GT156" s="48"/>
      <c r="GU156" s="48"/>
      <c r="GV156" s="48"/>
      <c r="GW156" s="48"/>
      <c r="GX156" s="48"/>
      <c r="GY156" s="48"/>
      <c r="GZ156" s="48"/>
      <c r="HA156" s="48"/>
      <c r="HB156" s="48"/>
      <c r="HC156" s="48"/>
      <c r="HD156" s="48"/>
      <c r="HE156" s="48"/>
      <c r="HF156" s="48"/>
      <c r="HG156" s="48"/>
      <c r="HH156" s="48"/>
      <c r="HI156" s="48"/>
      <c r="HJ156" s="48"/>
      <c r="HK156" s="48"/>
      <c r="HL156" s="48"/>
      <c r="HM156" s="48"/>
      <c r="HN156" s="48"/>
      <c r="HO156" s="48"/>
      <c r="HP156" s="48"/>
      <c r="HQ156" s="48"/>
      <c r="HR156" s="48"/>
      <c r="HS156" s="48"/>
      <c r="HT156" s="48"/>
      <c r="HU156" s="48"/>
      <c r="HV156" s="48"/>
      <c r="HW156" s="48"/>
      <c r="HX156" s="48"/>
      <c r="HY156" s="48"/>
      <c r="HZ156" s="48"/>
      <c r="IA156" s="48"/>
      <c r="IB156" s="48"/>
      <c r="IC156" s="48"/>
      <c r="ID156" s="48"/>
      <c r="IE156" s="48"/>
      <c r="IF156" s="48"/>
      <c r="IG156" s="48"/>
      <c r="IH156" s="48"/>
      <c r="II156" s="48"/>
      <c r="IJ156" s="48"/>
      <c r="IK156" s="48"/>
      <c r="IL156" s="48"/>
      <c r="IM156" s="48"/>
      <c r="IN156" s="48"/>
      <c r="IO156" s="48"/>
      <c r="IP156" s="48"/>
      <c r="IQ156" s="48"/>
      <c r="IR156" s="48"/>
      <c r="IS156" s="48"/>
      <c r="IT156" s="48"/>
      <c r="IU156" s="48"/>
      <c r="IV156" s="48"/>
      <c r="IW156" s="48"/>
      <c r="IX156" s="48"/>
      <c r="IY156" s="48"/>
      <c r="IZ156" s="48"/>
      <c r="JA156" s="48"/>
      <c r="JB156" s="48"/>
      <c r="JC156" s="48"/>
      <c r="JD156" s="48"/>
      <c r="JE156" s="48"/>
      <c r="JF156" s="48"/>
      <c r="JG156" s="48"/>
      <c r="JH156" s="48"/>
      <c r="JI156" s="48"/>
      <c r="JJ156" s="48"/>
      <c r="JK156" s="48"/>
      <c r="JL156" s="48"/>
    </row>
    <row r="157" spans="1:272" x14ac:dyDescent="0.2">
      <c r="A157" s="51"/>
      <c r="B157" s="51"/>
      <c r="C157" s="48"/>
      <c r="D157" s="48"/>
      <c r="E157" s="48"/>
      <c r="F157" s="49"/>
      <c r="G157" s="49"/>
      <c r="H157" s="49"/>
      <c r="I157" s="50"/>
      <c r="J157" s="48"/>
      <c r="K157" s="48"/>
      <c r="L157" s="48"/>
      <c r="M157" s="48"/>
      <c r="N157" s="48"/>
      <c r="O157" s="48"/>
      <c r="P157" s="48"/>
      <c r="Q157" s="48"/>
      <c r="R157" s="48"/>
      <c r="S157" s="48"/>
      <c r="T157" s="48"/>
      <c r="U157" s="48"/>
      <c r="V157" s="48"/>
      <c r="W157" s="48"/>
      <c r="X157" s="48"/>
      <c r="Y157" s="48"/>
      <c r="Z157" s="48"/>
      <c r="AA157" s="48"/>
      <c r="AB157" s="48"/>
      <c r="AC157" s="48"/>
      <c r="AD157" s="48"/>
      <c r="AE157" s="48"/>
      <c r="AF157" s="48"/>
      <c r="AG157" s="48"/>
      <c r="AH157" s="48"/>
      <c r="AI157" s="48"/>
      <c r="AJ157" s="48"/>
      <c r="AK157" s="48"/>
      <c r="AL157" s="48"/>
      <c r="AM157" s="48"/>
      <c r="AN157" s="48"/>
      <c r="AO157" s="48"/>
      <c r="AP157" s="48"/>
      <c r="AQ157" s="48"/>
      <c r="AR157" s="48"/>
      <c r="AS157" s="48"/>
      <c r="AT157" s="48"/>
      <c r="AU157" s="48"/>
      <c r="AV157" s="48"/>
      <c r="AW157" s="48"/>
      <c r="AX157" s="48"/>
      <c r="AY157" s="48"/>
      <c r="AZ157" s="48"/>
      <c r="BA157" s="48"/>
      <c r="BB157" s="48"/>
      <c r="BC157" s="48"/>
      <c r="BD157" s="48"/>
      <c r="BE157" s="48"/>
      <c r="BF157" s="48"/>
      <c r="BG157" s="48"/>
      <c r="BH157" s="48"/>
      <c r="BI157" s="48"/>
      <c r="BJ157" s="48"/>
      <c r="BK157" s="48"/>
      <c r="BL157" s="48"/>
      <c r="BM157" s="48"/>
      <c r="BN157" s="48"/>
      <c r="BO157" s="48"/>
      <c r="BP157" s="48"/>
      <c r="BQ157" s="48"/>
      <c r="BR157" s="48"/>
      <c r="BS157" s="48"/>
      <c r="BT157" s="48"/>
      <c r="BU157" s="48"/>
      <c r="BV157" s="48"/>
      <c r="BW157" s="48"/>
      <c r="BX157" s="48"/>
      <c r="BY157" s="48"/>
      <c r="BZ157" s="48"/>
      <c r="CA157" s="48"/>
      <c r="CB157" s="48"/>
      <c r="CC157" s="48"/>
      <c r="CD157" s="48"/>
      <c r="CE157" s="48"/>
      <c r="CF157" s="48"/>
      <c r="CG157" s="48"/>
      <c r="CH157" s="48"/>
      <c r="CI157" s="48"/>
      <c r="CJ157" s="48"/>
      <c r="CK157" s="48"/>
      <c r="CL157" s="48"/>
      <c r="CM157" s="48"/>
      <c r="CN157" s="48"/>
      <c r="CO157" s="48"/>
      <c r="CP157" s="48"/>
      <c r="CQ157" s="48"/>
      <c r="CR157" s="48"/>
      <c r="CS157" s="48"/>
      <c r="CT157" s="48"/>
      <c r="CU157" s="48"/>
      <c r="CV157" s="48"/>
      <c r="CW157" s="48"/>
      <c r="CX157" s="48"/>
      <c r="CY157" s="48"/>
      <c r="CZ157" s="48"/>
      <c r="DA157" s="48"/>
      <c r="DB157" s="48"/>
      <c r="DC157" s="48"/>
      <c r="DD157" s="48"/>
      <c r="DE157" s="48"/>
      <c r="DF157" s="48"/>
      <c r="DG157" s="48"/>
      <c r="DH157" s="48"/>
      <c r="DI157" s="48"/>
      <c r="DJ157" s="48"/>
      <c r="DK157" s="48"/>
      <c r="DL157" s="48"/>
      <c r="DM157" s="48"/>
      <c r="DN157" s="48"/>
      <c r="DO157" s="48"/>
      <c r="DP157" s="48"/>
      <c r="DQ157" s="48"/>
      <c r="DR157" s="48"/>
      <c r="DS157" s="48"/>
      <c r="DT157" s="48"/>
      <c r="DU157" s="48"/>
      <c r="DV157" s="48"/>
      <c r="DW157" s="48"/>
      <c r="DX157" s="48"/>
      <c r="DY157" s="48"/>
      <c r="DZ157" s="48"/>
      <c r="EA157" s="48"/>
      <c r="EB157" s="48"/>
      <c r="EC157" s="48"/>
      <c r="ED157" s="48"/>
      <c r="EE157" s="48"/>
      <c r="EF157" s="48"/>
      <c r="EG157" s="48"/>
      <c r="EH157" s="48"/>
      <c r="EI157" s="48"/>
      <c r="EJ157" s="48"/>
      <c r="EK157" s="48"/>
      <c r="EL157" s="48"/>
      <c r="EM157" s="48"/>
      <c r="EN157" s="48"/>
      <c r="EO157" s="48"/>
      <c r="EP157" s="48"/>
      <c r="EQ157" s="48"/>
      <c r="ER157" s="48"/>
      <c r="ES157" s="48"/>
      <c r="ET157" s="48"/>
      <c r="EU157" s="48"/>
      <c r="EV157" s="48"/>
      <c r="EW157" s="48"/>
      <c r="EX157" s="48"/>
      <c r="EY157" s="48"/>
      <c r="EZ157" s="48"/>
      <c r="FA157" s="48"/>
      <c r="FB157" s="48"/>
      <c r="FC157" s="48"/>
      <c r="FD157" s="48"/>
      <c r="FE157" s="48"/>
      <c r="FF157" s="48"/>
      <c r="FG157" s="48"/>
      <c r="FH157" s="48"/>
      <c r="FI157" s="48"/>
      <c r="FJ157" s="48"/>
      <c r="FK157" s="48"/>
      <c r="FL157" s="48"/>
      <c r="FM157" s="48"/>
      <c r="FN157" s="48"/>
      <c r="FO157" s="48"/>
      <c r="FP157" s="48"/>
      <c r="FQ157" s="48"/>
      <c r="FR157" s="48"/>
      <c r="FS157" s="48"/>
      <c r="FT157" s="48"/>
      <c r="FU157" s="48"/>
      <c r="FV157" s="48"/>
      <c r="FW157" s="48"/>
      <c r="FX157" s="48"/>
      <c r="FY157" s="48"/>
      <c r="FZ157" s="48"/>
      <c r="GA157" s="48"/>
      <c r="GB157" s="48"/>
      <c r="GC157" s="48"/>
      <c r="GD157" s="48"/>
      <c r="GE157" s="48"/>
      <c r="GF157" s="48"/>
      <c r="GG157" s="48"/>
      <c r="GH157" s="48"/>
      <c r="GI157" s="48"/>
      <c r="GJ157" s="48"/>
      <c r="GK157" s="48"/>
      <c r="GL157" s="48"/>
      <c r="GM157" s="48"/>
      <c r="GN157" s="48"/>
      <c r="GO157" s="48"/>
      <c r="GP157" s="48"/>
      <c r="GQ157" s="48"/>
      <c r="GR157" s="48"/>
      <c r="GS157" s="48"/>
      <c r="GT157" s="48"/>
      <c r="GU157" s="48"/>
      <c r="GV157" s="48"/>
      <c r="GW157" s="48"/>
      <c r="GX157" s="48"/>
      <c r="GY157" s="48"/>
      <c r="GZ157" s="48"/>
      <c r="HA157" s="48"/>
      <c r="HB157" s="48"/>
      <c r="HC157" s="48"/>
      <c r="HD157" s="48"/>
      <c r="HE157" s="48"/>
      <c r="HF157" s="48"/>
      <c r="HG157" s="48"/>
      <c r="HH157" s="48"/>
      <c r="HI157" s="48"/>
      <c r="HJ157" s="48"/>
      <c r="HK157" s="48"/>
      <c r="HL157" s="48"/>
      <c r="HM157" s="48"/>
      <c r="HN157" s="48"/>
      <c r="HO157" s="48"/>
      <c r="HP157" s="48"/>
      <c r="HQ157" s="48"/>
      <c r="HR157" s="48"/>
      <c r="HS157" s="48"/>
      <c r="HT157" s="48"/>
      <c r="HU157" s="48"/>
      <c r="HV157" s="48"/>
      <c r="HW157" s="48"/>
      <c r="HX157" s="48"/>
      <c r="HY157" s="48"/>
      <c r="HZ157" s="48"/>
      <c r="IA157" s="48"/>
      <c r="IB157" s="48"/>
      <c r="IC157" s="48"/>
      <c r="ID157" s="48"/>
      <c r="IE157" s="48"/>
      <c r="IF157" s="48"/>
      <c r="IG157" s="48"/>
      <c r="IH157" s="48"/>
      <c r="II157" s="48"/>
      <c r="IJ157" s="48"/>
      <c r="IK157" s="48"/>
      <c r="IL157" s="48"/>
      <c r="IM157" s="48"/>
      <c r="IN157" s="48"/>
      <c r="IO157" s="48"/>
      <c r="IP157" s="48"/>
      <c r="IQ157" s="48"/>
      <c r="IR157" s="48"/>
      <c r="IS157" s="48"/>
      <c r="IT157" s="48"/>
      <c r="IU157" s="48"/>
      <c r="IV157" s="48"/>
      <c r="IW157" s="48"/>
      <c r="IX157" s="48"/>
      <c r="IY157" s="48"/>
      <c r="IZ157" s="48"/>
      <c r="JA157" s="48"/>
      <c r="JB157" s="48"/>
      <c r="JC157" s="48"/>
      <c r="JD157" s="48"/>
      <c r="JE157" s="48"/>
      <c r="JF157" s="48"/>
      <c r="JG157" s="48"/>
      <c r="JH157" s="48"/>
      <c r="JI157" s="48"/>
      <c r="JJ157" s="48"/>
      <c r="JK157" s="48"/>
      <c r="JL157" s="48"/>
    </row>
    <row r="158" spans="1:272" x14ac:dyDescent="0.2">
      <c r="A158" s="51"/>
      <c r="B158" s="51"/>
      <c r="C158" s="48"/>
      <c r="D158" s="48"/>
      <c r="E158" s="48"/>
      <c r="F158" s="49"/>
      <c r="G158" s="49"/>
      <c r="H158" s="49"/>
      <c r="I158" s="50"/>
      <c r="J158" s="48"/>
      <c r="K158" s="48"/>
      <c r="L158" s="48"/>
      <c r="M158" s="48"/>
      <c r="N158" s="48"/>
      <c r="O158" s="48"/>
      <c r="P158" s="48"/>
      <c r="Q158" s="48"/>
      <c r="R158" s="48"/>
      <c r="S158" s="48"/>
      <c r="T158" s="48"/>
      <c r="U158" s="48"/>
      <c r="V158" s="48"/>
      <c r="W158" s="48"/>
      <c r="X158" s="48"/>
      <c r="Y158" s="48"/>
      <c r="Z158" s="48"/>
      <c r="AA158" s="48"/>
      <c r="AB158" s="48"/>
      <c r="AC158" s="48"/>
      <c r="AD158" s="48"/>
      <c r="AE158" s="48"/>
      <c r="AF158" s="48"/>
      <c r="AG158" s="48"/>
      <c r="AH158" s="48"/>
      <c r="AI158" s="48"/>
      <c r="AJ158" s="48"/>
      <c r="AK158" s="48"/>
      <c r="AL158" s="48"/>
      <c r="AM158" s="48"/>
      <c r="AN158" s="48"/>
      <c r="AO158" s="48"/>
      <c r="AP158" s="48"/>
      <c r="AQ158" s="48"/>
      <c r="AR158" s="48"/>
      <c r="AS158" s="48"/>
      <c r="AT158" s="48"/>
      <c r="AU158" s="48"/>
      <c r="AV158" s="48"/>
      <c r="AW158" s="48"/>
      <c r="AX158" s="48"/>
      <c r="AY158" s="48"/>
      <c r="AZ158" s="48"/>
      <c r="BA158" s="48"/>
      <c r="BB158" s="48"/>
      <c r="BC158" s="48"/>
      <c r="BD158" s="48"/>
      <c r="BE158" s="48"/>
      <c r="BF158" s="48"/>
      <c r="BG158" s="48"/>
      <c r="BH158" s="48"/>
      <c r="BI158" s="48"/>
      <c r="BJ158" s="48"/>
      <c r="BK158" s="48"/>
      <c r="BL158" s="48"/>
      <c r="BM158" s="48"/>
      <c r="BN158" s="48"/>
      <c r="BO158" s="48"/>
      <c r="BP158" s="48"/>
      <c r="BQ158" s="48"/>
      <c r="BR158" s="48"/>
      <c r="BS158" s="48"/>
      <c r="BT158" s="48"/>
      <c r="BU158" s="48"/>
      <c r="BV158" s="48"/>
      <c r="BW158" s="48"/>
      <c r="BX158" s="48"/>
      <c r="BY158" s="48"/>
      <c r="BZ158" s="48"/>
      <c r="CA158" s="48"/>
      <c r="CB158" s="48"/>
      <c r="CC158" s="48"/>
      <c r="CD158" s="48"/>
      <c r="CE158" s="48"/>
      <c r="CF158" s="48"/>
      <c r="CG158" s="48"/>
      <c r="CH158" s="48"/>
      <c r="CI158" s="48"/>
      <c r="CJ158" s="48"/>
      <c r="CK158" s="48"/>
      <c r="CL158" s="48"/>
      <c r="CM158" s="48"/>
      <c r="CN158" s="48"/>
      <c r="CO158" s="48"/>
      <c r="CP158" s="48"/>
      <c r="CQ158" s="48"/>
      <c r="CR158" s="48"/>
      <c r="CS158" s="48"/>
      <c r="CT158" s="48"/>
      <c r="CU158" s="48"/>
      <c r="CV158" s="48"/>
      <c r="CW158" s="48"/>
      <c r="CX158" s="48"/>
      <c r="CY158" s="48"/>
      <c r="CZ158" s="48"/>
      <c r="DA158" s="48"/>
      <c r="DB158" s="48"/>
      <c r="DC158" s="48"/>
      <c r="DD158" s="48"/>
      <c r="DE158" s="48"/>
      <c r="DF158" s="48"/>
      <c r="DG158" s="48"/>
      <c r="DH158" s="48"/>
      <c r="DI158" s="48"/>
      <c r="DJ158" s="48"/>
      <c r="DK158" s="48"/>
      <c r="DL158" s="48"/>
      <c r="DM158" s="48"/>
      <c r="DN158" s="48"/>
      <c r="DO158" s="48"/>
      <c r="DP158" s="48"/>
      <c r="DQ158" s="48"/>
      <c r="DR158" s="48"/>
      <c r="DS158" s="48"/>
      <c r="DT158" s="48"/>
      <c r="DU158" s="48"/>
      <c r="DV158" s="48"/>
      <c r="DW158" s="48"/>
      <c r="DX158" s="48"/>
      <c r="DY158" s="48"/>
      <c r="DZ158" s="48"/>
      <c r="EA158" s="48"/>
      <c r="EB158" s="48"/>
      <c r="EC158" s="48"/>
      <c r="ED158" s="48"/>
      <c r="EE158" s="48"/>
      <c r="EF158" s="48"/>
      <c r="EG158" s="48"/>
      <c r="EH158" s="48"/>
      <c r="EI158" s="48"/>
      <c r="EJ158" s="48"/>
      <c r="EK158" s="48"/>
      <c r="EL158" s="48"/>
      <c r="EM158" s="48"/>
      <c r="EN158" s="48"/>
      <c r="EO158" s="48"/>
      <c r="EP158" s="48"/>
      <c r="EQ158" s="48"/>
      <c r="ER158" s="48"/>
      <c r="ES158" s="48"/>
      <c r="ET158" s="48"/>
      <c r="EU158" s="48"/>
      <c r="EV158" s="48"/>
      <c r="EW158" s="48"/>
      <c r="EX158" s="48"/>
      <c r="EY158" s="48"/>
      <c r="EZ158" s="48"/>
      <c r="FA158" s="48"/>
      <c r="FB158" s="48"/>
      <c r="FC158" s="48"/>
      <c r="FD158" s="48"/>
      <c r="FE158" s="48"/>
      <c r="FF158" s="48"/>
      <c r="FG158" s="48"/>
      <c r="FH158" s="48"/>
      <c r="FI158" s="48"/>
      <c r="FJ158" s="48"/>
      <c r="FK158" s="48"/>
      <c r="FL158" s="48"/>
      <c r="FM158" s="48"/>
      <c r="FN158" s="48"/>
      <c r="FO158" s="48"/>
      <c r="FP158" s="48"/>
      <c r="FQ158" s="48"/>
      <c r="FR158" s="48"/>
      <c r="FS158" s="48"/>
      <c r="FT158" s="48"/>
      <c r="FU158" s="48"/>
      <c r="FV158" s="48"/>
      <c r="FW158" s="48"/>
      <c r="FX158" s="48"/>
      <c r="FY158" s="48"/>
      <c r="FZ158" s="48"/>
      <c r="GA158" s="48"/>
      <c r="GB158" s="48"/>
      <c r="GC158" s="48"/>
      <c r="GD158" s="48"/>
      <c r="GE158" s="48"/>
      <c r="GF158" s="48"/>
      <c r="GG158" s="48"/>
      <c r="GH158" s="48"/>
      <c r="GI158" s="48"/>
      <c r="GJ158" s="48"/>
      <c r="GK158" s="48"/>
      <c r="GL158" s="48"/>
      <c r="GM158" s="48"/>
      <c r="GN158" s="48"/>
      <c r="GO158" s="48"/>
      <c r="GP158" s="48"/>
      <c r="GQ158" s="48"/>
      <c r="GR158" s="48"/>
      <c r="GS158" s="48"/>
      <c r="GT158" s="48"/>
      <c r="GU158" s="48"/>
      <c r="GV158" s="48"/>
      <c r="GW158" s="48"/>
      <c r="GX158" s="48"/>
      <c r="GY158" s="48"/>
      <c r="GZ158" s="48"/>
      <c r="HA158" s="48"/>
      <c r="HB158" s="48"/>
      <c r="HC158" s="48"/>
      <c r="HD158" s="48"/>
      <c r="HE158" s="48"/>
      <c r="HF158" s="48"/>
      <c r="HG158" s="48"/>
      <c r="HH158" s="48"/>
      <c r="HI158" s="48"/>
      <c r="HJ158" s="48"/>
      <c r="HK158" s="48"/>
      <c r="HL158" s="48"/>
      <c r="HM158" s="48"/>
      <c r="HN158" s="48"/>
      <c r="HO158" s="48"/>
      <c r="HP158" s="48"/>
      <c r="HQ158" s="48"/>
      <c r="HR158" s="48"/>
      <c r="HS158" s="48"/>
      <c r="HT158" s="48"/>
      <c r="HU158" s="48"/>
      <c r="HV158" s="48"/>
      <c r="HW158" s="48"/>
      <c r="HX158" s="48"/>
      <c r="HY158" s="48"/>
      <c r="HZ158" s="48"/>
      <c r="IA158" s="48"/>
      <c r="IB158" s="48"/>
      <c r="IC158" s="48"/>
      <c r="ID158" s="48"/>
      <c r="IE158" s="48"/>
      <c r="IF158" s="48"/>
      <c r="IG158" s="48"/>
      <c r="IH158" s="48"/>
      <c r="II158" s="48"/>
      <c r="IJ158" s="48"/>
      <c r="IK158" s="48"/>
      <c r="IL158" s="48"/>
      <c r="IM158" s="48"/>
      <c r="IN158" s="48"/>
      <c r="IO158" s="48"/>
      <c r="IP158" s="48"/>
      <c r="IQ158" s="48"/>
      <c r="IR158" s="48"/>
      <c r="IS158" s="48"/>
      <c r="IT158" s="48"/>
      <c r="IU158" s="48"/>
      <c r="IV158" s="48"/>
      <c r="IW158" s="48"/>
      <c r="IX158" s="48"/>
      <c r="IY158" s="48"/>
      <c r="IZ158" s="48"/>
      <c r="JA158" s="48"/>
      <c r="JB158" s="48"/>
      <c r="JC158" s="48"/>
      <c r="JD158" s="48"/>
      <c r="JE158" s="48"/>
      <c r="JF158" s="48"/>
      <c r="JG158" s="48"/>
      <c r="JH158" s="48"/>
      <c r="JI158" s="48"/>
      <c r="JJ158" s="48"/>
      <c r="JK158" s="48"/>
      <c r="JL158" s="48"/>
    </row>
    <row r="159" spans="1:272" x14ac:dyDescent="0.2">
      <c r="A159" s="51"/>
      <c r="B159" s="51"/>
      <c r="C159" s="48"/>
      <c r="D159" s="48"/>
      <c r="E159" s="48"/>
      <c r="F159" s="49"/>
      <c r="G159" s="49"/>
      <c r="H159" s="49"/>
      <c r="I159" s="50"/>
      <c r="J159" s="48"/>
      <c r="K159" s="48"/>
      <c r="L159" s="48"/>
      <c r="M159" s="48"/>
      <c r="N159" s="48"/>
      <c r="O159" s="48"/>
      <c r="P159" s="48"/>
      <c r="Q159" s="48"/>
      <c r="R159" s="48"/>
      <c r="S159" s="48"/>
      <c r="T159" s="48"/>
      <c r="U159" s="48"/>
      <c r="V159" s="48"/>
      <c r="W159" s="48"/>
      <c r="X159" s="48"/>
      <c r="Y159" s="48"/>
      <c r="Z159" s="48"/>
      <c r="AA159" s="48"/>
      <c r="AB159" s="48"/>
      <c r="AC159" s="48"/>
      <c r="AD159" s="48"/>
      <c r="AE159" s="48"/>
      <c r="AF159" s="48"/>
      <c r="AG159" s="48"/>
      <c r="AH159" s="48"/>
      <c r="AI159" s="48"/>
      <c r="AJ159" s="48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  <c r="BA159" s="48"/>
      <c r="BB159" s="48"/>
      <c r="BC159" s="48"/>
      <c r="BD159" s="48"/>
      <c r="BE159" s="48"/>
      <c r="BF159" s="48"/>
      <c r="BG159" s="48"/>
      <c r="BH159" s="48"/>
      <c r="BI159" s="48"/>
      <c r="BJ159" s="48"/>
      <c r="BK159" s="48"/>
      <c r="BL159" s="48"/>
      <c r="BM159" s="48"/>
      <c r="BN159" s="48"/>
      <c r="BO159" s="48"/>
      <c r="BP159" s="48"/>
      <c r="BQ159" s="48"/>
      <c r="BR159" s="48"/>
      <c r="BS159" s="48"/>
      <c r="BT159" s="48"/>
      <c r="BU159" s="48"/>
      <c r="BV159" s="48"/>
      <c r="BW159" s="48"/>
      <c r="BX159" s="48"/>
      <c r="BY159" s="48"/>
      <c r="BZ159" s="48"/>
      <c r="CA159" s="48"/>
      <c r="CB159" s="48"/>
      <c r="CC159" s="48"/>
      <c r="CD159" s="48"/>
      <c r="CE159" s="48"/>
      <c r="CF159" s="48"/>
      <c r="CG159" s="48"/>
      <c r="CH159" s="48"/>
      <c r="CI159" s="48"/>
      <c r="CJ159" s="48"/>
      <c r="CK159" s="48"/>
      <c r="CL159" s="48"/>
      <c r="CM159" s="48"/>
      <c r="CN159" s="48"/>
      <c r="CO159" s="48"/>
      <c r="CP159" s="48"/>
      <c r="CQ159" s="48"/>
      <c r="CR159" s="48"/>
      <c r="CS159" s="48"/>
      <c r="CT159" s="48"/>
      <c r="CU159" s="48"/>
      <c r="CV159" s="48"/>
      <c r="CW159" s="48"/>
      <c r="CX159" s="48"/>
      <c r="CY159" s="48"/>
      <c r="CZ159" s="48"/>
      <c r="DA159" s="48"/>
      <c r="DB159" s="48"/>
      <c r="DC159" s="48"/>
      <c r="DD159" s="48"/>
      <c r="DE159" s="48"/>
      <c r="DF159" s="48"/>
      <c r="DG159" s="48"/>
      <c r="DH159" s="48"/>
      <c r="DI159" s="48"/>
      <c r="DJ159" s="48"/>
      <c r="DK159" s="48"/>
      <c r="DL159" s="48"/>
      <c r="DM159" s="48"/>
      <c r="DN159" s="48"/>
      <c r="DO159" s="48"/>
      <c r="DP159" s="48"/>
      <c r="DQ159" s="48"/>
      <c r="DR159" s="48"/>
      <c r="DS159" s="48"/>
      <c r="DT159" s="48"/>
      <c r="DU159" s="48"/>
      <c r="DV159" s="48"/>
      <c r="DW159" s="48"/>
      <c r="DX159" s="48"/>
      <c r="DY159" s="48"/>
      <c r="DZ159" s="48"/>
      <c r="EA159" s="48"/>
      <c r="EB159" s="48"/>
      <c r="EC159" s="48"/>
      <c r="ED159" s="48"/>
      <c r="EE159" s="48"/>
      <c r="EF159" s="48"/>
      <c r="EG159" s="48"/>
      <c r="EH159" s="48"/>
      <c r="EI159" s="48"/>
      <c r="EJ159" s="48"/>
      <c r="EK159" s="48"/>
      <c r="EL159" s="48"/>
      <c r="EM159" s="48"/>
      <c r="EN159" s="48"/>
      <c r="EO159" s="48"/>
      <c r="EP159" s="48"/>
      <c r="EQ159" s="48"/>
      <c r="ER159" s="48"/>
      <c r="ES159" s="48"/>
      <c r="ET159" s="48"/>
      <c r="EU159" s="48"/>
      <c r="EV159" s="48"/>
      <c r="EW159" s="48"/>
      <c r="EX159" s="48"/>
      <c r="EY159" s="48"/>
      <c r="EZ159" s="48"/>
      <c r="FA159" s="48"/>
      <c r="FB159" s="48"/>
      <c r="FC159" s="48"/>
      <c r="FD159" s="48"/>
      <c r="FE159" s="48"/>
      <c r="FF159" s="48"/>
      <c r="FG159" s="48"/>
      <c r="FH159" s="48"/>
      <c r="FI159" s="48"/>
      <c r="FJ159" s="48"/>
      <c r="FK159" s="48"/>
      <c r="FL159" s="48"/>
      <c r="FM159" s="48"/>
      <c r="FN159" s="48"/>
      <c r="FO159" s="48"/>
      <c r="FP159" s="48"/>
      <c r="FQ159" s="48"/>
      <c r="FR159" s="48"/>
      <c r="FS159" s="48"/>
      <c r="FT159" s="48"/>
      <c r="FU159" s="48"/>
      <c r="FV159" s="48"/>
      <c r="FW159" s="48"/>
      <c r="FX159" s="48"/>
      <c r="FY159" s="48"/>
      <c r="FZ159" s="48"/>
      <c r="GA159" s="48"/>
      <c r="GB159" s="48"/>
      <c r="GC159" s="48"/>
      <c r="GD159" s="48"/>
      <c r="GE159" s="48"/>
      <c r="GF159" s="48"/>
      <c r="GG159" s="48"/>
      <c r="GH159" s="48"/>
      <c r="GI159" s="48"/>
      <c r="GJ159" s="48"/>
      <c r="GK159" s="48"/>
      <c r="GL159" s="48"/>
      <c r="GM159" s="48"/>
      <c r="GN159" s="48"/>
      <c r="GO159" s="48"/>
      <c r="GP159" s="48"/>
      <c r="GQ159" s="48"/>
      <c r="GR159" s="48"/>
      <c r="GS159" s="48"/>
      <c r="GT159" s="48"/>
      <c r="GU159" s="48"/>
      <c r="GV159" s="48"/>
      <c r="GW159" s="48"/>
      <c r="GX159" s="48"/>
      <c r="GY159" s="48"/>
      <c r="GZ159" s="48"/>
      <c r="HA159" s="48"/>
      <c r="HB159" s="48"/>
      <c r="HC159" s="48"/>
      <c r="HD159" s="48"/>
      <c r="HE159" s="48"/>
      <c r="HF159" s="48"/>
      <c r="HG159" s="48"/>
      <c r="HH159" s="48"/>
      <c r="HI159" s="48"/>
      <c r="HJ159" s="48"/>
      <c r="HK159" s="48"/>
      <c r="HL159" s="48"/>
      <c r="HM159" s="48"/>
      <c r="HN159" s="48"/>
      <c r="HO159" s="48"/>
      <c r="HP159" s="48"/>
      <c r="HQ159" s="48"/>
      <c r="HR159" s="48"/>
      <c r="HS159" s="48"/>
      <c r="HT159" s="48"/>
      <c r="HU159" s="48"/>
      <c r="HV159" s="48"/>
      <c r="HW159" s="48"/>
      <c r="HX159" s="48"/>
      <c r="HY159" s="48"/>
      <c r="HZ159" s="48"/>
      <c r="IA159" s="48"/>
      <c r="IB159" s="48"/>
      <c r="IC159" s="48"/>
      <c r="ID159" s="48"/>
      <c r="IE159" s="48"/>
      <c r="IF159" s="48"/>
      <c r="IG159" s="48"/>
      <c r="IH159" s="48"/>
      <c r="II159" s="48"/>
      <c r="IJ159" s="48"/>
      <c r="IK159" s="48"/>
      <c r="IL159" s="48"/>
      <c r="IM159" s="48"/>
      <c r="IN159" s="48"/>
      <c r="IO159" s="48"/>
      <c r="IP159" s="48"/>
      <c r="IQ159" s="48"/>
      <c r="IR159" s="48"/>
      <c r="IS159" s="48"/>
      <c r="IT159" s="48"/>
      <c r="IU159" s="48"/>
      <c r="IV159" s="48"/>
      <c r="IW159" s="48"/>
      <c r="IX159" s="48"/>
      <c r="IY159" s="48"/>
      <c r="IZ159" s="48"/>
      <c r="JA159" s="48"/>
      <c r="JB159" s="48"/>
      <c r="JC159" s="48"/>
      <c r="JD159" s="48"/>
      <c r="JE159" s="48"/>
      <c r="JF159" s="48"/>
      <c r="JG159" s="48"/>
      <c r="JH159" s="48"/>
      <c r="JI159" s="48"/>
      <c r="JJ159" s="48"/>
      <c r="JK159" s="48"/>
      <c r="JL159" s="48"/>
    </row>
    <row r="160" spans="1:272" x14ac:dyDescent="0.2">
      <c r="A160" s="51"/>
      <c r="B160" s="51"/>
      <c r="C160" s="48"/>
      <c r="D160" s="48"/>
      <c r="E160" s="48"/>
      <c r="F160" s="49"/>
      <c r="G160" s="49"/>
      <c r="H160" s="49"/>
      <c r="I160" s="50"/>
      <c r="J160" s="48"/>
      <c r="K160" s="48"/>
      <c r="L160" s="48"/>
      <c r="M160" s="48"/>
      <c r="N160" s="48"/>
      <c r="O160" s="48"/>
      <c r="P160" s="48"/>
      <c r="Q160" s="48"/>
      <c r="R160" s="48"/>
      <c r="S160" s="48"/>
      <c r="T160" s="48"/>
      <c r="U160" s="48"/>
      <c r="V160" s="48"/>
      <c r="W160" s="48"/>
      <c r="X160" s="48"/>
      <c r="Y160" s="48"/>
      <c r="Z160" s="48"/>
      <c r="AA160" s="48"/>
      <c r="AB160" s="48"/>
      <c r="AC160" s="48"/>
      <c r="AD160" s="48"/>
      <c r="AE160" s="48"/>
      <c r="AF160" s="48"/>
      <c r="AG160" s="48"/>
      <c r="AH160" s="48"/>
      <c r="AI160" s="48"/>
      <c r="AJ160" s="48"/>
      <c r="AK160" s="48"/>
      <c r="AL160" s="48"/>
      <c r="AM160" s="48"/>
      <c r="AN160" s="48"/>
      <c r="AO160" s="48"/>
      <c r="AP160" s="48"/>
      <c r="AQ160" s="48"/>
      <c r="AR160" s="48"/>
      <c r="AS160" s="48"/>
      <c r="AT160" s="48"/>
      <c r="AU160" s="48"/>
      <c r="AV160" s="48"/>
      <c r="AW160" s="48"/>
      <c r="AX160" s="48"/>
      <c r="AY160" s="48"/>
      <c r="AZ160" s="48"/>
      <c r="BA160" s="48"/>
      <c r="BB160" s="48"/>
      <c r="BC160" s="48"/>
      <c r="BD160" s="48"/>
      <c r="BE160" s="48"/>
      <c r="BF160" s="48"/>
      <c r="BG160" s="48"/>
      <c r="BH160" s="48"/>
      <c r="BI160" s="48"/>
      <c r="BJ160" s="48"/>
      <c r="BK160" s="48"/>
      <c r="BL160" s="48"/>
      <c r="BM160" s="48"/>
      <c r="BN160" s="48"/>
      <c r="BO160" s="48"/>
      <c r="BP160" s="48"/>
      <c r="BQ160" s="48"/>
      <c r="BR160" s="48"/>
      <c r="BS160" s="48"/>
      <c r="BT160" s="48"/>
      <c r="BU160" s="48"/>
      <c r="BV160" s="48"/>
      <c r="BW160" s="48"/>
      <c r="BX160" s="48"/>
      <c r="BY160" s="48"/>
      <c r="BZ160" s="48"/>
      <c r="CA160" s="48"/>
      <c r="CB160" s="48"/>
      <c r="CC160" s="48"/>
      <c r="CD160" s="48"/>
      <c r="CE160" s="48"/>
      <c r="CF160" s="48"/>
      <c r="CG160" s="48"/>
      <c r="CH160" s="48"/>
      <c r="CI160" s="48"/>
      <c r="CJ160" s="48"/>
      <c r="CK160" s="48"/>
      <c r="CL160" s="48"/>
      <c r="CM160" s="48"/>
      <c r="CN160" s="48"/>
      <c r="CO160" s="48"/>
      <c r="CP160" s="48"/>
      <c r="CQ160" s="48"/>
      <c r="CR160" s="48"/>
      <c r="CS160" s="48"/>
      <c r="CT160" s="48"/>
      <c r="CU160" s="48"/>
      <c r="CV160" s="48"/>
      <c r="CW160" s="48"/>
      <c r="CX160" s="48"/>
      <c r="CY160" s="48"/>
      <c r="CZ160" s="48"/>
      <c r="DA160" s="48"/>
      <c r="DB160" s="48"/>
      <c r="DC160" s="48"/>
      <c r="DD160" s="48"/>
      <c r="DE160" s="48"/>
      <c r="DF160" s="48"/>
      <c r="DG160" s="48"/>
      <c r="DH160" s="48"/>
      <c r="DI160" s="48"/>
      <c r="DJ160" s="48"/>
      <c r="DK160" s="48"/>
      <c r="DL160" s="48"/>
      <c r="DM160" s="48"/>
      <c r="DN160" s="48"/>
      <c r="DO160" s="48"/>
      <c r="DP160" s="48"/>
      <c r="DQ160" s="48"/>
      <c r="DR160" s="48"/>
      <c r="DS160" s="48"/>
      <c r="DT160" s="48"/>
      <c r="DU160" s="48"/>
      <c r="DV160" s="48"/>
      <c r="DW160" s="48"/>
      <c r="DX160" s="48"/>
      <c r="DY160" s="48"/>
      <c r="DZ160" s="48"/>
      <c r="EA160" s="48"/>
      <c r="EB160" s="48"/>
      <c r="EC160" s="48"/>
      <c r="ED160" s="48"/>
      <c r="EE160" s="48"/>
      <c r="EF160" s="48"/>
      <c r="EG160" s="48"/>
      <c r="EH160" s="48"/>
      <c r="EI160" s="48"/>
      <c r="EJ160" s="48"/>
      <c r="EK160" s="48"/>
      <c r="EL160" s="48"/>
      <c r="EM160" s="48"/>
      <c r="EN160" s="48"/>
      <c r="EO160" s="48"/>
      <c r="EP160" s="48"/>
      <c r="EQ160" s="48"/>
      <c r="ER160" s="48"/>
      <c r="ES160" s="48"/>
      <c r="ET160" s="48"/>
      <c r="EU160" s="48"/>
      <c r="EV160" s="48"/>
      <c r="EW160" s="48"/>
      <c r="EX160" s="48"/>
      <c r="EY160" s="48"/>
      <c r="EZ160" s="48"/>
      <c r="FA160" s="48"/>
      <c r="FB160" s="48"/>
      <c r="FC160" s="48"/>
      <c r="FD160" s="48"/>
      <c r="FE160" s="48"/>
      <c r="FF160" s="48"/>
      <c r="FG160" s="48"/>
      <c r="FH160" s="48"/>
      <c r="FI160" s="48"/>
      <c r="FJ160" s="48"/>
      <c r="FK160" s="48"/>
      <c r="FL160" s="48"/>
      <c r="FM160" s="48"/>
      <c r="FN160" s="48"/>
      <c r="FO160" s="48"/>
      <c r="FP160" s="48"/>
      <c r="FQ160" s="48"/>
      <c r="FR160" s="48"/>
      <c r="FS160" s="48"/>
      <c r="FT160" s="48"/>
      <c r="FU160" s="48"/>
      <c r="FV160" s="48"/>
      <c r="FW160" s="48"/>
      <c r="FX160" s="48"/>
      <c r="FY160" s="48"/>
      <c r="FZ160" s="48"/>
      <c r="GA160" s="48"/>
      <c r="GB160" s="48"/>
      <c r="GC160" s="48"/>
      <c r="GD160" s="48"/>
      <c r="GE160" s="48"/>
      <c r="GF160" s="48"/>
      <c r="GG160" s="48"/>
      <c r="GH160" s="48"/>
      <c r="GI160" s="48"/>
      <c r="GJ160" s="48"/>
      <c r="GK160" s="48"/>
      <c r="GL160" s="48"/>
      <c r="GM160" s="48"/>
      <c r="GN160" s="48"/>
      <c r="GO160" s="48"/>
      <c r="GP160" s="48"/>
      <c r="GQ160" s="48"/>
      <c r="GR160" s="48"/>
      <c r="GS160" s="48"/>
      <c r="GT160" s="48"/>
      <c r="GU160" s="48"/>
      <c r="GV160" s="48"/>
      <c r="GW160" s="48"/>
      <c r="GX160" s="48"/>
      <c r="GY160" s="48"/>
      <c r="GZ160" s="48"/>
      <c r="HA160" s="48"/>
      <c r="HB160" s="48"/>
      <c r="HC160" s="48"/>
      <c r="HD160" s="48"/>
      <c r="HE160" s="48"/>
      <c r="HF160" s="48"/>
      <c r="HG160" s="48"/>
      <c r="HH160" s="48"/>
      <c r="HI160" s="48"/>
      <c r="HJ160" s="48"/>
      <c r="HK160" s="48"/>
      <c r="HL160" s="48"/>
      <c r="HM160" s="48"/>
      <c r="HN160" s="48"/>
      <c r="HO160" s="48"/>
      <c r="HP160" s="48"/>
      <c r="HQ160" s="48"/>
      <c r="HR160" s="48"/>
      <c r="HS160" s="48"/>
      <c r="HT160" s="48"/>
      <c r="HU160" s="48"/>
      <c r="HV160" s="48"/>
      <c r="HW160" s="48"/>
      <c r="HX160" s="48"/>
      <c r="HY160" s="48"/>
      <c r="HZ160" s="48"/>
      <c r="IA160" s="48"/>
      <c r="IB160" s="48"/>
      <c r="IC160" s="48"/>
      <c r="ID160" s="48"/>
      <c r="IE160" s="48"/>
      <c r="IF160" s="48"/>
      <c r="IG160" s="48"/>
      <c r="IH160" s="48"/>
      <c r="II160" s="48"/>
      <c r="IJ160" s="48"/>
      <c r="IK160" s="48"/>
      <c r="IL160" s="48"/>
      <c r="IM160" s="48"/>
      <c r="IN160" s="48"/>
      <c r="IO160" s="48"/>
      <c r="IP160" s="48"/>
      <c r="IQ160" s="48"/>
      <c r="IR160" s="48"/>
      <c r="IS160" s="48"/>
      <c r="IT160" s="48"/>
      <c r="IU160" s="48"/>
      <c r="IV160" s="48"/>
      <c r="IW160" s="48"/>
      <c r="IX160" s="48"/>
      <c r="IY160" s="48"/>
      <c r="IZ160" s="48"/>
      <c r="JA160" s="48"/>
      <c r="JB160" s="48"/>
      <c r="JC160" s="48"/>
      <c r="JD160" s="48"/>
      <c r="JE160" s="48"/>
      <c r="JF160" s="48"/>
      <c r="JG160" s="48"/>
      <c r="JH160" s="48"/>
      <c r="JI160" s="48"/>
      <c r="JJ160" s="48"/>
      <c r="JK160" s="48"/>
      <c r="JL160" s="48"/>
    </row>
    <row r="161" spans="1:272" x14ac:dyDescent="0.2">
      <c r="A161" s="51"/>
      <c r="B161" s="51"/>
      <c r="C161" s="48"/>
      <c r="D161" s="48"/>
      <c r="E161" s="48"/>
      <c r="F161" s="49"/>
      <c r="G161" s="49"/>
      <c r="H161" s="49"/>
      <c r="I161" s="50"/>
      <c r="J161" s="48"/>
      <c r="K161" s="48"/>
      <c r="L161" s="48"/>
      <c r="M161" s="48"/>
      <c r="N161" s="48"/>
      <c r="O161" s="48"/>
      <c r="P161" s="48"/>
      <c r="Q161" s="48"/>
      <c r="R161" s="48"/>
      <c r="S161" s="48"/>
      <c r="T161" s="48"/>
      <c r="U161" s="48"/>
      <c r="V161" s="48"/>
      <c r="W161" s="48"/>
      <c r="X161" s="48"/>
      <c r="Y161" s="48"/>
      <c r="Z161" s="48"/>
      <c r="AA161" s="48"/>
      <c r="AB161" s="48"/>
      <c r="AC161" s="48"/>
      <c r="AD161" s="48"/>
      <c r="AE161" s="48"/>
      <c r="AF161" s="48"/>
      <c r="AG161" s="48"/>
      <c r="AH161" s="48"/>
      <c r="AI161" s="48"/>
      <c r="AJ161" s="48"/>
      <c r="AK161" s="48"/>
      <c r="AL161" s="48"/>
      <c r="AM161" s="48"/>
      <c r="AN161" s="48"/>
      <c r="AO161" s="48"/>
      <c r="AP161" s="48"/>
      <c r="AQ161" s="48"/>
      <c r="AR161" s="48"/>
      <c r="AS161" s="48"/>
      <c r="AT161" s="48"/>
      <c r="AU161" s="48"/>
      <c r="AV161" s="48"/>
      <c r="AW161" s="48"/>
      <c r="AX161" s="48"/>
      <c r="AY161" s="48"/>
      <c r="AZ161" s="48"/>
      <c r="BA161" s="48"/>
      <c r="BB161" s="48"/>
      <c r="BC161" s="48"/>
      <c r="BD161" s="48"/>
      <c r="BE161" s="48"/>
      <c r="BF161" s="48"/>
      <c r="BG161" s="48"/>
      <c r="BH161" s="48"/>
      <c r="BI161" s="48"/>
      <c r="BJ161" s="48"/>
      <c r="BK161" s="48"/>
      <c r="BL161" s="48"/>
      <c r="BM161" s="48"/>
      <c r="BN161" s="48"/>
      <c r="BO161" s="48"/>
      <c r="BP161" s="48"/>
      <c r="BQ161" s="48"/>
      <c r="BR161" s="48"/>
      <c r="BS161" s="48"/>
      <c r="BT161" s="48"/>
      <c r="BU161" s="48"/>
      <c r="BV161" s="48"/>
      <c r="BW161" s="48"/>
      <c r="BX161" s="48"/>
      <c r="BY161" s="48"/>
      <c r="BZ161" s="48"/>
      <c r="CA161" s="48"/>
      <c r="CB161" s="48"/>
      <c r="CC161" s="48"/>
      <c r="CD161" s="48"/>
      <c r="CE161" s="48"/>
      <c r="CF161" s="48"/>
      <c r="CG161" s="48"/>
      <c r="CH161" s="48"/>
      <c r="CI161" s="48"/>
      <c r="CJ161" s="48"/>
      <c r="CK161" s="48"/>
      <c r="CL161" s="48"/>
      <c r="CM161" s="48"/>
      <c r="CN161" s="48"/>
      <c r="CO161" s="48"/>
      <c r="CP161" s="48"/>
      <c r="CQ161" s="48"/>
      <c r="CR161" s="48"/>
      <c r="CS161" s="48"/>
      <c r="CT161" s="48"/>
      <c r="CU161" s="48"/>
      <c r="CV161" s="48"/>
      <c r="CW161" s="48"/>
      <c r="CX161" s="48"/>
      <c r="CY161" s="48"/>
      <c r="CZ161" s="48"/>
      <c r="DA161" s="48"/>
      <c r="DB161" s="48"/>
      <c r="DC161" s="48"/>
      <c r="DD161" s="48"/>
      <c r="DE161" s="48"/>
      <c r="DF161" s="48"/>
      <c r="DG161" s="48"/>
      <c r="DH161" s="48"/>
      <c r="DI161" s="48"/>
      <c r="DJ161" s="48"/>
      <c r="DK161" s="48"/>
      <c r="DL161" s="48"/>
      <c r="DM161" s="48"/>
      <c r="DN161" s="48"/>
      <c r="DO161" s="48"/>
      <c r="DP161" s="48"/>
      <c r="DQ161" s="48"/>
      <c r="DR161" s="48"/>
      <c r="DS161" s="48"/>
      <c r="DT161" s="48"/>
      <c r="DU161" s="48"/>
      <c r="DV161" s="48"/>
      <c r="DW161" s="48"/>
      <c r="DX161" s="48"/>
      <c r="DY161" s="48"/>
      <c r="DZ161" s="48"/>
      <c r="EA161" s="48"/>
      <c r="EB161" s="48"/>
      <c r="EC161" s="48"/>
      <c r="ED161" s="48"/>
      <c r="EE161" s="48"/>
      <c r="EF161" s="48"/>
      <c r="EG161" s="48"/>
      <c r="EH161" s="48"/>
      <c r="EI161" s="48"/>
      <c r="EJ161" s="48"/>
      <c r="EK161" s="48"/>
      <c r="EL161" s="48"/>
      <c r="EM161" s="48"/>
      <c r="EN161" s="48"/>
      <c r="EO161" s="48"/>
      <c r="EP161" s="48"/>
      <c r="EQ161" s="48"/>
      <c r="ER161" s="48"/>
      <c r="ES161" s="48"/>
      <c r="ET161" s="48"/>
      <c r="EU161" s="48"/>
      <c r="EV161" s="48"/>
      <c r="EW161" s="48"/>
      <c r="EX161" s="48"/>
      <c r="EY161" s="48"/>
      <c r="EZ161" s="48"/>
      <c r="FA161" s="48"/>
      <c r="FB161" s="48"/>
      <c r="FC161" s="48"/>
      <c r="FD161" s="48"/>
      <c r="FE161" s="48"/>
      <c r="FF161" s="48"/>
      <c r="FG161" s="48"/>
      <c r="FH161" s="48"/>
      <c r="FI161" s="48"/>
      <c r="FJ161" s="48"/>
      <c r="FK161" s="48"/>
      <c r="FL161" s="48"/>
      <c r="FM161" s="48"/>
      <c r="FN161" s="48"/>
      <c r="FO161" s="48"/>
      <c r="FP161" s="48"/>
      <c r="FQ161" s="48"/>
      <c r="FR161" s="48"/>
      <c r="FS161" s="48"/>
      <c r="FT161" s="48"/>
      <c r="FU161" s="48"/>
      <c r="FV161" s="48"/>
      <c r="FW161" s="48"/>
      <c r="FX161" s="48"/>
      <c r="FY161" s="48"/>
      <c r="FZ161" s="48"/>
      <c r="GA161" s="48"/>
      <c r="GB161" s="48"/>
      <c r="GC161" s="48"/>
      <c r="GD161" s="48"/>
      <c r="GE161" s="48"/>
      <c r="GF161" s="48"/>
      <c r="GG161" s="48"/>
      <c r="GH161" s="48"/>
      <c r="GI161" s="48"/>
      <c r="GJ161" s="48"/>
      <c r="GK161" s="48"/>
      <c r="GL161" s="48"/>
      <c r="GM161" s="48"/>
      <c r="GN161" s="48"/>
      <c r="GO161" s="48"/>
      <c r="GP161" s="48"/>
      <c r="GQ161" s="48"/>
      <c r="GR161" s="48"/>
      <c r="GS161" s="48"/>
      <c r="GT161" s="48"/>
      <c r="GU161" s="48"/>
      <c r="GV161" s="48"/>
      <c r="GW161" s="48"/>
      <c r="GX161" s="48"/>
      <c r="GY161" s="48"/>
      <c r="GZ161" s="48"/>
      <c r="HA161" s="48"/>
      <c r="HB161" s="48"/>
      <c r="HC161" s="48"/>
      <c r="HD161" s="48"/>
      <c r="HE161" s="48"/>
      <c r="HF161" s="48"/>
      <c r="HG161" s="48"/>
      <c r="HH161" s="48"/>
      <c r="HI161" s="48"/>
      <c r="HJ161" s="48"/>
      <c r="HK161" s="48"/>
      <c r="HL161" s="48"/>
      <c r="HM161" s="48"/>
      <c r="HN161" s="48"/>
      <c r="HO161" s="48"/>
      <c r="HP161" s="48"/>
      <c r="HQ161" s="48"/>
      <c r="HR161" s="48"/>
      <c r="HS161" s="48"/>
      <c r="HT161" s="48"/>
      <c r="HU161" s="48"/>
      <c r="HV161" s="48"/>
      <c r="HW161" s="48"/>
      <c r="HX161" s="48"/>
      <c r="HY161" s="48"/>
      <c r="HZ161" s="48"/>
      <c r="IA161" s="48"/>
      <c r="IB161" s="48"/>
      <c r="IC161" s="48"/>
      <c r="ID161" s="48"/>
      <c r="IE161" s="48"/>
      <c r="IF161" s="48"/>
      <c r="IG161" s="48"/>
      <c r="IH161" s="48"/>
      <c r="II161" s="48"/>
      <c r="IJ161" s="48"/>
      <c r="IK161" s="48"/>
      <c r="IL161" s="48"/>
      <c r="IM161" s="48"/>
      <c r="IN161" s="48"/>
      <c r="IO161" s="48"/>
      <c r="IP161" s="48"/>
      <c r="IQ161" s="48"/>
      <c r="IR161" s="48"/>
      <c r="IS161" s="48"/>
      <c r="IT161" s="48"/>
      <c r="IU161" s="48"/>
      <c r="IV161" s="48"/>
      <c r="IW161" s="48"/>
      <c r="IX161" s="48"/>
      <c r="IY161" s="48"/>
      <c r="IZ161" s="48"/>
      <c r="JA161" s="48"/>
      <c r="JB161" s="48"/>
      <c r="JC161" s="48"/>
      <c r="JD161" s="48"/>
      <c r="JE161" s="48"/>
      <c r="JF161" s="48"/>
      <c r="JG161" s="48"/>
      <c r="JH161" s="48"/>
      <c r="JI161" s="48"/>
      <c r="JJ161" s="48"/>
      <c r="JK161" s="48"/>
      <c r="JL161" s="48"/>
    </row>
    <row r="162" spans="1:272" x14ac:dyDescent="0.2">
      <c r="A162" s="51"/>
      <c r="B162" s="51"/>
      <c r="C162" s="48"/>
      <c r="D162" s="48"/>
      <c r="E162" s="48"/>
      <c r="F162" s="49"/>
      <c r="G162" s="49"/>
      <c r="H162" s="49"/>
      <c r="I162" s="50"/>
      <c r="J162" s="48"/>
      <c r="K162" s="48"/>
      <c r="L162" s="48"/>
      <c r="M162" s="48"/>
      <c r="N162" s="48"/>
      <c r="O162" s="48"/>
      <c r="P162" s="48"/>
      <c r="Q162" s="48"/>
      <c r="R162" s="48"/>
      <c r="S162" s="48"/>
      <c r="T162" s="48"/>
      <c r="U162" s="48"/>
      <c r="V162" s="48"/>
      <c r="W162" s="48"/>
      <c r="X162" s="48"/>
      <c r="Y162" s="48"/>
      <c r="Z162" s="48"/>
      <c r="AA162" s="48"/>
      <c r="AB162" s="48"/>
      <c r="AC162" s="48"/>
      <c r="AD162" s="48"/>
      <c r="AE162" s="48"/>
      <c r="AF162" s="48"/>
      <c r="AG162" s="48"/>
      <c r="AH162" s="48"/>
      <c r="AI162" s="48"/>
      <c r="AJ162" s="48"/>
      <c r="AK162" s="48"/>
      <c r="AL162" s="48"/>
      <c r="AM162" s="48"/>
      <c r="AN162" s="48"/>
      <c r="AO162" s="48"/>
      <c r="AP162" s="48"/>
      <c r="AQ162" s="48"/>
      <c r="AR162" s="48"/>
      <c r="AS162" s="48"/>
      <c r="AT162" s="48"/>
      <c r="AU162" s="48"/>
      <c r="AV162" s="48"/>
      <c r="AW162" s="48"/>
      <c r="AX162" s="48"/>
      <c r="AY162" s="48"/>
      <c r="AZ162" s="48"/>
      <c r="BA162" s="48"/>
      <c r="BB162" s="48"/>
      <c r="BC162" s="48"/>
      <c r="BD162" s="48"/>
      <c r="BE162" s="48"/>
      <c r="BF162" s="48"/>
      <c r="BG162" s="48"/>
      <c r="BH162" s="48"/>
      <c r="BI162" s="48"/>
      <c r="BJ162" s="48"/>
      <c r="BK162" s="48"/>
      <c r="BL162" s="48"/>
      <c r="BM162" s="48"/>
      <c r="BN162" s="48"/>
      <c r="BO162" s="48"/>
      <c r="BP162" s="48"/>
      <c r="BQ162" s="48"/>
      <c r="BR162" s="48"/>
      <c r="BS162" s="48"/>
      <c r="BT162" s="48"/>
      <c r="BU162" s="48"/>
      <c r="BV162" s="48"/>
      <c r="BW162" s="48"/>
      <c r="BX162" s="48"/>
      <c r="BY162" s="48"/>
      <c r="BZ162" s="48"/>
      <c r="CA162" s="48"/>
      <c r="CB162" s="48"/>
      <c r="CC162" s="48"/>
      <c r="CD162" s="48"/>
      <c r="CE162" s="48"/>
      <c r="CF162" s="48"/>
      <c r="CG162" s="48"/>
      <c r="CH162" s="48"/>
      <c r="CI162" s="48"/>
      <c r="CJ162" s="48"/>
      <c r="CK162" s="48"/>
      <c r="CL162" s="48"/>
      <c r="CM162" s="48"/>
      <c r="CN162" s="48"/>
      <c r="CO162" s="48"/>
      <c r="CP162" s="48"/>
      <c r="CQ162" s="48"/>
      <c r="CR162" s="48"/>
      <c r="CS162" s="48"/>
      <c r="CT162" s="48"/>
      <c r="CU162" s="48"/>
      <c r="CV162" s="48"/>
      <c r="CW162" s="48"/>
      <c r="CX162" s="48"/>
      <c r="CY162" s="48"/>
      <c r="CZ162" s="48"/>
      <c r="DA162" s="48"/>
      <c r="DB162" s="48"/>
      <c r="DC162" s="48"/>
      <c r="DD162" s="48"/>
      <c r="DE162" s="48"/>
      <c r="DF162" s="48"/>
      <c r="DG162" s="48"/>
      <c r="DH162" s="48"/>
      <c r="DI162" s="48"/>
      <c r="DJ162" s="48"/>
      <c r="DK162" s="48"/>
      <c r="DL162" s="48"/>
      <c r="DM162" s="48"/>
      <c r="DN162" s="48"/>
      <c r="DO162" s="48"/>
      <c r="DP162" s="48"/>
      <c r="DQ162" s="48"/>
      <c r="DR162" s="48"/>
      <c r="DS162" s="48"/>
      <c r="DT162" s="48"/>
      <c r="DU162" s="48"/>
      <c r="DV162" s="48"/>
      <c r="DW162" s="48"/>
      <c r="DX162" s="48"/>
      <c r="DY162" s="48"/>
      <c r="DZ162" s="48"/>
      <c r="EA162" s="48"/>
      <c r="EB162" s="48"/>
      <c r="EC162" s="48"/>
      <c r="ED162" s="48"/>
      <c r="EE162" s="48"/>
      <c r="EF162" s="48"/>
      <c r="EG162" s="48"/>
      <c r="EH162" s="48"/>
      <c r="EI162" s="48"/>
      <c r="EJ162" s="48"/>
      <c r="EK162" s="48"/>
      <c r="EL162" s="48"/>
      <c r="EM162" s="48"/>
      <c r="EN162" s="48"/>
      <c r="EO162" s="48"/>
      <c r="EP162" s="48"/>
      <c r="EQ162" s="48"/>
      <c r="ER162" s="48"/>
      <c r="ES162" s="48"/>
      <c r="ET162" s="48"/>
      <c r="EU162" s="48"/>
      <c r="EV162" s="48"/>
      <c r="EW162" s="48"/>
      <c r="EX162" s="48"/>
      <c r="EY162" s="48"/>
      <c r="EZ162" s="48"/>
      <c r="FA162" s="48"/>
      <c r="FB162" s="48"/>
      <c r="FC162" s="48"/>
      <c r="FD162" s="48"/>
      <c r="FE162" s="48"/>
      <c r="FF162" s="48"/>
      <c r="FG162" s="48"/>
      <c r="FH162" s="48"/>
      <c r="FI162" s="48"/>
      <c r="FJ162" s="48"/>
      <c r="FK162" s="48"/>
      <c r="FL162" s="48"/>
      <c r="FM162" s="48"/>
      <c r="FN162" s="48"/>
      <c r="FO162" s="48"/>
      <c r="FP162" s="48"/>
      <c r="FQ162" s="48"/>
      <c r="FR162" s="48"/>
      <c r="FS162" s="48"/>
      <c r="FT162" s="48"/>
      <c r="FU162" s="48"/>
      <c r="FV162" s="48"/>
      <c r="FW162" s="48"/>
      <c r="FX162" s="48"/>
      <c r="FY162" s="48"/>
      <c r="FZ162" s="48"/>
      <c r="GA162" s="48"/>
      <c r="GB162" s="48"/>
      <c r="GC162" s="48"/>
      <c r="GD162" s="48"/>
      <c r="GE162" s="48"/>
      <c r="GF162" s="48"/>
      <c r="GG162" s="48"/>
      <c r="GH162" s="48"/>
      <c r="GI162" s="48"/>
      <c r="GJ162" s="48"/>
      <c r="GK162" s="48"/>
      <c r="GL162" s="48"/>
      <c r="GM162" s="48"/>
      <c r="GN162" s="48"/>
      <c r="GO162" s="48"/>
      <c r="GP162" s="48"/>
      <c r="GQ162" s="48"/>
      <c r="GR162" s="48"/>
      <c r="GS162" s="48"/>
      <c r="GT162" s="48"/>
      <c r="GU162" s="48"/>
      <c r="GV162" s="48"/>
      <c r="GW162" s="48"/>
      <c r="GX162" s="48"/>
      <c r="GY162" s="48"/>
      <c r="GZ162" s="48"/>
      <c r="HA162" s="48"/>
      <c r="HB162" s="48"/>
      <c r="HC162" s="48"/>
      <c r="HD162" s="48"/>
      <c r="HE162" s="48"/>
      <c r="HF162" s="48"/>
      <c r="HG162" s="48"/>
      <c r="HH162" s="48"/>
      <c r="HI162" s="48"/>
      <c r="HJ162" s="48"/>
      <c r="HK162" s="48"/>
      <c r="HL162" s="48"/>
      <c r="HM162" s="48"/>
      <c r="HN162" s="48"/>
      <c r="HO162" s="48"/>
      <c r="HP162" s="48"/>
      <c r="HQ162" s="48"/>
      <c r="HR162" s="48"/>
      <c r="HS162" s="48"/>
      <c r="HT162" s="48"/>
      <c r="HU162" s="48"/>
      <c r="HV162" s="48"/>
      <c r="HW162" s="48"/>
      <c r="HX162" s="48"/>
      <c r="HY162" s="48"/>
      <c r="HZ162" s="48"/>
      <c r="IA162" s="48"/>
      <c r="IB162" s="48"/>
      <c r="IC162" s="48"/>
      <c r="ID162" s="48"/>
      <c r="IE162" s="48"/>
      <c r="IF162" s="48"/>
      <c r="IG162" s="48"/>
      <c r="IH162" s="48"/>
      <c r="II162" s="48"/>
      <c r="IJ162" s="48"/>
      <c r="IK162" s="48"/>
      <c r="IL162" s="48"/>
      <c r="IM162" s="48"/>
      <c r="IN162" s="48"/>
      <c r="IO162" s="48"/>
      <c r="IP162" s="48"/>
      <c r="IQ162" s="48"/>
      <c r="IR162" s="48"/>
      <c r="IS162" s="48"/>
      <c r="IT162" s="48"/>
      <c r="IU162" s="48"/>
      <c r="IV162" s="48"/>
      <c r="IW162" s="48"/>
      <c r="IX162" s="48"/>
      <c r="IY162" s="48"/>
      <c r="IZ162" s="48"/>
      <c r="JA162" s="48"/>
      <c r="JB162" s="48"/>
      <c r="JC162" s="48"/>
      <c r="JD162" s="48"/>
      <c r="JE162" s="48"/>
      <c r="JF162" s="48"/>
      <c r="JG162" s="48"/>
      <c r="JH162" s="48"/>
      <c r="JI162" s="48"/>
      <c r="JJ162" s="48"/>
      <c r="JK162" s="48"/>
      <c r="JL162" s="48"/>
    </row>
    <row r="163" spans="1:272" x14ac:dyDescent="0.2">
      <c r="A163" s="51"/>
      <c r="B163" s="51"/>
      <c r="C163" s="48"/>
      <c r="D163" s="48"/>
      <c r="E163" s="48"/>
      <c r="F163" s="49"/>
      <c r="G163" s="49"/>
      <c r="H163" s="49"/>
      <c r="I163" s="50"/>
      <c r="J163" s="48"/>
      <c r="K163" s="48"/>
      <c r="L163" s="48"/>
      <c r="M163" s="48"/>
      <c r="N163" s="48"/>
      <c r="O163" s="48"/>
      <c r="P163" s="48"/>
      <c r="Q163" s="48"/>
      <c r="R163" s="48"/>
      <c r="S163" s="48"/>
      <c r="T163" s="48"/>
      <c r="U163" s="48"/>
      <c r="V163" s="48"/>
      <c r="W163" s="48"/>
      <c r="X163" s="48"/>
      <c r="Y163" s="48"/>
      <c r="Z163" s="48"/>
      <c r="AA163" s="48"/>
      <c r="AB163" s="48"/>
      <c r="AC163" s="48"/>
      <c r="AD163" s="48"/>
      <c r="AE163" s="48"/>
      <c r="AF163" s="48"/>
      <c r="AG163" s="48"/>
      <c r="AH163" s="48"/>
      <c r="AI163" s="48"/>
      <c r="AJ163" s="48"/>
      <c r="AK163" s="48"/>
      <c r="AL163" s="48"/>
      <c r="AM163" s="48"/>
      <c r="AN163" s="48"/>
      <c r="AO163" s="48"/>
      <c r="AP163" s="48"/>
      <c r="AQ163" s="48"/>
      <c r="AR163" s="48"/>
      <c r="AS163" s="48"/>
      <c r="AT163" s="48"/>
      <c r="AU163" s="48"/>
      <c r="AV163" s="48"/>
      <c r="AW163" s="48"/>
      <c r="AX163" s="48"/>
      <c r="AY163" s="48"/>
      <c r="AZ163" s="48"/>
      <c r="BA163" s="48"/>
      <c r="BB163" s="48"/>
      <c r="BC163" s="48"/>
      <c r="BD163" s="48"/>
      <c r="BE163" s="48"/>
      <c r="BF163" s="48"/>
      <c r="BG163" s="48"/>
      <c r="BH163" s="48"/>
      <c r="BI163" s="48"/>
      <c r="BJ163" s="48"/>
      <c r="BK163" s="48"/>
      <c r="BL163" s="48"/>
      <c r="BM163" s="48"/>
      <c r="BN163" s="48"/>
      <c r="BO163" s="48"/>
      <c r="BP163" s="48"/>
      <c r="BQ163" s="48"/>
      <c r="BR163" s="48"/>
      <c r="BS163" s="48"/>
      <c r="BT163" s="48"/>
      <c r="BU163" s="48"/>
      <c r="BV163" s="48"/>
      <c r="BW163" s="48"/>
      <c r="BX163" s="48"/>
      <c r="BY163" s="48"/>
      <c r="BZ163" s="48"/>
      <c r="CA163" s="48"/>
      <c r="CB163" s="48"/>
      <c r="CC163" s="48"/>
      <c r="CD163" s="48"/>
      <c r="CE163" s="48"/>
      <c r="CF163" s="48"/>
      <c r="CG163" s="48"/>
      <c r="CH163" s="48"/>
      <c r="CI163" s="48"/>
      <c r="CJ163" s="48"/>
      <c r="CK163" s="48"/>
      <c r="CL163" s="48"/>
      <c r="CM163" s="48"/>
      <c r="CN163" s="48"/>
      <c r="CO163" s="48"/>
      <c r="CP163" s="48"/>
      <c r="CQ163" s="48"/>
      <c r="CR163" s="48"/>
      <c r="CS163" s="48"/>
      <c r="CT163" s="48"/>
      <c r="CU163" s="48"/>
      <c r="CV163" s="48"/>
      <c r="CW163" s="48"/>
      <c r="CX163" s="48"/>
      <c r="CY163" s="48"/>
      <c r="CZ163" s="48"/>
      <c r="DA163" s="48"/>
      <c r="DB163" s="48"/>
      <c r="DC163" s="48"/>
      <c r="DD163" s="48"/>
      <c r="DE163" s="48"/>
      <c r="DF163" s="48"/>
      <c r="DG163" s="48"/>
      <c r="DH163" s="48"/>
      <c r="DI163" s="48"/>
      <c r="DJ163" s="48"/>
      <c r="DK163" s="48"/>
      <c r="DL163" s="48"/>
      <c r="DM163" s="48"/>
      <c r="DN163" s="48"/>
      <c r="DO163" s="48"/>
      <c r="DP163" s="48"/>
      <c r="DQ163" s="48"/>
      <c r="DR163" s="48"/>
      <c r="DS163" s="48"/>
      <c r="DT163" s="48"/>
      <c r="DU163" s="48"/>
      <c r="DV163" s="48"/>
      <c r="DW163" s="48"/>
      <c r="DX163" s="48"/>
      <c r="DY163" s="48"/>
      <c r="DZ163" s="48"/>
      <c r="EA163" s="48"/>
      <c r="EB163" s="48"/>
      <c r="EC163" s="48"/>
      <c r="ED163" s="48"/>
      <c r="EE163" s="48"/>
      <c r="EF163" s="48"/>
      <c r="EG163" s="48"/>
      <c r="EH163" s="48"/>
      <c r="EI163" s="48"/>
      <c r="EJ163" s="48"/>
      <c r="EK163" s="48"/>
      <c r="EL163" s="48"/>
      <c r="EM163" s="48"/>
      <c r="EN163" s="48"/>
      <c r="EO163" s="48"/>
      <c r="EP163" s="48"/>
      <c r="EQ163" s="48"/>
      <c r="ER163" s="48"/>
      <c r="ES163" s="48"/>
      <c r="ET163" s="48"/>
      <c r="EU163" s="48"/>
      <c r="EV163" s="48"/>
      <c r="EW163" s="48"/>
      <c r="EX163" s="48"/>
      <c r="EY163" s="48"/>
      <c r="EZ163" s="48"/>
      <c r="FA163" s="48"/>
      <c r="FB163" s="48"/>
      <c r="FC163" s="48"/>
      <c r="FD163" s="48"/>
      <c r="FE163" s="48"/>
      <c r="FF163" s="48"/>
      <c r="FG163" s="48"/>
      <c r="FH163" s="48"/>
      <c r="FI163" s="48"/>
      <c r="FJ163" s="48"/>
      <c r="FK163" s="48"/>
      <c r="FL163" s="48"/>
      <c r="FM163" s="48"/>
      <c r="FN163" s="48"/>
      <c r="FO163" s="48"/>
      <c r="FP163" s="48"/>
      <c r="FQ163" s="48"/>
      <c r="FR163" s="48"/>
      <c r="FS163" s="48"/>
      <c r="FT163" s="48"/>
      <c r="FU163" s="48"/>
      <c r="FV163" s="48"/>
      <c r="FW163" s="48"/>
      <c r="FX163" s="48"/>
      <c r="FY163" s="48"/>
      <c r="FZ163" s="48"/>
      <c r="GA163" s="48"/>
      <c r="GB163" s="48"/>
      <c r="GC163" s="48"/>
      <c r="GD163" s="48"/>
      <c r="GE163" s="48"/>
      <c r="GF163" s="48"/>
      <c r="GG163" s="48"/>
      <c r="GH163" s="48"/>
      <c r="GI163" s="48"/>
      <c r="GJ163" s="48"/>
      <c r="GK163" s="48"/>
      <c r="GL163" s="48"/>
      <c r="GM163" s="48"/>
      <c r="GN163" s="48"/>
      <c r="GO163" s="48"/>
      <c r="GP163" s="48"/>
      <c r="GQ163" s="48"/>
      <c r="GR163" s="48"/>
      <c r="GS163" s="48"/>
      <c r="GT163" s="48"/>
      <c r="GU163" s="48"/>
      <c r="GV163" s="48"/>
      <c r="GW163" s="48"/>
      <c r="GX163" s="48"/>
      <c r="GY163" s="48"/>
      <c r="GZ163" s="48"/>
      <c r="HA163" s="48"/>
      <c r="HB163" s="48"/>
      <c r="HC163" s="48"/>
      <c r="HD163" s="48"/>
      <c r="HE163" s="48"/>
      <c r="HF163" s="48"/>
      <c r="HG163" s="48"/>
      <c r="HH163" s="48"/>
      <c r="HI163" s="48"/>
      <c r="HJ163" s="48"/>
      <c r="HK163" s="48"/>
      <c r="HL163" s="48"/>
      <c r="HM163" s="48"/>
      <c r="HN163" s="48"/>
      <c r="HO163" s="48"/>
      <c r="HP163" s="48"/>
      <c r="HQ163" s="48"/>
      <c r="HR163" s="48"/>
      <c r="HS163" s="48"/>
      <c r="HT163" s="48"/>
      <c r="HU163" s="48"/>
      <c r="HV163" s="48"/>
      <c r="HW163" s="48"/>
      <c r="HX163" s="48"/>
      <c r="HY163" s="48"/>
      <c r="HZ163" s="48"/>
      <c r="IA163" s="48"/>
      <c r="IB163" s="48"/>
      <c r="IC163" s="48"/>
      <c r="ID163" s="48"/>
      <c r="IE163" s="48"/>
      <c r="IF163" s="48"/>
      <c r="IG163" s="48"/>
      <c r="IH163" s="48"/>
      <c r="II163" s="48"/>
      <c r="IJ163" s="48"/>
      <c r="IK163" s="48"/>
      <c r="IL163" s="48"/>
      <c r="IM163" s="48"/>
      <c r="IN163" s="48"/>
      <c r="IO163" s="48"/>
      <c r="IP163" s="48"/>
      <c r="IQ163" s="48"/>
      <c r="IR163" s="48"/>
      <c r="IS163" s="48"/>
      <c r="IT163" s="48"/>
      <c r="IU163" s="48"/>
      <c r="IV163" s="48"/>
      <c r="IW163" s="48"/>
      <c r="IX163" s="48"/>
      <c r="IY163" s="48"/>
      <c r="IZ163" s="48"/>
      <c r="JA163" s="48"/>
      <c r="JB163" s="48"/>
      <c r="JC163" s="48"/>
      <c r="JD163" s="48"/>
      <c r="JE163" s="48"/>
      <c r="JF163" s="48"/>
      <c r="JG163" s="48"/>
      <c r="JH163" s="48"/>
      <c r="JI163" s="48"/>
      <c r="JJ163" s="48"/>
      <c r="JK163" s="48"/>
      <c r="JL163" s="48"/>
    </row>
    <row r="164" spans="1:272" x14ac:dyDescent="0.2">
      <c r="A164" s="51"/>
      <c r="B164" s="51"/>
      <c r="C164" s="48"/>
      <c r="D164" s="48"/>
      <c r="E164" s="48"/>
      <c r="F164" s="49"/>
      <c r="G164" s="49"/>
      <c r="H164" s="49"/>
      <c r="I164" s="50"/>
      <c r="J164" s="48"/>
      <c r="K164" s="48"/>
      <c r="L164" s="48"/>
      <c r="M164" s="48"/>
      <c r="N164" s="48"/>
      <c r="O164" s="48"/>
      <c r="P164" s="48"/>
      <c r="Q164" s="48"/>
      <c r="R164" s="48"/>
      <c r="S164" s="48"/>
      <c r="T164" s="48"/>
      <c r="U164" s="48"/>
      <c r="V164" s="48"/>
      <c r="W164" s="48"/>
      <c r="X164" s="48"/>
      <c r="Y164" s="48"/>
      <c r="Z164" s="48"/>
      <c r="AA164" s="48"/>
      <c r="AB164" s="48"/>
      <c r="AC164" s="48"/>
      <c r="AD164" s="48"/>
      <c r="AE164" s="48"/>
      <c r="AF164" s="48"/>
      <c r="AG164" s="48"/>
      <c r="AH164" s="48"/>
      <c r="AI164" s="48"/>
      <c r="AJ164" s="48"/>
      <c r="AK164" s="48"/>
      <c r="AL164" s="48"/>
      <c r="AM164" s="48"/>
      <c r="AN164" s="48"/>
      <c r="AO164" s="48"/>
      <c r="AP164" s="48"/>
      <c r="AQ164" s="48"/>
      <c r="AR164" s="48"/>
      <c r="AS164" s="48"/>
      <c r="AT164" s="48"/>
      <c r="AU164" s="48"/>
      <c r="AV164" s="48"/>
      <c r="AW164" s="48"/>
      <c r="AX164" s="48"/>
      <c r="AY164" s="48"/>
      <c r="AZ164" s="48"/>
      <c r="BA164" s="48"/>
      <c r="BB164" s="48"/>
      <c r="BC164" s="48"/>
      <c r="BD164" s="48"/>
      <c r="BE164" s="48"/>
      <c r="BF164" s="48"/>
      <c r="BG164" s="48"/>
      <c r="BH164" s="48"/>
      <c r="BI164" s="48"/>
      <c r="BJ164" s="48"/>
      <c r="BK164" s="48"/>
      <c r="BL164" s="48"/>
      <c r="BM164" s="48"/>
      <c r="BN164" s="48"/>
      <c r="BO164" s="48"/>
      <c r="BP164" s="48"/>
      <c r="BQ164" s="48"/>
      <c r="BR164" s="48"/>
      <c r="BS164" s="48"/>
      <c r="BT164" s="48"/>
      <c r="BU164" s="48"/>
      <c r="BV164" s="48"/>
      <c r="BW164" s="48"/>
      <c r="BX164" s="48"/>
      <c r="BY164" s="48"/>
      <c r="BZ164" s="48"/>
      <c r="CA164" s="48"/>
      <c r="CB164" s="48"/>
      <c r="CC164" s="48"/>
      <c r="CD164" s="48"/>
      <c r="CE164" s="48"/>
      <c r="CF164" s="48"/>
      <c r="CG164" s="48"/>
      <c r="CH164" s="48"/>
      <c r="CI164" s="48"/>
      <c r="CJ164" s="48"/>
      <c r="CK164" s="48"/>
      <c r="CL164" s="48"/>
      <c r="CM164" s="48"/>
      <c r="CN164" s="48"/>
      <c r="CO164" s="48"/>
      <c r="CP164" s="48"/>
      <c r="CQ164" s="48"/>
      <c r="CR164" s="48"/>
      <c r="CS164" s="48"/>
      <c r="CT164" s="48"/>
      <c r="CU164" s="48"/>
      <c r="CV164" s="48"/>
      <c r="CW164" s="48"/>
      <c r="CX164" s="48"/>
      <c r="CY164" s="48"/>
      <c r="CZ164" s="48"/>
      <c r="DA164" s="48"/>
      <c r="DB164" s="48"/>
      <c r="DC164" s="48"/>
      <c r="DD164" s="48"/>
      <c r="DE164" s="48"/>
      <c r="DF164" s="48"/>
      <c r="DG164" s="48"/>
      <c r="DH164" s="48"/>
      <c r="DI164" s="48"/>
      <c r="DJ164" s="48"/>
      <c r="DK164" s="48"/>
      <c r="DL164" s="48"/>
      <c r="DM164" s="48"/>
      <c r="DN164" s="48"/>
      <c r="DO164" s="48"/>
      <c r="DP164" s="48"/>
      <c r="DQ164" s="48"/>
      <c r="DR164" s="48"/>
      <c r="DS164" s="48"/>
      <c r="DT164" s="48"/>
      <c r="DU164" s="48"/>
      <c r="DV164" s="48"/>
      <c r="DW164" s="48"/>
      <c r="DX164" s="48"/>
      <c r="DY164" s="48"/>
      <c r="DZ164" s="48"/>
      <c r="EA164" s="48"/>
      <c r="EB164" s="48"/>
      <c r="EC164" s="48"/>
      <c r="ED164" s="48"/>
      <c r="EE164" s="48"/>
      <c r="EF164" s="48"/>
      <c r="EG164" s="48"/>
      <c r="EH164" s="48"/>
      <c r="EI164" s="48"/>
      <c r="EJ164" s="48"/>
      <c r="EK164" s="48"/>
      <c r="EL164" s="48"/>
      <c r="EM164" s="48"/>
      <c r="EN164" s="48"/>
      <c r="EO164" s="48"/>
      <c r="EP164" s="48"/>
      <c r="EQ164" s="48"/>
      <c r="ER164" s="48"/>
      <c r="ES164" s="48"/>
      <c r="ET164" s="48"/>
      <c r="EU164" s="48"/>
      <c r="EV164" s="48"/>
      <c r="EW164" s="48"/>
      <c r="EX164" s="48"/>
      <c r="EY164" s="48"/>
      <c r="EZ164" s="48"/>
      <c r="FA164" s="48"/>
      <c r="FB164" s="48"/>
      <c r="FC164" s="48"/>
      <c r="FD164" s="48"/>
      <c r="FE164" s="48"/>
      <c r="FF164" s="48"/>
      <c r="FG164" s="48"/>
      <c r="FH164" s="48"/>
      <c r="FI164" s="48"/>
      <c r="FJ164" s="48"/>
      <c r="FK164" s="48"/>
      <c r="FL164" s="48"/>
      <c r="FM164" s="48"/>
      <c r="FN164" s="48"/>
      <c r="FO164" s="48"/>
      <c r="FP164" s="48"/>
      <c r="FQ164" s="48"/>
      <c r="FR164" s="48"/>
      <c r="FS164" s="48"/>
      <c r="FT164" s="48"/>
      <c r="FU164" s="48"/>
      <c r="FV164" s="48"/>
      <c r="FW164" s="48"/>
      <c r="FX164" s="48"/>
      <c r="FY164" s="48"/>
      <c r="FZ164" s="48"/>
      <c r="GA164" s="48"/>
      <c r="GB164" s="48"/>
      <c r="GC164" s="48"/>
      <c r="GD164" s="48"/>
      <c r="GE164" s="48"/>
      <c r="GF164" s="48"/>
      <c r="GG164" s="48"/>
      <c r="GH164" s="48"/>
      <c r="GI164" s="48"/>
      <c r="GJ164" s="48"/>
      <c r="GK164" s="48"/>
      <c r="GL164" s="48"/>
      <c r="GM164" s="48"/>
      <c r="GN164" s="48"/>
      <c r="GO164" s="48"/>
      <c r="GP164" s="48"/>
      <c r="GQ164" s="48"/>
      <c r="GR164" s="48"/>
      <c r="GS164" s="48"/>
      <c r="GT164" s="48"/>
      <c r="GU164" s="48"/>
      <c r="GV164" s="48"/>
      <c r="GW164" s="48"/>
      <c r="GX164" s="48"/>
      <c r="GY164" s="48"/>
      <c r="GZ164" s="48"/>
      <c r="HA164" s="48"/>
      <c r="HB164" s="48"/>
      <c r="HC164" s="48"/>
      <c r="HD164" s="48"/>
      <c r="HE164" s="48"/>
      <c r="HF164" s="48"/>
      <c r="HG164" s="48"/>
      <c r="HH164" s="48"/>
      <c r="HI164" s="48"/>
      <c r="HJ164" s="48"/>
      <c r="HK164" s="48"/>
      <c r="HL164" s="48"/>
      <c r="HM164" s="48"/>
      <c r="HN164" s="48"/>
      <c r="HO164" s="48"/>
      <c r="HP164" s="48"/>
      <c r="HQ164" s="48"/>
      <c r="HR164" s="48"/>
      <c r="HS164" s="48"/>
      <c r="HT164" s="48"/>
      <c r="HU164" s="48"/>
      <c r="HV164" s="48"/>
      <c r="HW164" s="48"/>
      <c r="HX164" s="48"/>
      <c r="HY164" s="48"/>
      <c r="HZ164" s="48"/>
      <c r="IA164" s="48"/>
      <c r="IB164" s="48"/>
      <c r="IC164" s="48"/>
      <c r="ID164" s="48"/>
      <c r="IE164" s="48"/>
      <c r="IF164" s="48"/>
      <c r="IG164" s="48"/>
      <c r="IH164" s="48"/>
      <c r="II164" s="48"/>
      <c r="IJ164" s="48"/>
      <c r="IK164" s="48"/>
      <c r="IL164" s="48"/>
      <c r="IM164" s="48"/>
      <c r="IN164" s="48"/>
      <c r="IO164" s="48"/>
      <c r="IP164" s="48"/>
      <c r="IQ164" s="48"/>
      <c r="IR164" s="48"/>
      <c r="IS164" s="48"/>
      <c r="IT164" s="48"/>
      <c r="IU164" s="48"/>
      <c r="IV164" s="48"/>
      <c r="IW164" s="48"/>
      <c r="IX164" s="48"/>
      <c r="IY164" s="48"/>
      <c r="IZ164" s="48"/>
      <c r="JA164" s="48"/>
      <c r="JB164" s="48"/>
      <c r="JC164" s="48"/>
      <c r="JD164" s="48"/>
      <c r="JE164" s="48"/>
      <c r="JF164" s="48"/>
      <c r="JG164" s="48"/>
      <c r="JH164" s="48"/>
      <c r="JI164" s="48"/>
      <c r="JJ164" s="48"/>
      <c r="JK164" s="48"/>
      <c r="JL164" s="48"/>
    </row>
    <row r="165" spans="1:272" x14ac:dyDescent="0.2">
      <c r="A165" s="51"/>
      <c r="B165" s="51"/>
      <c r="C165" s="48"/>
      <c r="D165" s="48"/>
      <c r="E165" s="48"/>
      <c r="F165" s="49"/>
      <c r="G165" s="49"/>
      <c r="H165" s="49"/>
      <c r="I165" s="50"/>
      <c r="J165" s="48"/>
      <c r="K165" s="48"/>
      <c r="L165" s="48"/>
      <c r="M165" s="48"/>
      <c r="N165" s="48"/>
      <c r="O165" s="48"/>
      <c r="P165" s="48"/>
      <c r="Q165" s="48"/>
      <c r="R165" s="48"/>
      <c r="S165" s="48"/>
      <c r="T165" s="48"/>
      <c r="U165" s="48"/>
      <c r="V165" s="48"/>
      <c r="W165" s="48"/>
      <c r="X165" s="48"/>
      <c r="Y165" s="48"/>
      <c r="Z165" s="48"/>
      <c r="AA165" s="48"/>
      <c r="AB165" s="48"/>
      <c r="AC165" s="48"/>
      <c r="AD165" s="48"/>
      <c r="AE165" s="48"/>
      <c r="AF165" s="48"/>
      <c r="AG165" s="48"/>
      <c r="AH165" s="48"/>
      <c r="AI165" s="48"/>
      <c r="AJ165" s="48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  <c r="BA165" s="48"/>
      <c r="BB165" s="48"/>
      <c r="BC165" s="48"/>
      <c r="BD165" s="48"/>
      <c r="BE165" s="48"/>
      <c r="BF165" s="48"/>
      <c r="BG165" s="48"/>
      <c r="BH165" s="48"/>
      <c r="BI165" s="48"/>
      <c r="BJ165" s="48"/>
      <c r="BK165" s="48"/>
      <c r="BL165" s="48"/>
      <c r="BM165" s="48"/>
      <c r="BN165" s="48"/>
      <c r="BO165" s="48"/>
      <c r="BP165" s="48"/>
      <c r="BQ165" s="48"/>
      <c r="BR165" s="48"/>
      <c r="BS165" s="48"/>
      <c r="BT165" s="48"/>
      <c r="BU165" s="48"/>
      <c r="BV165" s="48"/>
      <c r="BW165" s="48"/>
      <c r="BX165" s="48"/>
      <c r="BY165" s="48"/>
      <c r="BZ165" s="48"/>
      <c r="CA165" s="48"/>
      <c r="CB165" s="48"/>
      <c r="CC165" s="48"/>
      <c r="CD165" s="48"/>
      <c r="CE165" s="48"/>
      <c r="CF165" s="48"/>
      <c r="CG165" s="48"/>
      <c r="CH165" s="48"/>
      <c r="CI165" s="48"/>
      <c r="CJ165" s="48"/>
      <c r="CK165" s="48"/>
      <c r="CL165" s="48"/>
      <c r="CM165" s="48"/>
      <c r="CN165" s="48"/>
      <c r="CO165" s="48"/>
      <c r="CP165" s="48"/>
      <c r="CQ165" s="48"/>
      <c r="CR165" s="48"/>
      <c r="CS165" s="48"/>
      <c r="CT165" s="48"/>
      <c r="CU165" s="48"/>
      <c r="CV165" s="48"/>
      <c r="CW165" s="48"/>
      <c r="CX165" s="48"/>
      <c r="CY165" s="48"/>
      <c r="CZ165" s="48"/>
      <c r="DA165" s="48"/>
      <c r="DB165" s="48"/>
      <c r="DC165" s="48"/>
      <c r="DD165" s="48"/>
      <c r="DE165" s="48"/>
      <c r="DF165" s="48"/>
      <c r="DG165" s="48"/>
      <c r="DH165" s="48"/>
      <c r="DI165" s="48"/>
      <c r="DJ165" s="48"/>
      <c r="DK165" s="48"/>
      <c r="DL165" s="48"/>
      <c r="DM165" s="48"/>
      <c r="DN165" s="48"/>
      <c r="DO165" s="48"/>
      <c r="DP165" s="48"/>
      <c r="DQ165" s="48"/>
      <c r="DR165" s="48"/>
      <c r="DS165" s="48"/>
      <c r="DT165" s="48"/>
      <c r="DU165" s="48"/>
      <c r="DV165" s="48"/>
      <c r="DW165" s="48"/>
      <c r="DX165" s="48"/>
      <c r="DY165" s="48"/>
      <c r="DZ165" s="48"/>
      <c r="EA165" s="48"/>
      <c r="EB165" s="48"/>
      <c r="EC165" s="48"/>
      <c r="ED165" s="48"/>
      <c r="EE165" s="48"/>
      <c r="EF165" s="48"/>
      <c r="EG165" s="48"/>
      <c r="EH165" s="48"/>
      <c r="EI165" s="48"/>
      <c r="EJ165" s="48"/>
      <c r="EK165" s="48"/>
      <c r="EL165" s="48"/>
      <c r="EM165" s="48"/>
      <c r="EN165" s="48"/>
      <c r="EO165" s="48"/>
      <c r="EP165" s="48"/>
      <c r="EQ165" s="48"/>
      <c r="ER165" s="48"/>
      <c r="ES165" s="48"/>
      <c r="ET165" s="48"/>
      <c r="EU165" s="48"/>
      <c r="EV165" s="48"/>
      <c r="EW165" s="48"/>
      <c r="EX165" s="48"/>
      <c r="EY165" s="48"/>
      <c r="EZ165" s="48"/>
      <c r="FA165" s="48"/>
      <c r="FB165" s="48"/>
      <c r="FC165" s="48"/>
      <c r="FD165" s="48"/>
      <c r="FE165" s="48"/>
      <c r="FF165" s="48"/>
      <c r="FG165" s="48"/>
      <c r="FH165" s="48"/>
      <c r="FI165" s="48"/>
      <c r="FJ165" s="48"/>
      <c r="FK165" s="48"/>
      <c r="FL165" s="48"/>
      <c r="FM165" s="48"/>
      <c r="FN165" s="48"/>
      <c r="FO165" s="48"/>
      <c r="FP165" s="48"/>
      <c r="FQ165" s="48"/>
      <c r="FR165" s="48"/>
      <c r="FS165" s="48"/>
      <c r="FT165" s="48"/>
      <c r="FU165" s="48"/>
      <c r="FV165" s="48"/>
      <c r="FW165" s="48"/>
      <c r="FX165" s="48"/>
      <c r="FY165" s="48"/>
      <c r="FZ165" s="48"/>
      <c r="GA165" s="48"/>
      <c r="GB165" s="48"/>
      <c r="GC165" s="48"/>
      <c r="GD165" s="48"/>
      <c r="GE165" s="48"/>
      <c r="GF165" s="48"/>
      <c r="GG165" s="48"/>
      <c r="GH165" s="48"/>
      <c r="GI165" s="48"/>
      <c r="GJ165" s="48"/>
      <c r="GK165" s="48"/>
      <c r="GL165" s="48"/>
      <c r="GM165" s="48"/>
      <c r="GN165" s="48"/>
      <c r="GO165" s="48"/>
      <c r="GP165" s="48"/>
      <c r="GQ165" s="48"/>
      <c r="GR165" s="48"/>
      <c r="GS165" s="48"/>
      <c r="GT165" s="48"/>
      <c r="GU165" s="48"/>
      <c r="GV165" s="48"/>
      <c r="GW165" s="48"/>
      <c r="GX165" s="48"/>
      <c r="GY165" s="48"/>
      <c r="GZ165" s="48"/>
      <c r="HA165" s="48"/>
      <c r="HB165" s="48"/>
      <c r="HC165" s="48"/>
      <c r="HD165" s="48"/>
      <c r="HE165" s="48"/>
      <c r="HF165" s="48"/>
      <c r="HG165" s="48"/>
      <c r="HH165" s="48"/>
      <c r="HI165" s="48"/>
      <c r="HJ165" s="48"/>
      <c r="HK165" s="48"/>
      <c r="HL165" s="48"/>
      <c r="HM165" s="48"/>
      <c r="HN165" s="48"/>
      <c r="HO165" s="48"/>
      <c r="HP165" s="48"/>
      <c r="HQ165" s="48"/>
      <c r="HR165" s="48"/>
      <c r="HS165" s="48"/>
      <c r="HT165" s="48"/>
      <c r="HU165" s="48"/>
      <c r="HV165" s="48"/>
      <c r="HW165" s="48"/>
      <c r="HX165" s="48"/>
      <c r="HY165" s="48"/>
      <c r="HZ165" s="48"/>
      <c r="IA165" s="48"/>
      <c r="IB165" s="48"/>
      <c r="IC165" s="48"/>
      <c r="ID165" s="48"/>
      <c r="IE165" s="48"/>
      <c r="IF165" s="48"/>
      <c r="IG165" s="48"/>
      <c r="IH165" s="48"/>
      <c r="II165" s="48"/>
      <c r="IJ165" s="48"/>
      <c r="IK165" s="48"/>
      <c r="IL165" s="48"/>
      <c r="IM165" s="48"/>
      <c r="IN165" s="48"/>
      <c r="IO165" s="48"/>
      <c r="IP165" s="48"/>
      <c r="IQ165" s="48"/>
      <c r="IR165" s="48"/>
      <c r="IS165" s="48"/>
      <c r="IT165" s="48"/>
      <c r="IU165" s="48"/>
      <c r="IV165" s="48"/>
      <c r="IW165" s="48"/>
      <c r="IX165" s="48"/>
      <c r="IY165" s="48"/>
      <c r="IZ165" s="48"/>
      <c r="JA165" s="48"/>
      <c r="JB165" s="48"/>
      <c r="JC165" s="48"/>
      <c r="JD165" s="48"/>
      <c r="JE165" s="48"/>
      <c r="JF165" s="48"/>
      <c r="JG165" s="48"/>
      <c r="JH165" s="48"/>
      <c r="JI165" s="48"/>
      <c r="JJ165" s="48"/>
      <c r="JK165" s="48"/>
      <c r="JL165" s="48"/>
    </row>
    <row r="166" spans="1:272" x14ac:dyDescent="0.2">
      <c r="A166" s="51"/>
      <c r="B166" s="51"/>
      <c r="C166" s="48"/>
      <c r="D166" s="48"/>
      <c r="E166" s="48"/>
      <c r="F166" s="49"/>
      <c r="G166" s="49"/>
      <c r="H166" s="49"/>
      <c r="I166" s="50"/>
      <c r="J166" s="48"/>
      <c r="K166" s="48"/>
      <c r="L166" s="48"/>
      <c r="M166" s="48"/>
      <c r="N166" s="48"/>
      <c r="O166" s="48"/>
      <c r="P166" s="48"/>
      <c r="Q166" s="48"/>
      <c r="R166" s="48"/>
      <c r="S166" s="48"/>
      <c r="T166" s="48"/>
      <c r="U166" s="48"/>
      <c r="V166" s="48"/>
      <c r="W166" s="48"/>
      <c r="X166" s="48"/>
      <c r="Y166" s="48"/>
      <c r="Z166" s="48"/>
      <c r="AA166" s="48"/>
      <c r="AB166" s="48"/>
      <c r="AC166" s="48"/>
      <c r="AD166" s="48"/>
      <c r="AE166" s="48"/>
      <c r="AF166" s="48"/>
      <c r="AG166" s="48"/>
      <c r="AH166" s="48"/>
      <c r="AI166" s="48"/>
      <c r="AJ166" s="48"/>
      <c r="AK166" s="48"/>
      <c r="AL166" s="48"/>
      <c r="AM166" s="48"/>
      <c r="AN166" s="48"/>
      <c r="AO166" s="48"/>
      <c r="AP166" s="48"/>
      <c r="AQ166" s="48"/>
      <c r="AR166" s="48"/>
      <c r="AS166" s="48"/>
      <c r="AT166" s="48"/>
      <c r="AU166" s="48"/>
      <c r="AV166" s="48"/>
      <c r="AW166" s="48"/>
      <c r="AX166" s="48"/>
      <c r="AY166" s="48"/>
      <c r="AZ166" s="48"/>
      <c r="BA166" s="48"/>
      <c r="BB166" s="48"/>
      <c r="BC166" s="48"/>
      <c r="BD166" s="48"/>
      <c r="BE166" s="48"/>
      <c r="BF166" s="48"/>
      <c r="BG166" s="48"/>
      <c r="BH166" s="48"/>
      <c r="BI166" s="48"/>
      <c r="BJ166" s="48"/>
      <c r="BK166" s="48"/>
      <c r="BL166" s="48"/>
      <c r="BM166" s="48"/>
      <c r="BN166" s="48"/>
      <c r="BO166" s="48"/>
      <c r="BP166" s="48"/>
      <c r="BQ166" s="48"/>
      <c r="BR166" s="48"/>
      <c r="BS166" s="48"/>
      <c r="BT166" s="48"/>
      <c r="BU166" s="48"/>
      <c r="BV166" s="48"/>
      <c r="BW166" s="48"/>
      <c r="BX166" s="48"/>
      <c r="BY166" s="48"/>
      <c r="BZ166" s="48"/>
      <c r="CA166" s="48"/>
      <c r="CB166" s="48"/>
      <c r="CC166" s="48"/>
      <c r="CD166" s="48"/>
      <c r="CE166" s="48"/>
      <c r="CF166" s="48"/>
      <c r="CG166" s="48"/>
      <c r="CH166" s="48"/>
      <c r="CI166" s="48"/>
      <c r="CJ166" s="48"/>
      <c r="CK166" s="48"/>
      <c r="CL166" s="48"/>
      <c r="CM166" s="48"/>
      <c r="CN166" s="48"/>
      <c r="CO166" s="48"/>
      <c r="CP166" s="48"/>
      <c r="CQ166" s="48"/>
      <c r="CR166" s="48"/>
      <c r="CS166" s="48"/>
      <c r="CT166" s="48"/>
      <c r="CU166" s="48"/>
      <c r="CV166" s="48"/>
      <c r="CW166" s="48"/>
      <c r="CX166" s="48"/>
      <c r="CY166" s="48"/>
      <c r="CZ166" s="48"/>
      <c r="DA166" s="48"/>
      <c r="DB166" s="48"/>
      <c r="DC166" s="48"/>
      <c r="DD166" s="48"/>
      <c r="DE166" s="48"/>
      <c r="DF166" s="48"/>
      <c r="DG166" s="48"/>
      <c r="DH166" s="48"/>
      <c r="DI166" s="48"/>
      <c r="DJ166" s="48"/>
      <c r="DK166" s="48"/>
      <c r="DL166" s="48"/>
      <c r="DM166" s="48"/>
      <c r="DN166" s="48"/>
      <c r="DO166" s="48"/>
      <c r="DP166" s="48"/>
      <c r="DQ166" s="48"/>
      <c r="DR166" s="48"/>
      <c r="DS166" s="48"/>
      <c r="DT166" s="48"/>
      <c r="DU166" s="48"/>
      <c r="DV166" s="48"/>
      <c r="DW166" s="48"/>
      <c r="DX166" s="48"/>
      <c r="DY166" s="48"/>
      <c r="DZ166" s="48"/>
      <c r="EA166" s="48"/>
      <c r="EB166" s="48"/>
      <c r="EC166" s="48"/>
      <c r="ED166" s="48"/>
      <c r="EE166" s="48"/>
      <c r="EF166" s="48"/>
      <c r="EG166" s="48"/>
      <c r="EH166" s="48"/>
      <c r="EI166" s="48"/>
      <c r="EJ166" s="48"/>
      <c r="EK166" s="48"/>
      <c r="EL166" s="48"/>
      <c r="EM166" s="48"/>
      <c r="EN166" s="48"/>
      <c r="EO166" s="48"/>
      <c r="EP166" s="48"/>
      <c r="EQ166" s="48"/>
      <c r="ER166" s="48"/>
      <c r="ES166" s="48"/>
      <c r="ET166" s="48"/>
      <c r="EU166" s="48"/>
      <c r="EV166" s="48"/>
      <c r="EW166" s="48"/>
      <c r="EX166" s="48"/>
      <c r="EY166" s="48"/>
      <c r="EZ166" s="48"/>
      <c r="FA166" s="48"/>
      <c r="FB166" s="48"/>
      <c r="FC166" s="48"/>
      <c r="FD166" s="48"/>
      <c r="FE166" s="48"/>
      <c r="FF166" s="48"/>
      <c r="FG166" s="48"/>
      <c r="FH166" s="48"/>
      <c r="FI166" s="48"/>
      <c r="FJ166" s="48"/>
      <c r="FK166" s="48"/>
      <c r="FL166" s="48"/>
      <c r="FM166" s="48"/>
      <c r="FN166" s="48"/>
      <c r="FO166" s="48"/>
      <c r="FP166" s="48"/>
      <c r="FQ166" s="48"/>
      <c r="FR166" s="48"/>
      <c r="FS166" s="48"/>
      <c r="FT166" s="48"/>
      <c r="FU166" s="48"/>
      <c r="FV166" s="48"/>
      <c r="FW166" s="48"/>
      <c r="FX166" s="48"/>
      <c r="FY166" s="48"/>
      <c r="FZ166" s="48"/>
      <c r="GA166" s="48"/>
      <c r="GB166" s="48"/>
      <c r="GC166" s="48"/>
      <c r="GD166" s="48"/>
      <c r="GE166" s="48"/>
      <c r="GF166" s="48"/>
      <c r="GG166" s="48"/>
      <c r="GH166" s="48"/>
      <c r="GI166" s="48"/>
      <c r="GJ166" s="48"/>
      <c r="GK166" s="48"/>
      <c r="GL166" s="48"/>
      <c r="GM166" s="48"/>
      <c r="GN166" s="48"/>
      <c r="GO166" s="48"/>
      <c r="GP166" s="48"/>
      <c r="GQ166" s="48"/>
      <c r="GR166" s="48"/>
      <c r="GS166" s="48"/>
      <c r="GT166" s="48"/>
      <c r="GU166" s="48"/>
      <c r="GV166" s="48"/>
      <c r="GW166" s="48"/>
      <c r="GX166" s="48"/>
      <c r="GY166" s="48"/>
      <c r="GZ166" s="48"/>
      <c r="HA166" s="48"/>
      <c r="HB166" s="48"/>
      <c r="HC166" s="48"/>
      <c r="HD166" s="48"/>
      <c r="HE166" s="48"/>
      <c r="HF166" s="48"/>
      <c r="HG166" s="48"/>
      <c r="HH166" s="48"/>
      <c r="HI166" s="48"/>
      <c r="HJ166" s="48"/>
      <c r="HK166" s="48"/>
      <c r="HL166" s="48"/>
      <c r="HM166" s="48"/>
      <c r="HN166" s="48"/>
      <c r="HO166" s="48"/>
      <c r="HP166" s="48"/>
      <c r="HQ166" s="48"/>
      <c r="HR166" s="48"/>
      <c r="HS166" s="48"/>
      <c r="HT166" s="48"/>
      <c r="HU166" s="48"/>
      <c r="HV166" s="48"/>
      <c r="HW166" s="48"/>
      <c r="HX166" s="48"/>
      <c r="HY166" s="48"/>
      <c r="HZ166" s="48"/>
      <c r="IA166" s="48"/>
      <c r="IB166" s="48"/>
      <c r="IC166" s="48"/>
      <c r="ID166" s="48"/>
      <c r="IE166" s="48"/>
      <c r="IF166" s="48"/>
      <c r="IG166" s="48"/>
      <c r="IH166" s="48"/>
      <c r="II166" s="48"/>
      <c r="IJ166" s="48"/>
      <c r="IK166" s="48"/>
      <c r="IL166" s="48"/>
      <c r="IM166" s="48"/>
      <c r="IN166" s="48"/>
      <c r="IO166" s="48"/>
      <c r="IP166" s="48"/>
      <c r="IQ166" s="48"/>
      <c r="IR166" s="48"/>
      <c r="IS166" s="48"/>
      <c r="IT166" s="48"/>
      <c r="IU166" s="48"/>
      <c r="IV166" s="48"/>
      <c r="IW166" s="48"/>
      <c r="IX166" s="48"/>
      <c r="IY166" s="48"/>
      <c r="IZ166" s="48"/>
      <c r="JA166" s="48"/>
      <c r="JB166" s="48"/>
      <c r="JC166" s="48"/>
      <c r="JD166" s="48"/>
      <c r="JE166" s="48"/>
      <c r="JF166" s="48"/>
      <c r="JG166" s="48"/>
      <c r="JH166" s="48"/>
      <c r="JI166" s="48"/>
      <c r="JJ166" s="48"/>
      <c r="JK166" s="48"/>
      <c r="JL166" s="48"/>
    </row>
    <row r="167" spans="1:272" x14ac:dyDescent="0.2">
      <c r="A167" s="51"/>
      <c r="B167" s="51"/>
      <c r="C167" s="48"/>
      <c r="D167" s="48"/>
      <c r="E167" s="48"/>
      <c r="F167" s="49"/>
      <c r="G167" s="49"/>
      <c r="H167" s="49"/>
      <c r="I167" s="50"/>
      <c r="J167" s="48"/>
      <c r="K167" s="48"/>
      <c r="L167" s="48"/>
      <c r="M167" s="48"/>
      <c r="N167" s="48"/>
      <c r="O167" s="48"/>
      <c r="P167" s="48"/>
      <c r="Q167" s="48"/>
      <c r="R167" s="48"/>
      <c r="S167" s="48"/>
      <c r="T167" s="48"/>
      <c r="U167" s="48"/>
      <c r="V167" s="48"/>
      <c r="W167" s="48"/>
      <c r="X167" s="48"/>
      <c r="Y167" s="48"/>
      <c r="Z167" s="48"/>
      <c r="AA167" s="48"/>
      <c r="AB167" s="48"/>
      <c r="AC167" s="48"/>
      <c r="AD167" s="48"/>
      <c r="AE167" s="48"/>
      <c r="AF167" s="48"/>
      <c r="AG167" s="48"/>
      <c r="AH167" s="48"/>
      <c r="AI167" s="48"/>
      <c r="AJ167" s="48"/>
      <c r="AK167" s="48"/>
      <c r="AL167" s="48"/>
      <c r="AM167" s="48"/>
      <c r="AN167" s="48"/>
      <c r="AO167" s="48"/>
      <c r="AP167" s="48"/>
      <c r="AQ167" s="48"/>
      <c r="AR167" s="48"/>
      <c r="AS167" s="48"/>
      <c r="AT167" s="48"/>
      <c r="AU167" s="48"/>
      <c r="AV167" s="48"/>
      <c r="AW167" s="48"/>
      <c r="AX167" s="48"/>
      <c r="AY167" s="48"/>
      <c r="AZ167" s="48"/>
      <c r="BA167" s="48"/>
      <c r="BB167" s="48"/>
      <c r="BC167" s="48"/>
      <c r="BD167" s="48"/>
      <c r="BE167" s="48"/>
      <c r="BF167" s="48"/>
      <c r="BG167" s="48"/>
      <c r="BH167" s="48"/>
      <c r="BI167" s="48"/>
      <c r="BJ167" s="48"/>
      <c r="BK167" s="48"/>
      <c r="BL167" s="48"/>
      <c r="BM167" s="48"/>
      <c r="BN167" s="48"/>
      <c r="BO167" s="48"/>
      <c r="BP167" s="48"/>
      <c r="BQ167" s="48"/>
      <c r="BR167" s="48"/>
      <c r="BS167" s="48"/>
      <c r="BT167" s="48"/>
      <c r="BU167" s="48"/>
      <c r="BV167" s="48"/>
      <c r="BW167" s="48"/>
      <c r="BX167" s="48"/>
      <c r="BY167" s="48"/>
      <c r="BZ167" s="48"/>
      <c r="CA167" s="48"/>
      <c r="CB167" s="48"/>
      <c r="CC167" s="48"/>
      <c r="CD167" s="48"/>
      <c r="CE167" s="48"/>
      <c r="CF167" s="48"/>
      <c r="CG167" s="48"/>
      <c r="CH167" s="48"/>
      <c r="CI167" s="48"/>
      <c r="CJ167" s="48"/>
      <c r="CK167" s="48"/>
      <c r="CL167" s="48"/>
      <c r="CM167" s="48"/>
      <c r="CN167" s="48"/>
      <c r="CO167" s="48"/>
      <c r="CP167" s="48"/>
      <c r="CQ167" s="48"/>
      <c r="CR167" s="48"/>
      <c r="CS167" s="48"/>
      <c r="CT167" s="48"/>
      <c r="CU167" s="48"/>
      <c r="CV167" s="48"/>
      <c r="CW167" s="48"/>
      <c r="CX167" s="48"/>
      <c r="CY167" s="48"/>
      <c r="CZ167" s="48"/>
      <c r="DA167" s="48"/>
      <c r="DB167" s="48"/>
      <c r="DC167" s="48"/>
      <c r="DD167" s="48"/>
      <c r="DE167" s="48"/>
      <c r="DF167" s="48"/>
      <c r="DG167" s="48"/>
      <c r="DH167" s="48"/>
      <c r="DI167" s="48"/>
      <c r="DJ167" s="48"/>
      <c r="DK167" s="48"/>
      <c r="DL167" s="48"/>
      <c r="DM167" s="48"/>
      <c r="DN167" s="48"/>
      <c r="DO167" s="48"/>
      <c r="DP167" s="48"/>
      <c r="DQ167" s="48"/>
      <c r="DR167" s="48"/>
      <c r="DS167" s="48"/>
      <c r="DT167" s="48"/>
      <c r="DU167" s="48"/>
      <c r="DV167" s="48"/>
      <c r="DW167" s="48"/>
      <c r="DX167" s="48"/>
      <c r="DY167" s="48"/>
      <c r="DZ167" s="48"/>
      <c r="EA167" s="48"/>
      <c r="EB167" s="48"/>
      <c r="EC167" s="48"/>
      <c r="ED167" s="48"/>
      <c r="EE167" s="48"/>
      <c r="EF167" s="48"/>
      <c r="EG167" s="48"/>
      <c r="EH167" s="48"/>
      <c r="EI167" s="48"/>
      <c r="EJ167" s="48"/>
      <c r="EK167" s="48"/>
      <c r="EL167" s="48"/>
      <c r="EM167" s="48"/>
      <c r="EN167" s="48"/>
      <c r="EO167" s="48"/>
      <c r="EP167" s="48"/>
      <c r="EQ167" s="48"/>
      <c r="ER167" s="48"/>
      <c r="ES167" s="48"/>
      <c r="ET167" s="48"/>
      <c r="EU167" s="48"/>
      <c r="EV167" s="48"/>
      <c r="EW167" s="48"/>
      <c r="EX167" s="48"/>
      <c r="EY167" s="48"/>
      <c r="EZ167" s="48"/>
      <c r="FA167" s="48"/>
      <c r="FB167" s="48"/>
      <c r="FC167" s="48"/>
      <c r="FD167" s="48"/>
      <c r="FE167" s="48"/>
      <c r="FF167" s="48"/>
      <c r="FG167" s="48"/>
      <c r="FH167" s="48"/>
      <c r="FI167" s="48"/>
      <c r="FJ167" s="48"/>
      <c r="FK167" s="48"/>
      <c r="FL167" s="48"/>
      <c r="FM167" s="48"/>
      <c r="FN167" s="48"/>
      <c r="FO167" s="48"/>
      <c r="FP167" s="48"/>
      <c r="FQ167" s="48"/>
      <c r="FR167" s="48"/>
      <c r="FS167" s="48"/>
      <c r="FT167" s="48"/>
      <c r="FU167" s="48"/>
      <c r="FV167" s="48"/>
      <c r="FW167" s="48"/>
      <c r="FX167" s="48"/>
      <c r="FY167" s="48"/>
      <c r="FZ167" s="48"/>
      <c r="GA167" s="48"/>
      <c r="GB167" s="48"/>
      <c r="GC167" s="48"/>
      <c r="GD167" s="48"/>
      <c r="GE167" s="48"/>
      <c r="GF167" s="48"/>
      <c r="GG167" s="48"/>
      <c r="GH167" s="48"/>
      <c r="GI167" s="48"/>
      <c r="GJ167" s="48"/>
      <c r="GK167" s="48"/>
      <c r="GL167" s="48"/>
      <c r="GM167" s="48"/>
      <c r="GN167" s="48"/>
      <c r="GO167" s="48"/>
      <c r="GP167" s="48"/>
      <c r="GQ167" s="48"/>
      <c r="GR167" s="48"/>
      <c r="GS167" s="48"/>
      <c r="GT167" s="48"/>
      <c r="GU167" s="48"/>
      <c r="GV167" s="48"/>
      <c r="GW167" s="48"/>
      <c r="GX167" s="48"/>
      <c r="GY167" s="48"/>
      <c r="GZ167" s="48"/>
      <c r="HA167" s="48"/>
      <c r="HB167" s="48"/>
      <c r="HC167" s="48"/>
      <c r="HD167" s="48"/>
      <c r="HE167" s="48"/>
      <c r="HF167" s="48"/>
      <c r="HG167" s="48"/>
      <c r="HH167" s="48"/>
      <c r="HI167" s="48"/>
      <c r="HJ167" s="48"/>
      <c r="HK167" s="48"/>
      <c r="HL167" s="48"/>
      <c r="HM167" s="48"/>
      <c r="HN167" s="48"/>
      <c r="HO167" s="48"/>
      <c r="HP167" s="48"/>
      <c r="HQ167" s="48"/>
      <c r="HR167" s="48"/>
      <c r="HS167" s="48"/>
      <c r="HT167" s="48"/>
      <c r="HU167" s="48"/>
      <c r="HV167" s="48"/>
      <c r="HW167" s="48"/>
      <c r="HX167" s="48"/>
      <c r="HY167" s="48"/>
      <c r="HZ167" s="48"/>
      <c r="IA167" s="48"/>
      <c r="IB167" s="48"/>
      <c r="IC167" s="48"/>
      <c r="ID167" s="48"/>
      <c r="IE167" s="48"/>
      <c r="IF167" s="48"/>
      <c r="IG167" s="48"/>
      <c r="IH167" s="48"/>
      <c r="II167" s="48"/>
      <c r="IJ167" s="48"/>
      <c r="IK167" s="48"/>
      <c r="IL167" s="48"/>
      <c r="IM167" s="48"/>
      <c r="IN167" s="48"/>
      <c r="IO167" s="48"/>
      <c r="IP167" s="48"/>
      <c r="IQ167" s="48"/>
      <c r="IR167" s="48"/>
      <c r="IS167" s="48"/>
      <c r="IT167" s="48"/>
      <c r="IU167" s="48"/>
      <c r="IV167" s="48"/>
      <c r="IW167" s="48"/>
      <c r="IX167" s="48"/>
      <c r="IY167" s="48"/>
      <c r="IZ167" s="48"/>
      <c r="JA167" s="48"/>
      <c r="JB167" s="48"/>
      <c r="JC167" s="48"/>
      <c r="JD167" s="48"/>
      <c r="JE167" s="48"/>
      <c r="JF167" s="48"/>
      <c r="JG167" s="48"/>
      <c r="JH167" s="48"/>
      <c r="JI167" s="48"/>
      <c r="JJ167" s="48"/>
      <c r="JK167" s="48"/>
      <c r="JL167" s="48"/>
    </row>
    <row r="168" spans="1:272" x14ac:dyDescent="0.2">
      <c r="A168" s="51"/>
      <c r="B168" s="51"/>
      <c r="C168" s="48"/>
      <c r="D168" s="48"/>
      <c r="E168" s="48"/>
      <c r="F168" s="49"/>
      <c r="G168" s="49"/>
      <c r="H168" s="49"/>
      <c r="I168" s="50"/>
      <c r="J168" s="48"/>
      <c r="K168" s="48"/>
      <c r="L168" s="48"/>
      <c r="M168" s="48"/>
      <c r="N168" s="48"/>
      <c r="O168" s="48"/>
      <c r="P168" s="48"/>
      <c r="Q168" s="48"/>
      <c r="R168" s="48"/>
      <c r="S168" s="48"/>
      <c r="T168" s="48"/>
      <c r="U168" s="48"/>
      <c r="V168" s="48"/>
      <c r="W168" s="48"/>
      <c r="X168" s="48"/>
      <c r="Y168" s="48"/>
      <c r="Z168" s="48"/>
      <c r="AA168" s="48"/>
      <c r="AB168" s="48"/>
      <c r="AC168" s="48"/>
      <c r="AD168" s="48"/>
      <c r="AE168" s="48"/>
      <c r="AF168" s="48"/>
      <c r="AG168" s="48"/>
      <c r="AH168" s="48"/>
      <c r="AI168" s="48"/>
      <c r="AJ168" s="48"/>
      <c r="AK168" s="48"/>
      <c r="AL168" s="48"/>
      <c r="AM168" s="48"/>
      <c r="AN168" s="48"/>
      <c r="AO168" s="48"/>
      <c r="AP168" s="48"/>
      <c r="AQ168" s="48"/>
      <c r="AR168" s="48"/>
      <c r="AS168" s="48"/>
      <c r="AT168" s="48"/>
      <c r="AU168" s="48"/>
      <c r="AV168" s="48"/>
      <c r="AW168" s="48"/>
      <c r="AX168" s="48"/>
      <c r="AY168" s="48"/>
      <c r="AZ168" s="48"/>
      <c r="BA168" s="48"/>
      <c r="BB168" s="48"/>
      <c r="BC168" s="48"/>
      <c r="BD168" s="48"/>
      <c r="BE168" s="48"/>
      <c r="BF168" s="48"/>
      <c r="BG168" s="48"/>
      <c r="BH168" s="48"/>
      <c r="BI168" s="48"/>
      <c r="BJ168" s="48"/>
      <c r="BK168" s="48"/>
      <c r="BL168" s="48"/>
      <c r="BM168" s="48"/>
      <c r="BN168" s="48"/>
      <c r="BO168" s="48"/>
      <c r="BP168" s="48"/>
      <c r="BQ168" s="48"/>
      <c r="BR168" s="48"/>
      <c r="BS168" s="48"/>
      <c r="BT168" s="48"/>
      <c r="BU168" s="48"/>
      <c r="BV168" s="48"/>
      <c r="BW168" s="48"/>
      <c r="BX168" s="48"/>
      <c r="BY168" s="48"/>
      <c r="BZ168" s="48"/>
      <c r="CA168" s="48"/>
      <c r="CB168" s="48"/>
      <c r="CC168" s="48"/>
      <c r="CD168" s="48"/>
      <c r="CE168" s="48"/>
      <c r="CF168" s="48"/>
      <c r="CG168" s="48"/>
      <c r="CH168" s="48"/>
      <c r="CI168" s="48"/>
      <c r="CJ168" s="48"/>
      <c r="CK168" s="48"/>
      <c r="CL168" s="48"/>
      <c r="CM168" s="48"/>
      <c r="CN168" s="48"/>
      <c r="CO168" s="48"/>
      <c r="CP168" s="48"/>
      <c r="CQ168" s="48"/>
      <c r="CR168" s="48"/>
      <c r="CS168" s="48"/>
      <c r="CT168" s="48"/>
      <c r="CU168" s="48"/>
      <c r="CV168" s="48"/>
      <c r="CW168" s="48"/>
      <c r="CX168" s="48"/>
      <c r="CY168" s="48"/>
      <c r="CZ168" s="48"/>
      <c r="DA168" s="48"/>
      <c r="DB168" s="48"/>
      <c r="DC168" s="48"/>
      <c r="DD168" s="48"/>
      <c r="DE168" s="48"/>
      <c r="DF168" s="48"/>
      <c r="DG168" s="48"/>
      <c r="DH168" s="48"/>
      <c r="DI168" s="48"/>
      <c r="DJ168" s="48"/>
      <c r="DK168" s="48"/>
      <c r="DL168" s="48"/>
      <c r="DM168" s="48"/>
      <c r="DN168" s="48"/>
      <c r="DO168" s="48"/>
      <c r="DP168" s="48"/>
      <c r="DQ168" s="48"/>
      <c r="DR168" s="48"/>
      <c r="DS168" s="48"/>
      <c r="DT168" s="48"/>
      <c r="DU168" s="48"/>
      <c r="DV168" s="48"/>
      <c r="DW168" s="48"/>
      <c r="DX168" s="48"/>
      <c r="DY168" s="48"/>
      <c r="DZ168" s="48"/>
      <c r="EA168" s="48"/>
      <c r="EB168" s="48"/>
      <c r="EC168" s="48"/>
      <c r="ED168" s="48"/>
      <c r="EE168" s="48"/>
      <c r="EF168" s="48"/>
      <c r="EG168" s="48"/>
      <c r="EH168" s="48"/>
      <c r="EI168" s="48"/>
      <c r="EJ168" s="48"/>
      <c r="EK168" s="48"/>
      <c r="EL168" s="48"/>
      <c r="EM168" s="48"/>
      <c r="EN168" s="48"/>
      <c r="EO168" s="48"/>
      <c r="EP168" s="48"/>
      <c r="EQ168" s="48"/>
      <c r="ER168" s="48"/>
      <c r="ES168" s="48"/>
      <c r="ET168" s="48"/>
      <c r="EU168" s="48"/>
      <c r="EV168" s="48"/>
      <c r="EW168" s="48"/>
      <c r="EX168" s="48"/>
      <c r="EY168" s="48"/>
      <c r="EZ168" s="48"/>
      <c r="FA168" s="48"/>
      <c r="FB168" s="48"/>
      <c r="FC168" s="48"/>
      <c r="FD168" s="48"/>
      <c r="FE168" s="48"/>
      <c r="FF168" s="48"/>
      <c r="FG168" s="48"/>
      <c r="FH168" s="48"/>
      <c r="FI168" s="48"/>
      <c r="FJ168" s="48"/>
      <c r="FK168" s="48"/>
      <c r="FL168" s="48"/>
      <c r="FM168" s="48"/>
      <c r="FN168" s="48"/>
      <c r="FO168" s="48"/>
      <c r="FP168" s="48"/>
      <c r="FQ168" s="48"/>
      <c r="FR168" s="48"/>
      <c r="FS168" s="48"/>
      <c r="FT168" s="48"/>
      <c r="FU168" s="48"/>
      <c r="FV168" s="48"/>
      <c r="FW168" s="48"/>
      <c r="FX168" s="48"/>
      <c r="FY168" s="48"/>
      <c r="FZ168" s="48"/>
      <c r="GA168" s="48"/>
      <c r="GB168" s="48"/>
      <c r="GC168" s="48"/>
      <c r="GD168" s="48"/>
      <c r="GE168" s="48"/>
      <c r="GF168" s="48"/>
      <c r="GG168" s="48"/>
      <c r="GH168" s="48"/>
      <c r="GI168" s="48"/>
      <c r="GJ168" s="48"/>
      <c r="GK168" s="48"/>
      <c r="GL168" s="48"/>
      <c r="GM168" s="48"/>
      <c r="GN168" s="48"/>
      <c r="GO168" s="48"/>
      <c r="GP168" s="48"/>
      <c r="GQ168" s="48"/>
      <c r="GR168" s="48"/>
      <c r="GS168" s="48"/>
      <c r="GT168" s="48"/>
      <c r="GU168" s="48"/>
      <c r="GV168" s="48"/>
      <c r="GW168" s="48"/>
      <c r="GX168" s="48"/>
      <c r="GY168" s="48"/>
      <c r="GZ168" s="48"/>
      <c r="HA168" s="48"/>
      <c r="HB168" s="48"/>
      <c r="HC168" s="48"/>
      <c r="HD168" s="48"/>
      <c r="HE168" s="48"/>
      <c r="HF168" s="48"/>
      <c r="HG168" s="48"/>
      <c r="HH168" s="48"/>
      <c r="HI168" s="48"/>
      <c r="HJ168" s="48"/>
      <c r="HK168" s="48"/>
      <c r="HL168" s="48"/>
      <c r="HM168" s="48"/>
      <c r="HN168" s="48"/>
      <c r="HO168" s="48"/>
      <c r="HP168" s="48"/>
      <c r="HQ168" s="48"/>
      <c r="HR168" s="48"/>
      <c r="HS168" s="48"/>
      <c r="HT168" s="48"/>
      <c r="HU168" s="48"/>
      <c r="HV168" s="48"/>
      <c r="HW168" s="48"/>
      <c r="HX168" s="48"/>
      <c r="HY168" s="48"/>
      <c r="HZ168" s="48"/>
      <c r="IA168" s="48"/>
      <c r="IB168" s="48"/>
      <c r="IC168" s="48"/>
      <c r="ID168" s="48"/>
      <c r="IE168" s="48"/>
      <c r="IF168" s="48"/>
      <c r="IG168" s="48"/>
      <c r="IH168" s="48"/>
      <c r="II168" s="48"/>
      <c r="IJ168" s="48"/>
      <c r="IK168" s="48"/>
      <c r="IL168" s="48"/>
      <c r="IM168" s="48"/>
      <c r="IN168" s="48"/>
      <c r="IO168" s="48"/>
      <c r="IP168" s="48"/>
      <c r="IQ168" s="48"/>
      <c r="IR168" s="48"/>
      <c r="IS168" s="48"/>
      <c r="IT168" s="48"/>
      <c r="IU168" s="48"/>
      <c r="IV168" s="48"/>
      <c r="IW168" s="48"/>
      <c r="IX168" s="48"/>
      <c r="IY168" s="48"/>
      <c r="IZ168" s="48"/>
      <c r="JA168" s="48"/>
      <c r="JB168" s="48"/>
      <c r="JC168" s="48"/>
      <c r="JD168" s="48"/>
      <c r="JE168" s="48"/>
      <c r="JF168" s="48"/>
      <c r="JG168" s="48"/>
      <c r="JH168" s="48"/>
      <c r="JI168" s="48"/>
      <c r="JJ168" s="48"/>
      <c r="JK168" s="48"/>
      <c r="JL168" s="48"/>
    </row>
    <row r="169" spans="1:272" x14ac:dyDescent="0.2">
      <c r="A169" s="51"/>
      <c r="B169" s="51"/>
      <c r="C169" s="48"/>
      <c r="D169" s="48"/>
      <c r="E169" s="48"/>
      <c r="F169" s="49"/>
      <c r="G169" s="49"/>
      <c r="H169" s="49"/>
      <c r="I169" s="50"/>
      <c r="J169" s="48"/>
      <c r="K169" s="48"/>
      <c r="L169" s="48"/>
      <c r="M169" s="48"/>
      <c r="N169" s="48"/>
      <c r="O169" s="48"/>
      <c r="P169" s="48"/>
      <c r="Q169" s="48"/>
      <c r="R169" s="48"/>
      <c r="S169" s="48"/>
      <c r="T169" s="48"/>
      <c r="U169" s="48"/>
      <c r="V169" s="48"/>
      <c r="W169" s="48"/>
      <c r="X169" s="48"/>
      <c r="Y169" s="48"/>
      <c r="Z169" s="48"/>
      <c r="AA169" s="48"/>
      <c r="AB169" s="48"/>
      <c r="AC169" s="48"/>
      <c r="AD169" s="48"/>
      <c r="AE169" s="48"/>
      <c r="AF169" s="48"/>
      <c r="AG169" s="48"/>
      <c r="AH169" s="48"/>
      <c r="AI169" s="48"/>
      <c r="AJ169" s="48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  <c r="BA169" s="48"/>
      <c r="BB169" s="48"/>
      <c r="BC169" s="48"/>
      <c r="BD169" s="48"/>
      <c r="BE169" s="48"/>
      <c r="BF169" s="48"/>
      <c r="BG169" s="48"/>
      <c r="BH169" s="48"/>
      <c r="BI169" s="48"/>
      <c r="BJ169" s="48"/>
      <c r="BK169" s="48"/>
      <c r="BL169" s="48"/>
      <c r="BM169" s="48"/>
      <c r="BN169" s="48"/>
      <c r="BO169" s="48"/>
      <c r="BP169" s="48"/>
      <c r="BQ169" s="48"/>
      <c r="BR169" s="48"/>
      <c r="BS169" s="48"/>
      <c r="BT169" s="48"/>
      <c r="BU169" s="48"/>
      <c r="BV169" s="48"/>
      <c r="BW169" s="48"/>
      <c r="BX169" s="48"/>
      <c r="BY169" s="48"/>
      <c r="BZ169" s="48"/>
      <c r="CA169" s="48"/>
      <c r="CB169" s="48"/>
      <c r="CC169" s="48"/>
      <c r="CD169" s="48"/>
      <c r="CE169" s="48"/>
      <c r="CF169" s="48"/>
      <c r="CG169" s="48"/>
      <c r="CH169" s="48"/>
      <c r="CI169" s="48"/>
      <c r="CJ169" s="48"/>
      <c r="CK169" s="48"/>
      <c r="CL169" s="48"/>
      <c r="CM169" s="48"/>
      <c r="CN169" s="48"/>
      <c r="CO169" s="48"/>
      <c r="CP169" s="48"/>
      <c r="CQ169" s="48"/>
      <c r="CR169" s="48"/>
      <c r="CS169" s="48"/>
      <c r="CT169" s="48"/>
      <c r="CU169" s="48"/>
      <c r="CV169" s="48"/>
      <c r="CW169" s="48"/>
      <c r="CX169" s="48"/>
      <c r="CY169" s="48"/>
      <c r="CZ169" s="48"/>
      <c r="DA169" s="48"/>
      <c r="DB169" s="48"/>
      <c r="DC169" s="48"/>
      <c r="DD169" s="48"/>
      <c r="DE169" s="48"/>
      <c r="DF169" s="48"/>
      <c r="DG169" s="48"/>
      <c r="DH169" s="48"/>
      <c r="DI169" s="48"/>
      <c r="DJ169" s="48"/>
      <c r="DK169" s="48"/>
      <c r="DL169" s="48"/>
      <c r="DM169" s="48"/>
      <c r="DN169" s="48"/>
      <c r="DO169" s="48"/>
      <c r="DP169" s="48"/>
      <c r="DQ169" s="48"/>
      <c r="DR169" s="48"/>
      <c r="DS169" s="48"/>
      <c r="DT169" s="48"/>
      <c r="DU169" s="48"/>
      <c r="DV169" s="48"/>
      <c r="DW169" s="48"/>
      <c r="DX169" s="48"/>
      <c r="DY169" s="48"/>
      <c r="DZ169" s="48"/>
      <c r="EA169" s="48"/>
      <c r="EB169" s="48"/>
      <c r="EC169" s="48"/>
      <c r="ED169" s="48"/>
      <c r="EE169" s="48"/>
      <c r="EF169" s="48"/>
      <c r="EG169" s="48"/>
      <c r="EH169" s="48"/>
      <c r="EI169" s="48"/>
      <c r="EJ169" s="48"/>
      <c r="EK169" s="48"/>
      <c r="EL169" s="48"/>
      <c r="EM169" s="48"/>
      <c r="EN169" s="48"/>
      <c r="EO169" s="48"/>
      <c r="EP169" s="48"/>
      <c r="EQ169" s="48"/>
      <c r="ER169" s="48"/>
      <c r="ES169" s="48"/>
      <c r="ET169" s="48"/>
      <c r="EU169" s="48"/>
      <c r="EV169" s="48"/>
      <c r="EW169" s="48"/>
      <c r="EX169" s="48"/>
      <c r="EY169" s="48"/>
      <c r="EZ169" s="48"/>
      <c r="FA169" s="48"/>
      <c r="FB169" s="48"/>
      <c r="FC169" s="48"/>
      <c r="FD169" s="48"/>
      <c r="FE169" s="48"/>
      <c r="FF169" s="48"/>
      <c r="FG169" s="48"/>
      <c r="FH169" s="48"/>
      <c r="FI169" s="48"/>
      <c r="FJ169" s="48"/>
      <c r="FK169" s="48"/>
      <c r="FL169" s="48"/>
      <c r="FM169" s="48"/>
      <c r="FN169" s="48"/>
      <c r="FO169" s="48"/>
      <c r="FP169" s="48"/>
      <c r="FQ169" s="48"/>
      <c r="FR169" s="48"/>
      <c r="FS169" s="48"/>
      <c r="FT169" s="48"/>
      <c r="FU169" s="48"/>
      <c r="FV169" s="48"/>
      <c r="FW169" s="48"/>
      <c r="FX169" s="48"/>
      <c r="FY169" s="48"/>
      <c r="FZ169" s="48"/>
      <c r="GA169" s="48"/>
      <c r="GB169" s="48"/>
      <c r="GC169" s="48"/>
      <c r="GD169" s="48"/>
      <c r="GE169" s="48"/>
      <c r="GF169" s="48"/>
      <c r="GG169" s="48"/>
      <c r="GH169" s="48"/>
      <c r="GI169" s="48"/>
      <c r="GJ169" s="48"/>
      <c r="GK169" s="48"/>
      <c r="GL169" s="48"/>
      <c r="GM169" s="48"/>
      <c r="GN169" s="48"/>
      <c r="GO169" s="48"/>
      <c r="GP169" s="48"/>
      <c r="GQ169" s="48"/>
      <c r="GR169" s="48"/>
      <c r="GS169" s="48"/>
      <c r="GT169" s="48"/>
      <c r="GU169" s="48"/>
      <c r="GV169" s="48"/>
      <c r="GW169" s="48"/>
      <c r="GX169" s="48"/>
      <c r="GY169" s="48"/>
      <c r="GZ169" s="48"/>
      <c r="HA169" s="48"/>
      <c r="HB169" s="48"/>
      <c r="HC169" s="48"/>
      <c r="HD169" s="48"/>
      <c r="HE169" s="48"/>
      <c r="HF169" s="48"/>
      <c r="HG169" s="48"/>
      <c r="HH169" s="48"/>
      <c r="HI169" s="48"/>
      <c r="HJ169" s="48"/>
      <c r="HK169" s="48"/>
      <c r="HL169" s="48"/>
      <c r="HM169" s="48"/>
      <c r="HN169" s="48"/>
      <c r="HO169" s="48"/>
      <c r="HP169" s="48"/>
      <c r="HQ169" s="48"/>
      <c r="HR169" s="48"/>
      <c r="HS169" s="48"/>
      <c r="HT169" s="48"/>
      <c r="HU169" s="48"/>
      <c r="HV169" s="48"/>
      <c r="HW169" s="48"/>
      <c r="HX169" s="48"/>
      <c r="HY169" s="48"/>
      <c r="HZ169" s="48"/>
      <c r="IA169" s="48"/>
      <c r="IB169" s="48"/>
      <c r="IC169" s="48"/>
      <c r="ID169" s="48"/>
      <c r="IE169" s="48"/>
      <c r="IF169" s="48"/>
      <c r="IG169" s="48"/>
      <c r="IH169" s="48"/>
      <c r="II169" s="48"/>
      <c r="IJ169" s="48"/>
      <c r="IK169" s="48"/>
      <c r="IL169" s="48"/>
      <c r="IM169" s="48"/>
      <c r="IN169" s="48"/>
      <c r="IO169" s="48"/>
      <c r="IP169" s="48"/>
      <c r="IQ169" s="48"/>
      <c r="IR169" s="48"/>
      <c r="IS169" s="48"/>
      <c r="IT169" s="48"/>
      <c r="IU169" s="48"/>
      <c r="IV169" s="48"/>
      <c r="IW169" s="48"/>
      <c r="IX169" s="48"/>
      <c r="IY169" s="48"/>
      <c r="IZ169" s="48"/>
      <c r="JA169" s="48"/>
      <c r="JB169" s="48"/>
      <c r="JC169" s="48"/>
      <c r="JD169" s="48"/>
      <c r="JE169" s="48"/>
      <c r="JF169" s="48"/>
      <c r="JG169" s="48"/>
      <c r="JH169" s="48"/>
      <c r="JI169" s="48"/>
      <c r="JJ169" s="48"/>
      <c r="JK169" s="48"/>
      <c r="JL169" s="48"/>
    </row>
    <row r="170" spans="1:272" x14ac:dyDescent="0.2">
      <c r="A170" s="51"/>
      <c r="B170" s="51"/>
      <c r="C170" s="48"/>
      <c r="D170" s="48"/>
      <c r="E170" s="48"/>
      <c r="F170" s="49"/>
      <c r="G170" s="49"/>
      <c r="H170" s="49"/>
      <c r="I170" s="50"/>
      <c r="J170" s="48"/>
      <c r="K170" s="48"/>
      <c r="L170" s="48"/>
      <c r="M170" s="48"/>
      <c r="N170" s="48"/>
      <c r="O170" s="48"/>
      <c r="P170" s="48"/>
      <c r="Q170" s="48"/>
      <c r="R170" s="48"/>
      <c r="S170" s="48"/>
      <c r="T170" s="48"/>
      <c r="U170" s="48"/>
      <c r="V170" s="48"/>
      <c r="W170" s="48"/>
      <c r="X170" s="48"/>
      <c r="Y170" s="48"/>
      <c r="Z170" s="48"/>
      <c r="AA170" s="48"/>
      <c r="AB170" s="48"/>
      <c r="AC170" s="48"/>
      <c r="AD170" s="48"/>
      <c r="AE170" s="48"/>
      <c r="AF170" s="48"/>
      <c r="AG170" s="48"/>
      <c r="AH170" s="48"/>
      <c r="AI170" s="48"/>
      <c r="AJ170" s="48"/>
      <c r="AK170" s="48"/>
      <c r="AL170" s="48"/>
      <c r="AM170" s="48"/>
      <c r="AN170" s="48"/>
      <c r="AO170" s="48"/>
      <c r="AP170" s="48"/>
      <c r="AQ170" s="48"/>
      <c r="AR170" s="48"/>
      <c r="AS170" s="48"/>
      <c r="AT170" s="48"/>
      <c r="AU170" s="48"/>
      <c r="AV170" s="48"/>
      <c r="AW170" s="48"/>
      <c r="AX170" s="48"/>
      <c r="AY170" s="48"/>
      <c r="AZ170" s="48"/>
      <c r="BA170" s="48"/>
      <c r="BB170" s="48"/>
      <c r="BC170" s="48"/>
      <c r="BD170" s="48"/>
      <c r="BE170" s="48"/>
      <c r="BF170" s="48"/>
      <c r="BG170" s="48"/>
      <c r="BH170" s="48"/>
      <c r="BI170" s="48"/>
      <c r="BJ170" s="48"/>
      <c r="BK170" s="48"/>
      <c r="BL170" s="48"/>
      <c r="BM170" s="48"/>
      <c r="BN170" s="48"/>
      <c r="BO170" s="48"/>
      <c r="BP170" s="48"/>
      <c r="BQ170" s="48"/>
      <c r="BR170" s="48"/>
      <c r="BS170" s="48"/>
      <c r="BT170" s="48"/>
      <c r="BU170" s="48"/>
      <c r="BV170" s="48"/>
      <c r="BW170" s="48"/>
      <c r="BX170" s="48"/>
      <c r="BY170" s="48"/>
      <c r="BZ170" s="48"/>
      <c r="CA170" s="48"/>
      <c r="CB170" s="48"/>
      <c r="CC170" s="48"/>
      <c r="CD170" s="48"/>
      <c r="CE170" s="48"/>
      <c r="CF170" s="48"/>
      <c r="CG170" s="48"/>
      <c r="CH170" s="48"/>
      <c r="CI170" s="48"/>
      <c r="CJ170" s="48"/>
      <c r="CK170" s="48"/>
      <c r="CL170" s="48"/>
      <c r="CM170" s="48"/>
      <c r="CN170" s="48"/>
      <c r="CO170" s="48"/>
      <c r="CP170" s="48"/>
      <c r="CQ170" s="48"/>
      <c r="CR170" s="48"/>
      <c r="CS170" s="48"/>
      <c r="CT170" s="48"/>
      <c r="CU170" s="48"/>
      <c r="CV170" s="48"/>
      <c r="CW170" s="48"/>
      <c r="CX170" s="48"/>
      <c r="CY170" s="48"/>
      <c r="CZ170" s="48"/>
      <c r="DA170" s="48"/>
      <c r="DB170" s="48"/>
      <c r="DC170" s="48"/>
      <c r="DD170" s="48"/>
      <c r="DE170" s="48"/>
      <c r="DF170" s="48"/>
      <c r="DG170" s="48"/>
      <c r="DH170" s="48"/>
      <c r="DI170" s="48"/>
      <c r="DJ170" s="48"/>
      <c r="DK170" s="48"/>
      <c r="DL170" s="48"/>
      <c r="DM170" s="48"/>
      <c r="DN170" s="48"/>
      <c r="DO170" s="48"/>
      <c r="DP170" s="48"/>
      <c r="DQ170" s="48"/>
      <c r="DR170" s="48"/>
      <c r="DS170" s="48"/>
      <c r="DT170" s="48"/>
      <c r="DU170" s="48"/>
      <c r="DV170" s="48"/>
      <c r="DW170" s="48"/>
      <c r="DX170" s="48"/>
      <c r="DY170" s="48"/>
      <c r="DZ170" s="48"/>
      <c r="EA170" s="48"/>
      <c r="EB170" s="48"/>
      <c r="EC170" s="48"/>
      <c r="ED170" s="48"/>
      <c r="EE170" s="48"/>
      <c r="EF170" s="48"/>
      <c r="EG170" s="48"/>
      <c r="EH170" s="48"/>
      <c r="EI170" s="48"/>
      <c r="EJ170" s="48"/>
      <c r="EK170" s="48"/>
      <c r="EL170" s="48"/>
      <c r="EM170" s="48"/>
      <c r="EN170" s="48"/>
      <c r="EO170" s="48"/>
      <c r="EP170" s="48"/>
      <c r="EQ170" s="48"/>
      <c r="ER170" s="48"/>
      <c r="ES170" s="48"/>
      <c r="ET170" s="48"/>
      <c r="EU170" s="48"/>
      <c r="EV170" s="48"/>
      <c r="EW170" s="48"/>
      <c r="EX170" s="48"/>
      <c r="EY170" s="48"/>
      <c r="EZ170" s="48"/>
      <c r="FA170" s="48"/>
      <c r="FB170" s="48"/>
      <c r="FC170" s="48"/>
      <c r="FD170" s="48"/>
      <c r="FE170" s="48"/>
      <c r="FF170" s="48"/>
      <c r="FG170" s="48"/>
      <c r="FH170" s="48"/>
      <c r="FI170" s="48"/>
      <c r="FJ170" s="48"/>
      <c r="FK170" s="48"/>
      <c r="FL170" s="48"/>
      <c r="FM170" s="48"/>
      <c r="FN170" s="48"/>
      <c r="FO170" s="48"/>
      <c r="FP170" s="48"/>
      <c r="FQ170" s="48"/>
      <c r="FR170" s="48"/>
      <c r="FS170" s="48"/>
      <c r="FT170" s="48"/>
      <c r="FU170" s="48"/>
      <c r="FV170" s="48"/>
      <c r="FW170" s="48"/>
      <c r="FX170" s="48"/>
      <c r="FY170" s="48"/>
      <c r="FZ170" s="48"/>
      <c r="GA170" s="48"/>
      <c r="GB170" s="48"/>
      <c r="GC170" s="48"/>
      <c r="GD170" s="48"/>
      <c r="GE170" s="48"/>
      <c r="GF170" s="48"/>
      <c r="GG170" s="48"/>
      <c r="GH170" s="48"/>
      <c r="GI170" s="48"/>
      <c r="GJ170" s="48"/>
      <c r="GK170" s="48"/>
      <c r="GL170" s="48"/>
      <c r="GM170" s="48"/>
      <c r="GN170" s="48"/>
      <c r="GO170" s="48"/>
      <c r="GP170" s="48"/>
      <c r="GQ170" s="48"/>
      <c r="GR170" s="48"/>
      <c r="GS170" s="48"/>
      <c r="GT170" s="48"/>
      <c r="GU170" s="48"/>
      <c r="GV170" s="48"/>
      <c r="GW170" s="48"/>
      <c r="GX170" s="48"/>
      <c r="GY170" s="48"/>
      <c r="GZ170" s="48"/>
      <c r="HA170" s="48"/>
      <c r="HB170" s="48"/>
      <c r="HC170" s="48"/>
      <c r="HD170" s="48"/>
      <c r="HE170" s="48"/>
      <c r="HF170" s="48"/>
      <c r="HG170" s="48"/>
      <c r="HH170" s="48"/>
      <c r="HI170" s="48"/>
      <c r="HJ170" s="48"/>
      <c r="HK170" s="48"/>
      <c r="HL170" s="48"/>
      <c r="HM170" s="48"/>
      <c r="HN170" s="48"/>
      <c r="HO170" s="48"/>
      <c r="HP170" s="48"/>
      <c r="HQ170" s="48"/>
      <c r="HR170" s="48"/>
      <c r="HS170" s="48"/>
      <c r="HT170" s="48"/>
      <c r="HU170" s="48"/>
      <c r="HV170" s="48"/>
      <c r="HW170" s="48"/>
      <c r="HX170" s="48"/>
      <c r="HY170" s="48"/>
      <c r="HZ170" s="48"/>
      <c r="IA170" s="48"/>
      <c r="IB170" s="48"/>
      <c r="IC170" s="48"/>
      <c r="ID170" s="48"/>
      <c r="IE170" s="48"/>
      <c r="IF170" s="48"/>
      <c r="IG170" s="48"/>
      <c r="IH170" s="48"/>
      <c r="II170" s="48"/>
      <c r="IJ170" s="48"/>
      <c r="IK170" s="48"/>
      <c r="IL170" s="48"/>
      <c r="IM170" s="48"/>
      <c r="IN170" s="48"/>
      <c r="IO170" s="48"/>
      <c r="IP170" s="48"/>
      <c r="IQ170" s="48"/>
      <c r="IR170" s="48"/>
      <c r="IS170" s="48"/>
      <c r="IT170" s="48"/>
      <c r="IU170" s="48"/>
      <c r="IV170" s="48"/>
      <c r="IW170" s="48"/>
      <c r="IX170" s="48"/>
      <c r="IY170" s="48"/>
      <c r="IZ170" s="48"/>
      <c r="JA170" s="48"/>
      <c r="JB170" s="48"/>
      <c r="JC170" s="48"/>
      <c r="JD170" s="48"/>
      <c r="JE170" s="48"/>
      <c r="JF170" s="48"/>
      <c r="JG170" s="48"/>
      <c r="JH170" s="48"/>
      <c r="JI170" s="48"/>
      <c r="JJ170" s="48"/>
      <c r="JK170" s="48"/>
      <c r="JL170" s="48"/>
    </row>
    <row r="171" spans="1:272" x14ac:dyDescent="0.2">
      <c r="A171" s="51"/>
      <c r="B171" s="51"/>
      <c r="C171" s="48"/>
      <c r="D171" s="48"/>
      <c r="E171" s="48"/>
      <c r="F171" s="49"/>
      <c r="G171" s="49"/>
      <c r="H171" s="49"/>
      <c r="I171" s="50"/>
      <c r="J171" s="48"/>
      <c r="K171" s="48"/>
      <c r="L171" s="48"/>
      <c r="M171" s="48"/>
      <c r="N171" s="48"/>
      <c r="O171" s="48"/>
      <c r="P171" s="48"/>
      <c r="Q171" s="48"/>
      <c r="R171" s="48"/>
      <c r="S171" s="48"/>
      <c r="T171" s="48"/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48"/>
      <c r="BP171" s="48"/>
      <c r="BQ171" s="48"/>
      <c r="BR171" s="48"/>
      <c r="BS171" s="48"/>
      <c r="BT171" s="48"/>
      <c r="BU171" s="48"/>
      <c r="BV171" s="48"/>
      <c r="BW171" s="48"/>
      <c r="BX171" s="48"/>
      <c r="BY171" s="48"/>
      <c r="BZ171" s="48"/>
      <c r="CA171" s="48"/>
      <c r="CB171" s="48"/>
      <c r="CC171" s="48"/>
      <c r="CD171" s="48"/>
      <c r="CE171" s="48"/>
      <c r="CF171" s="48"/>
      <c r="CG171" s="48"/>
      <c r="CH171" s="48"/>
      <c r="CI171" s="48"/>
      <c r="CJ171" s="48"/>
      <c r="CK171" s="48"/>
      <c r="CL171" s="48"/>
      <c r="CM171" s="48"/>
      <c r="CN171" s="48"/>
      <c r="CO171" s="48"/>
      <c r="CP171" s="48"/>
      <c r="CQ171" s="48"/>
      <c r="CR171" s="48"/>
      <c r="CS171" s="48"/>
      <c r="CT171" s="48"/>
      <c r="CU171" s="48"/>
      <c r="CV171" s="48"/>
      <c r="CW171" s="48"/>
      <c r="CX171" s="48"/>
      <c r="CY171" s="48"/>
      <c r="CZ171" s="48"/>
      <c r="DA171" s="48"/>
      <c r="DB171" s="48"/>
      <c r="DC171" s="48"/>
      <c r="DD171" s="48"/>
      <c r="DE171" s="48"/>
      <c r="DF171" s="48"/>
      <c r="DG171" s="48"/>
      <c r="DH171" s="48"/>
      <c r="DI171" s="48"/>
      <c r="DJ171" s="48"/>
      <c r="DK171" s="48"/>
      <c r="DL171" s="48"/>
      <c r="DM171" s="48"/>
      <c r="DN171" s="48"/>
      <c r="DO171" s="48"/>
      <c r="DP171" s="48"/>
      <c r="DQ171" s="48"/>
      <c r="DR171" s="48"/>
      <c r="DS171" s="48"/>
      <c r="DT171" s="48"/>
      <c r="DU171" s="48"/>
      <c r="DV171" s="48"/>
      <c r="DW171" s="48"/>
      <c r="DX171" s="48"/>
      <c r="DY171" s="48"/>
      <c r="DZ171" s="48"/>
      <c r="EA171" s="48"/>
      <c r="EB171" s="48"/>
      <c r="EC171" s="48"/>
      <c r="ED171" s="48"/>
      <c r="EE171" s="48"/>
      <c r="EF171" s="48"/>
      <c r="EG171" s="48"/>
      <c r="EH171" s="48"/>
      <c r="EI171" s="48"/>
      <c r="EJ171" s="48"/>
      <c r="EK171" s="48"/>
      <c r="EL171" s="48"/>
      <c r="EM171" s="48"/>
      <c r="EN171" s="48"/>
      <c r="EO171" s="48"/>
      <c r="EP171" s="48"/>
      <c r="EQ171" s="48"/>
      <c r="ER171" s="48"/>
      <c r="ES171" s="48"/>
      <c r="ET171" s="48"/>
      <c r="EU171" s="48"/>
      <c r="EV171" s="48"/>
      <c r="EW171" s="48"/>
      <c r="EX171" s="48"/>
      <c r="EY171" s="48"/>
      <c r="EZ171" s="48"/>
      <c r="FA171" s="48"/>
      <c r="FB171" s="48"/>
      <c r="FC171" s="48"/>
      <c r="FD171" s="48"/>
      <c r="FE171" s="48"/>
      <c r="FF171" s="48"/>
      <c r="FG171" s="48"/>
      <c r="FH171" s="48"/>
      <c r="FI171" s="48"/>
      <c r="FJ171" s="48"/>
      <c r="FK171" s="48"/>
      <c r="FL171" s="48"/>
      <c r="FM171" s="48"/>
      <c r="FN171" s="48"/>
      <c r="FO171" s="48"/>
      <c r="FP171" s="48"/>
      <c r="FQ171" s="48"/>
      <c r="FR171" s="48"/>
      <c r="FS171" s="48"/>
      <c r="FT171" s="48"/>
      <c r="FU171" s="48"/>
      <c r="FV171" s="48"/>
      <c r="FW171" s="48"/>
      <c r="FX171" s="48"/>
      <c r="FY171" s="48"/>
      <c r="FZ171" s="48"/>
      <c r="GA171" s="48"/>
      <c r="GB171" s="48"/>
      <c r="GC171" s="48"/>
      <c r="GD171" s="48"/>
      <c r="GE171" s="48"/>
      <c r="GF171" s="48"/>
      <c r="GG171" s="48"/>
      <c r="GH171" s="48"/>
      <c r="GI171" s="48"/>
      <c r="GJ171" s="48"/>
      <c r="GK171" s="48"/>
      <c r="GL171" s="48"/>
      <c r="GM171" s="48"/>
      <c r="GN171" s="48"/>
      <c r="GO171" s="48"/>
      <c r="GP171" s="48"/>
      <c r="GQ171" s="48"/>
      <c r="GR171" s="48"/>
      <c r="GS171" s="48"/>
      <c r="GT171" s="48"/>
      <c r="GU171" s="48"/>
      <c r="GV171" s="48"/>
      <c r="GW171" s="48"/>
      <c r="GX171" s="48"/>
      <c r="GY171" s="48"/>
      <c r="GZ171" s="48"/>
      <c r="HA171" s="48"/>
      <c r="HB171" s="48"/>
      <c r="HC171" s="48"/>
      <c r="HD171" s="48"/>
      <c r="HE171" s="48"/>
      <c r="HF171" s="48"/>
      <c r="HG171" s="48"/>
      <c r="HH171" s="48"/>
      <c r="HI171" s="48"/>
      <c r="HJ171" s="48"/>
      <c r="HK171" s="48"/>
      <c r="HL171" s="48"/>
      <c r="HM171" s="48"/>
      <c r="HN171" s="48"/>
      <c r="HO171" s="48"/>
      <c r="HP171" s="48"/>
      <c r="HQ171" s="48"/>
      <c r="HR171" s="48"/>
      <c r="HS171" s="48"/>
      <c r="HT171" s="48"/>
      <c r="HU171" s="48"/>
      <c r="HV171" s="48"/>
      <c r="HW171" s="48"/>
      <c r="HX171" s="48"/>
      <c r="HY171" s="48"/>
      <c r="HZ171" s="48"/>
      <c r="IA171" s="48"/>
      <c r="IB171" s="48"/>
      <c r="IC171" s="48"/>
      <c r="ID171" s="48"/>
      <c r="IE171" s="48"/>
      <c r="IF171" s="48"/>
      <c r="IG171" s="48"/>
      <c r="IH171" s="48"/>
      <c r="II171" s="48"/>
      <c r="IJ171" s="48"/>
      <c r="IK171" s="48"/>
      <c r="IL171" s="48"/>
      <c r="IM171" s="48"/>
      <c r="IN171" s="48"/>
      <c r="IO171" s="48"/>
      <c r="IP171" s="48"/>
      <c r="IQ171" s="48"/>
      <c r="IR171" s="48"/>
      <c r="IS171" s="48"/>
      <c r="IT171" s="48"/>
      <c r="IU171" s="48"/>
      <c r="IV171" s="48"/>
      <c r="IW171" s="48"/>
      <c r="IX171" s="48"/>
      <c r="IY171" s="48"/>
      <c r="IZ171" s="48"/>
      <c r="JA171" s="48"/>
      <c r="JB171" s="48"/>
      <c r="JC171" s="48"/>
      <c r="JD171" s="48"/>
      <c r="JE171" s="48"/>
      <c r="JF171" s="48"/>
      <c r="JG171" s="48"/>
      <c r="JH171" s="48"/>
      <c r="JI171" s="48"/>
      <c r="JJ171" s="48"/>
      <c r="JK171" s="48"/>
      <c r="JL171" s="48"/>
    </row>
    <row r="172" spans="1:272" x14ac:dyDescent="0.2">
      <c r="A172" s="51"/>
      <c r="B172" s="51"/>
      <c r="C172" s="48"/>
      <c r="D172" s="48"/>
      <c r="E172" s="48"/>
      <c r="F172" s="49"/>
      <c r="G172" s="49"/>
      <c r="H172" s="49"/>
      <c r="I172" s="50"/>
      <c r="J172" s="48"/>
      <c r="K172" s="48"/>
      <c r="L172" s="48"/>
      <c r="M172" s="48"/>
      <c r="N172" s="48"/>
      <c r="O172" s="48"/>
      <c r="P172" s="48"/>
      <c r="Q172" s="48"/>
      <c r="R172" s="48"/>
      <c r="S172" s="48"/>
      <c r="T172" s="48"/>
      <c r="U172" s="48"/>
      <c r="V172" s="48"/>
      <c r="W172" s="48"/>
      <c r="X172" s="48"/>
      <c r="Y172" s="48"/>
      <c r="Z172" s="48"/>
      <c r="AA172" s="48"/>
      <c r="AB172" s="48"/>
      <c r="AC172" s="48"/>
      <c r="AD172" s="48"/>
      <c r="AE172" s="48"/>
      <c r="AF172" s="48"/>
      <c r="AG172" s="48"/>
      <c r="AH172" s="48"/>
      <c r="AI172" s="48"/>
      <c r="AJ172" s="48"/>
      <c r="AK172" s="48"/>
      <c r="AL172" s="48"/>
      <c r="AM172" s="48"/>
      <c r="AN172" s="48"/>
      <c r="AO172" s="48"/>
      <c r="AP172" s="48"/>
      <c r="AQ172" s="48"/>
      <c r="AR172" s="48"/>
      <c r="AS172" s="48"/>
      <c r="AT172" s="48"/>
      <c r="AU172" s="48"/>
      <c r="AV172" s="48"/>
      <c r="AW172" s="48"/>
      <c r="AX172" s="48"/>
      <c r="AY172" s="48"/>
      <c r="AZ172" s="48"/>
      <c r="BA172" s="48"/>
      <c r="BB172" s="48"/>
      <c r="BC172" s="48"/>
      <c r="BD172" s="48"/>
      <c r="BE172" s="48"/>
      <c r="BF172" s="48"/>
      <c r="BG172" s="48"/>
      <c r="BH172" s="48"/>
      <c r="BI172" s="48"/>
      <c r="BJ172" s="48"/>
      <c r="BK172" s="48"/>
      <c r="BL172" s="48"/>
      <c r="BM172" s="48"/>
      <c r="BN172" s="48"/>
      <c r="BO172" s="48"/>
      <c r="BP172" s="48"/>
      <c r="BQ172" s="48"/>
      <c r="BR172" s="48"/>
      <c r="BS172" s="48"/>
      <c r="BT172" s="48"/>
      <c r="BU172" s="48"/>
      <c r="BV172" s="48"/>
      <c r="BW172" s="48"/>
      <c r="BX172" s="48"/>
      <c r="BY172" s="48"/>
      <c r="BZ172" s="48"/>
      <c r="CA172" s="48"/>
      <c r="CB172" s="48"/>
      <c r="CC172" s="48"/>
      <c r="CD172" s="48"/>
      <c r="CE172" s="48"/>
      <c r="CF172" s="48"/>
      <c r="CG172" s="48"/>
      <c r="CH172" s="48"/>
      <c r="CI172" s="48"/>
      <c r="CJ172" s="48"/>
      <c r="CK172" s="48"/>
      <c r="CL172" s="48"/>
      <c r="CM172" s="48"/>
      <c r="CN172" s="48"/>
      <c r="CO172" s="48"/>
      <c r="CP172" s="48"/>
      <c r="CQ172" s="48"/>
      <c r="CR172" s="48"/>
      <c r="CS172" s="48"/>
      <c r="CT172" s="48"/>
      <c r="CU172" s="48"/>
      <c r="CV172" s="48"/>
      <c r="CW172" s="48"/>
      <c r="CX172" s="48"/>
      <c r="CY172" s="48"/>
      <c r="CZ172" s="48"/>
      <c r="DA172" s="48"/>
      <c r="DB172" s="48"/>
      <c r="DC172" s="48"/>
      <c r="DD172" s="48"/>
      <c r="DE172" s="48"/>
      <c r="DF172" s="48"/>
      <c r="DG172" s="48"/>
      <c r="DH172" s="48"/>
      <c r="DI172" s="48"/>
      <c r="DJ172" s="48"/>
      <c r="DK172" s="48"/>
      <c r="DL172" s="48"/>
      <c r="DM172" s="48"/>
      <c r="DN172" s="48"/>
      <c r="DO172" s="48"/>
      <c r="DP172" s="48"/>
      <c r="DQ172" s="48"/>
      <c r="DR172" s="48"/>
      <c r="DS172" s="48"/>
      <c r="DT172" s="48"/>
      <c r="DU172" s="48"/>
      <c r="DV172" s="48"/>
      <c r="DW172" s="48"/>
      <c r="DX172" s="48"/>
      <c r="DY172" s="48"/>
      <c r="DZ172" s="48"/>
      <c r="EA172" s="48"/>
      <c r="EB172" s="48"/>
      <c r="EC172" s="48"/>
      <c r="ED172" s="48"/>
      <c r="EE172" s="48"/>
      <c r="EF172" s="48"/>
      <c r="EG172" s="48"/>
      <c r="EH172" s="48"/>
      <c r="EI172" s="48"/>
      <c r="EJ172" s="48"/>
      <c r="EK172" s="48"/>
      <c r="EL172" s="48"/>
      <c r="EM172" s="48"/>
      <c r="EN172" s="48"/>
      <c r="EO172" s="48"/>
      <c r="EP172" s="48"/>
      <c r="EQ172" s="48"/>
      <c r="ER172" s="48"/>
      <c r="ES172" s="48"/>
      <c r="ET172" s="48"/>
      <c r="EU172" s="48"/>
      <c r="EV172" s="48"/>
      <c r="EW172" s="48"/>
      <c r="EX172" s="48"/>
      <c r="EY172" s="48"/>
      <c r="EZ172" s="48"/>
      <c r="FA172" s="48"/>
      <c r="FB172" s="48"/>
      <c r="FC172" s="48"/>
      <c r="FD172" s="48"/>
      <c r="FE172" s="48"/>
      <c r="FF172" s="48"/>
      <c r="FG172" s="48"/>
      <c r="FH172" s="48"/>
      <c r="FI172" s="48"/>
      <c r="FJ172" s="48"/>
      <c r="FK172" s="48"/>
      <c r="FL172" s="48"/>
      <c r="FM172" s="48"/>
      <c r="FN172" s="48"/>
      <c r="FO172" s="48"/>
      <c r="FP172" s="48"/>
      <c r="FQ172" s="48"/>
      <c r="FR172" s="48"/>
      <c r="FS172" s="48"/>
      <c r="FT172" s="48"/>
      <c r="FU172" s="48"/>
      <c r="FV172" s="48"/>
      <c r="FW172" s="48"/>
      <c r="FX172" s="48"/>
      <c r="FY172" s="48"/>
      <c r="FZ172" s="48"/>
      <c r="GA172" s="48"/>
      <c r="GB172" s="48"/>
      <c r="GC172" s="48"/>
      <c r="GD172" s="48"/>
      <c r="GE172" s="48"/>
      <c r="GF172" s="48"/>
      <c r="GG172" s="48"/>
      <c r="GH172" s="48"/>
      <c r="GI172" s="48"/>
      <c r="GJ172" s="48"/>
      <c r="GK172" s="48"/>
      <c r="GL172" s="48"/>
      <c r="GM172" s="48"/>
      <c r="GN172" s="48"/>
      <c r="GO172" s="48"/>
      <c r="GP172" s="48"/>
      <c r="GQ172" s="48"/>
      <c r="GR172" s="48"/>
      <c r="GS172" s="48"/>
      <c r="GT172" s="48"/>
      <c r="GU172" s="48"/>
      <c r="GV172" s="48"/>
      <c r="GW172" s="48"/>
      <c r="GX172" s="48"/>
      <c r="GY172" s="48"/>
      <c r="GZ172" s="48"/>
      <c r="HA172" s="48"/>
      <c r="HB172" s="48"/>
      <c r="HC172" s="48"/>
      <c r="HD172" s="48"/>
      <c r="HE172" s="48"/>
      <c r="HF172" s="48"/>
      <c r="HG172" s="48"/>
      <c r="HH172" s="48"/>
      <c r="HI172" s="48"/>
      <c r="HJ172" s="48"/>
      <c r="HK172" s="48"/>
      <c r="HL172" s="48"/>
      <c r="HM172" s="48"/>
      <c r="HN172" s="48"/>
      <c r="HO172" s="48"/>
      <c r="HP172" s="48"/>
      <c r="HQ172" s="48"/>
      <c r="HR172" s="48"/>
      <c r="HS172" s="48"/>
      <c r="HT172" s="48"/>
      <c r="HU172" s="48"/>
      <c r="HV172" s="48"/>
      <c r="HW172" s="48"/>
      <c r="HX172" s="48"/>
      <c r="HY172" s="48"/>
      <c r="HZ172" s="48"/>
      <c r="IA172" s="48"/>
      <c r="IB172" s="48"/>
      <c r="IC172" s="48"/>
      <c r="ID172" s="48"/>
      <c r="IE172" s="48"/>
      <c r="IF172" s="48"/>
      <c r="IG172" s="48"/>
      <c r="IH172" s="48"/>
      <c r="II172" s="48"/>
      <c r="IJ172" s="48"/>
      <c r="IK172" s="48"/>
      <c r="IL172" s="48"/>
      <c r="IM172" s="48"/>
      <c r="IN172" s="48"/>
      <c r="IO172" s="48"/>
      <c r="IP172" s="48"/>
      <c r="IQ172" s="48"/>
      <c r="IR172" s="48"/>
      <c r="IS172" s="48"/>
      <c r="IT172" s="48"/>
      <c r="IU172" s="48"/>
      <c r="IV172" s="48"/>
      <c r="IW172" s="48"/>
      <c r="IX172" s="48"/>
      <c r="IY172" s="48"/>
      <c r="IZ172" s="48"/>
      <c r="JA172" s="48"/>
      <c r="JB172" s="48"/>
      <c r="JC172" s="48"/>
      <c r="JD172" s="48"/>
      <c r="JE172" s="48"/>
      <c r="JF172" s="48"/>
      <c r="JG172" s="48"/>
      <c r="JH172" s="48"/>
      <c r="JI172" s="48"/>
      <c r="JJ172" s="48"/>
      <c r="JK172" s="48"/>
      <c r="JL172" s="48"/>
    </row>
    <row r="173" spans="1:272" x14ac:dyDescent="0.2">
      <c r="A173" s="51"/>
      <c r="B173" s="51"/>
      <c r="C173" s="48"/>
      <c r="D173" s="48"/>
      <c r="E173" s="48"/>
      <c r="F173" s="49"/>
      <c r="G173" s="49"/>
      <c r="H173" s="49"/>
      <c r="I173" s="50"/>
      <c r="J173" s="48"/>
      <c r="K173" s="48"/>
      <c r="L173" s="48"/>
      <c r="M173" s="48"/>
      <c r="N173" s="48"/>
      <c r="O173" s="48"/>
      <c r="P173" s="48"/>
      <c r="Q173" s="48"/>
      <c r="R173" s="48"/>
      <c r="S173" s="48"/>
      <c r="T173" s="48"/>
      <c r="U173" s="48"/>
      <c r="V173" s="48"/>
      <c r="W173" s="48"/>
      <c r="X173" s="48"/>
      <c r="Y173" s="48"/>
      <c r="Z173" s="48"/>
      <c r="AA173" s="48"/>
      <c r="AB173" s="48"/>
      <c r="AC173" s="48"/>
      <c r="AD173" s="48"/>
      <c r="AE173" s="48"/>
      <c r="AF173" s="48"/>
      <c r="AG173" s="48"/>
      <c r="AH173" s="48"/>
      <c r="AI173" s="48"/>
      <c r="AJ173" s="48"/>
      <c r="AK173" s="48"/>
      <c r="AL173" s="48"/>
      <c r="AM173" s="48"/>
      <c r="AN173" s="48"/>
      <c r="AO173" s="48"/>
      <c r="AP173" s="48"/>
      <c r="AQ173" s="48"/>
      <c r="AR173" s="48"/>
      <c r="AS173" s="48"/>
      <c r="AT173" s="48"/>
      <c r="AU173" s="48"/>
      <c r="AV173" s="48"/>
      <c r="AW173" s="48"/>
      <c r="AX173" s="48"/>
      <c r="AY173" s="48"/>
      <c r="AZ173" s="48"/>
      <c r="BA173" s="48"/>
      <c r="BB173" s="48"/>
      <c r="BC173" s="48"/>
      <c r="BD173" s="48"/>
      <c r="BE173" s="48"/>
      <c r="BF173" s="48"/>
      <c r="BG173" s="48"/>
      <c r="BH173" s="48"/>
      <c r="BI173" s="48"/>
      <c r="BJ173" s="48"/>
      <c r="BK173" s="48"/>
      <c r="BL173" s="48"/>
      <c r="BM173" s="48"/>
      <c r="BN173" s="48"/>
      <c r="BO173" s="48"/>
      <c r="BP173" s="48"/>
      <c r="BQ173" s="48"/>
      <c r="BR173" s="48"/>
      <c r="BS173" s="48"/>
      <c r="BT173" s="48"/>
      <c r="BU173" s="48"/>
      <c r="BV173" s="48"/>
      <c r="BW173" s="48"/>
      <c r="BX173" s="48"/>
      <c r="BY173" s="48"/>
      <c r="BZ173" s="48"/>
      <c r="CA173" s="48"/>
      <c r="CB173" s="48"/>
      <c r="CC173" s="48"/>
      <c r="CD173" s="48"/>
      <c r="CE173" s="48"/>
      <c r="CF173" s="48"/>
      <c r="CG173" s="48"/>
      <c r="CH173" s="48"/>
      <c r="CI173" s="48"/>
      <c r="CJ173" s="48"/>
      <c r="CK173" s="48"/>
      <c r="CL173" s="48"/>
      <c r="CM173" s="48"/>
      <c r="CN173" s="48"/>
      <c r="CO173" s="48"/>
      <c r="CP173" s="48"/>
      <c r="CQ173" s="48"/>
      <c r="CR173" s="48"/>
      <c r="CS173" s="48"/>
      <c r="CT173" s="48"/>
      <c r="CU173" s="48"/>
      <c r="CV173" s="48"/>
      <c r="CW173" s="48"/>
      <c r="CX173" s="48"/>
      <c r="CY173" s="48"/>
      <c r="CZ173" s="48"/>
      <c r="DA173" s="48"/>
      <c r="DB173" s="48"/>
      <c r="DC173" s="48"/>
      <c r="DD173" s="48"/>
      <c r="DE173" s="48"/>
      <c r="DF173" s="48"/>
      <c r="DG173" s="48"/>
      <c r="DH173" s="48"/>
      <c r="DI173" s="48"/>
      <c r="DJ173" s="48"/>
      <c r="DK173" s="48"/>
      <c r="DL173" s="48"/>
      <c r="DM173" s="48"/>
      <c r="DN173" s="48"/>
      <c r="DO173" s="48"/>
      <c r="DP173" s="48"/>
      <c r="DQ173" s="48"/>
      <c r="DR173" s="48"/>
      <c r="DS173" s="48"/>
      <c r="DT173" s="48"/>
      <c r="DU173" s="48"/>
      <c r="DV173" s="48"/>
      <c r="DW173" s="48"/>
      <c r="DX173" s="48"/>
      <c r="DY173" s="48"/>
      <c r="DZ173" s="48"/>
      <c r="EA173" s="48"/>
      <c r="EB173" s="48"/>
      <c r="EC173" s="48"/>
      <c r="ED173" s="48"/>
      <c r="EE173" s="48"/>
      <c r="EF173" s="48"/>
      <c r="EG173" s="48"/>
      <c r="EH173" s="48"/>
      <c r="EI173" s="48"/>
      <c r="EJ173" s="48"/>
      <c r="EK173" s="48"/>
      <c r="EL173" s="48"/>
      <c r="EM173" s="48"/>
      <c r="EN173" s="48"/>
      <c r="EO173" s="48"/>
      <c r="EP173" s="48"/>
      <c r="EQ173" s="48"/>
      <c r="ER173" s="48"/>
      <c r="ES173" s="48"/>
      <c r="ET173" s="48"/>
      <c r="EU173" s="48"/>
      <c r="EV173" s="48"/>
      <c r="EW173" s="48"/>
      <c r="EX173" s="48"/>
      <c r="EY173" s="48"/>
      <c r="EZ173" s="48"/>
      <c r="FA173" s="48"/>
      <c r="FB173" s="48"/>
      <c r="FC173" s="48"/>
      <c r="FD173" s="48"/>
      <c r="FE173" s="48"/>
      <c r="FF173" s="48"/>
      <c r="FG173" s="48"/>
      <c r="FH173" s="48"/>
      <c r="FI173" s="48"/>
      <c r="FJ173" s="48"/>
      <c r="FK173" s="48"/>
      <c r="FL173" s="48"/>
      <c r="FM173" s="48"/>
      <c r="FN173" s="48"/>
      <c r="FO173" s="48"/>
      <c r="FP173" s="48"/>
      <c r="FQ173" s="48"/>
      <c r="FR173" s="48"/>
      <c r="FS173" s="48"/>
      <c r="FT173" s="48"/>
      <c r="FU173" s="48"/>
      <c r="FV173" s="48"/>
      <c r="FW173" s="48"/>
      <c r="FX173" s="48"/>
      <c r="FY173" s="48"/>
      <c r="FZ173" s="48"/>
      <c r="GA173" s="48"/>
      <c r="GB173" s="48"/>
      <c r="GC173" s="48"/>
      <c r="GD173" s="48"/>
      <c r="GE173" s="48"/>
      <c r="GF173" s="48"/>
      <c r="GG173" s="48"/>
      <c r="GH173" s="48"/>
      <c r="GI173" s="48"/>
      <c r="GJ173" s="48"/>
      <c r="GK173" s="48"/>
      <c r="GL173" s="48"/>
      <c r="GM173" s="48"/>
      <c r="GN173" s="48"/>
      <c r="GO173" s="48"/>
      <c r="GP173" s="48"/>
      <c r="GQ173" s="48"/>
      <c r="GR173" s="48"/>
      <c r="GS173" s="48"/>
      <c r="GT173" s="48"/>
      <c r="GU173" s="48"/>
      <c r="GV173" s="48"/>
      <c r="GW173" s="48"/>
      <c r="GX173" s="48"/>
      <c r="GY173" s="48"/>
      <c r="GZ173" s="48"/>
      <c r="HA173" s="48"/>
      <c r="HB173" s="48"/>
      <c r="HC173" s="48"/>
      <c r="HD173" s="48"/>
      <c r="HE173" s="48"/>
      <c r="HF173" s="48"/>
      <c r="HG173" s="48"/>
      <c r="HH173" s="48"/>
      <c r="HI173" s="48"/>
      <c r="HJ173" s="48"/>
      <c r="HK173" s="48"/>
      <c r="HL173" s="48"/>
      <c r="HM173" s="48"/>
      <c r="HN173" s="48"/>
      <c r="HO173" s="48"/>
      <c r="HP173" s="48"/>
      <c r="HQ173" s="48"/>
      <c r="HR173" s="48"/>
      <c r="HS173" s="48"/>
      <c r="HT173" s="48"/>
      <c r="HU173" s="48"/>
      <c r="HV173" s="48"/>
      <c r="HW173" s="48"/>
      <c r="HX173" s="48"/>
      <c r="HY173" s="48"/>
      <c r="HZ173" s="48"/>
      <c r="IA173" s="48"/>
      <c r="IB173" s="48"/>
      <c r="IC173" s="48"/>
      <c r="ID173" s="48"/>
      <c r="IE173" s="48"/>
      <c r="IF173" s="48"/>
      <c r="IG173" s="48"/>
      <c r="IH173" s="48"/>
      <c r="II173" s="48"/>
      <c r="IJ173" s="48"/>
      <c r="IK173" s="48"/>
      <c r="IL173" s="48"/>
      <c r="IM173" s="48"/>
      <c r="IN173" s="48"/>
      <c r="IO173" s="48"/>
      <c r="IP173" s="48"/>
      <c r="IQ173" s="48"/>
      <c r="IR173" s="48"/>
      <c r="IS173" s="48"/>
      <c r="IT173" s="48"/>
      <c r="IU173" s="48"/>
      <c r="IV173" s="48"/>
      <c r="IW173" s="48"/>
      <c r="IX173" s="48"/>
      <c r="IY173" s="48"/>
      <c r="IZ173" s="48"/>
      <c r="JA173" s="48"/>
      <c r="JB173" s="48"/>
      <c r="JC173" s="48"/>
      <c r="JD173" s="48"/>
      <c r="JE173" s="48"/>
      <c r="JF173" s="48"/>
      <c r="JG173" s="48"/>
      <c r="JH173" s="48"/>
      <c r="JI173" s="48"/>
      <c r="JJ173" s="48"/>
      <c r="JK173" s="48"/>
      <c r="JL173" s="48"/>
    </row>
    <row r="174" spans="1:272" x14ac:dyDescent="0.2">
      <c r="A174" s="51"/>
      <c r="B174" s="51"/>
      <c r="C174" s="48"/>
      <c r="D174" s="48"/>
      <c r="E174" s="48"/>
      <c r="F174" s="49"/>
      <c r="G174" s="49"/>
      <c r="H174" s="49"/>
      <c r="I174" s="50"/>
      <c r="J174" s="48"/>
      <c r="K174" s="48"/>
      <c r="L174" s="48"/>
      <c r="M174" s="48"/>
      <c r="N174" s="48"/>
      <c r="O174" s="48"/>
      <c r="P174" s="48"/>
      <c r="Q174" s="48"/>
      <c r="R174" s="48"/>
      <c r="S174" s="48"/>
      <c r="T174" s="48"/>
      <c r="U174" s="48"/>
      <c r="V174" s="48"/>
      <c r="W174" s="48"/>
      <c r="X174" s="48"/>
      <c r="Y174" s="48"/>
      <c r="Z174" s="48"/>
      <c r="AA174" s="48"/>
      <c r="AB174" s="48"/>
      <c r="AC174" s="48"/>
      <c r="AD174" s="48"/>
      <c r="AE174" s="48"/>
      <c r="AF174" s="48"/>
      <c r="AG174" s="48"/>
      <c r="AH174" s="48"/>
      <c r="AI174" s="48"/>
      <c r="AJ174" s="48"/>
      <c r="AK174" s="48"/>
      <c r="AL174" s="48"/>
      <c r="AM174" s="48"/>
      <c r="AN174" s="48"/>
      <c r="AO174" s="48"/>
      <c r="AP174" s="48"/>
      <c r="AQ174" s="48"/>
      <c r="AR174" s="48"/>
      <c r="AS174" s="48"/>
      <c r="AT174" s="48"/>
      <c r="AU174" s="48"/>
      <c r="AV174" s="48"/>
      <c r="AW174" s="48"/>
      <c r="AX174" s="48"/>
      <c r="AY174" s="48"/>
      <c r="AZ174" s="48"/>
      <c r="BA174" s="48"/>
      <c r="BB174" s="48"/>
      <c r="BC174" s="48"/>
      <c r="BD174" s="48"/>
      <c r="BE174" s="48"/>
      <c r="BF174" s="48"/>
      <c r="BG174" s="48"/>
      <c r="BH174" s="48"/>
      <c r="BI174" s="48"/>
      <c r="BJ174" s="48"/>
      <c r="BK174" s="48"/>
      <c r="BL174" s="48"/>
      <c r="BM174" s="48"/>
      <c r="BN174" s="48"/>
      <c r="BO174" s="48"/>
      <c r="BP174" s="48"/>
      <c r="BQ174" s="48"/>
      <c r="BR174" s="48"/>
      <c r="BS174" s="48"/>
      <c r="BT174" s="48"/>
      <c r="BU174" s="48"/>
      <c r="BV174" s="48"/>
      <c r="BW174" s="48"/>
      <c r="BX174" s="48"/>
      <c r="BY174" s="48"/>
      <c r="BZ174" s="48"/>
      <c r="CA174" s="48"/>
      <c r="CB174" s="48"/>
      <c r="CC174" s="48"/>
      <c r="CD174" s="48"/>
      <c r="CE174" s="48"/>
      <c r="CF174" s="48"/>
      <c r="CG174" s="48"/>
      <c r="CH174" s="48"/>
      <c r="CI174" s="48"/>
      <c r="CJ174" s="48"/>
      <c r="CK174" s="48"/>
      <c r="CL174" s="48"/>
      <c r="CM174" s="48"/>
      <c r="CN174" s="48"/>
      <c r="CO174" s="48"/>
      <c r="CP174" s="48"/>
      <c r="CQ174" s="48"/>
      <c r="CR174" s="48"/>
      <c r="CS174" s="48"/>
      <c r="CT174" s="48"/>
      <c r="CU174" s="48"/>
      <c r="CV174" s="48"/>
      <c r="CW174" s="48"/>
      <c r="CX174" s="48"/>
      <c r="CY174" s="48"/>
      <c r="CZ174" s="48"/>
      <c r="DA174" s="48"/>
      <c r="DB174" s="48"/>
      <c r="DC174" s="48"/>
      <c r="DD174" s="48"/>
      <c r="DE174" s="48"/>
      <c r="DF174" s="48"/>
      <c r="DG174" s="48"/>
      <c r="DH174" s="48"/>
      <c r="DI174" s="48"/>
      <c r="DJ174" s="48"/>
      <c r="DK174" s="48"/>
      <c r="DL174" s="48"/>
      <c r="DM174" s="48"/>
      <c r="DN174" s="48"/>
      <c r="DO174" s="48"/>
      <c r="DP174" s="48"/>
      <c r="DQ174" s="48"/>
      <c r="DR174" s="48"/>
      <c r="DS174" s="48"/>
      <c r="DT174" s="48"/>
      <c r="DU174" s="48"/>
      <c r="DV174" s="48"/>
      <c r="DW174" s="48"/>
      <c r="DX174" s="48"/>
      <c r="DY174" s="48"/>
      <c r="DZ174" s="48"/>
      <c r="EA174" s="48"/>
      <c r="EB174" s="48"/>
      <c r="EC174" s="48"/>
      <c r="ED174" s="48"/>
      <c r="EE174" s="48"/>
      <c r="EF174" s="48"/>
      <c r="EG174" s="48"/>
      <c r="EH174" s="48"/>
      <c r="EI174" s="48"/>
      <c r="EJ174" s="48"/>
      <c r="EK174" s="48"/>
      <c r="EL174" s="48"/>
      <c r="EM174" s="48"/>
      <c r="EN174" s="48"/>
      <c r="EO174" s="48"/>
      <c r="EP174" s="48"/>
      <c r="EQ174" s="48"/>
      <c r="ER174" s="48"/>
      <c r="ES174" s="48"/>
      <c r="ET174" s="48"/>
      <c r="EU174" s="48"/>
      <c r="EV174" s="48"/>
      <c r="EW174" s="48"/>
      <c r="EX174" s="48"/>
      <c r="EY174" s="48"/>
      <c r="EZ174" s="48"/>
      <c r="FA174" s="48"/>
      <c r="FB174" s="48"/>
      <c r="FC174" s="48"/>
      <c r="FD174" s="48"/>
      <c r="FE174" s="48"/>
      <c r="FF174" s="48"/>
      <c r="FG174" s="48"/>
      <c r="FH174" s="48"/>
      <c r="FI174" s="48"/>
      <c r="FJ174" s="48"/>
      <c r="FK174" s="48"/>
      <c r="FL174" s="48"/>
      <c r="FM174" s="48"/>
      <c r="FN174" s="48"/>
      <c r="FO174" s="48"/>
      <c r="FP174" s="48"/>
      <c r="FQ174" s="48"/>
      <c r="FR174" s="48"/>
      <c r="FS174" s="48"/>
      <c r="FT174" s="48"/>
      <c r="FU174" s="48"/>
      <c r="FV174" s="48"/>
      <c r="FW174" s="48"/>
      <c r="FX174" s="48"/>
      <c r="FY174" s="48"/>
      <c r="FZ174" s="48"/>
      <c r="GA174" s="48"/>
      <c r="GB174" s="48"/>
      <c r="GC174" s="48"/>
      <c r="GD174" s="48"/>
      <c r="GE174" s="48"/>
      <c r="GF174" s="48"/>
      <c r="GG174" s="48"/>
      <c r="GH174" s="48"/>
      <c r="GI174" s="48"/>
      <c r="GJ174" s="48"/>
      <c r="GK174" s="48"/>
      <c r="GL174" s="48"/>
      <c r="GM174" s="48"/>
      <c r="GN174" s="48"/>
      <c r="GO174" s="48"/>
      <c r="GP174" s="48"/>
      <c r="GQ174" s="48"/>
      <c r="GR174" s="48"/>
      <c r="GS174" s="48"/>
      <c r="GT174" s="48"/>
      <c r="GU174" s="48"/>
      <c r="GV174" s="48"/>
      <c r="GW174" s="48"/>
      <c r="GX174" s="48"/>
      <c r="GY174" s="48"/>
      <c r="GZ174" s="48"/>
      <c r="HA174" s="48"/>
      <c r="HB174" s="48"/>
      <c r="HC174" s="48"/>
      <c r="HD174" s="48"/>
      <c r="HE174" s="48"/>
      <c r="HF174" s="48"/>
      <c r="HG174" s="48"/>
      <c r="HH174" s="48"/>
      <c r="HI174" s="48"/>
      <c r="HJ174" s="48"/>
      <c r="HK174" s="48"/>
      <c r="HL174" s="48"/>
      <c r="HM174" s="48"/>
      <c r="HN174" s="48"/>
      <c r="HO174" s="48"/>
      <c r="HP174" s="48"/>
      <c r="HQ174" s="48"/>
      <c r="HR174" s="48"/>
      <c r="HS174" s="48"/>
      <c r="HT174" s="48"/>
      <c r="HU174" s="48"/>
      <c r="HV174" s="48"/>
      <c r="HW174" s="48"/>
      <c r="HX174" s="48"/>
      <c r="HY174" s="48"/>
      <c r="HZ174" s="48"/>
      <c r="IA174" s="48"/>
      <c r="IB174" s="48"/>
      <c r="IC174" s="48"/>
      <c r="ID174" s="48"/>
      <c r="IE174" s="48"/>
      <c r="IF174" s="48"/>
      <c r="IG174" s="48"/>
      <c r="IH174" s="48"/>
      <c r="II174" s="48"/>
      <c r="IJ174" s="48"/>
      <c r="IK174" s="48"/>
      <c r="IL174" s="48"/>
      <c r="IM174" s="48"/>
      <c r="IN174" s="48"/>
      <c r="IO174" s="48"/>
      <c r="IP174" s="48"/>
      <c r="IQ174" s="48"/>
      <c r="IR174" s="48"/>
      <c r="IS174" s="48"/>
      <c r="IT174" s="48"/>
      <c r="IU174" s="48"/>
      <c r="IV174" s="48"/>
      <c r="IW174" s="48"/>
      <c r="IX174" s="48"/>
      <c r="IY174" s="48"/>
      <c r="IZ174" s="48"/>
      <c r="JA174" s="48"/>
      <c r="JB174" s="48"/>
      <c r="JC174" s="48"/>
      <c r="JD174" s="48"/>
      <c r="JE174" s="48"/>
      <c r="JF174" s="48"/>
      <c r="JG174" s="48"/>
      <c r="JH174" s="48"/>
      <c r="JI174" s="48"/>
      <c r="JJ174" s="48"/>
      <c r="JK174" s="48"/>
      <c r="JL174" s="48"/>
    </row>
    <row r="175" spans="1:272" x14ac:dyDescent="0.2">
      <c r="A175" s="51"/>
      <c r="B175" s="51"/>
      <c r="C175" s="48"/>
      <c r="D175" s="48"/>
      <c r="E175" s="48"/>
      <c r="F175" s="49"/>
      <c r="G175" s="49"/>
      <c r="H175" s="49"/>
      <c r="I175" s="50"/>
      <c r="J175" s="48"/>
      <c r="K175" s="48"/>
      <c r="L175" s="48"/>
      <c r="M175" s="48"/>
      <c r="N175" s="48"/>
      <c r="O175" s="48"/>
      <c r="P175" s="48"/>
      <c r="Q175" s="48"/>
      <c r="R175" s="48"/>
      <c r="S175" s="48"/>
      <c r="T175" s="48"/>
      <c r="U175" s="48"/>
      <c r="V175" s="48"/>
      <c r="W175" s="48"/>
      <c r="X175" s="48"/>
      <c r="Y175" s="48"/>
      <c r="Z175" s="48"/>
      <c r="AA175" s="48"/>
      <c r="AB175" s="48"/>
      <c r="AC175" s="48"/>
      <c r="AD175" s="48"/>
      <c r="AE175" s="48"/>
      <c r="AF175" s="48"/>
      <c r="AG175" s="48"/>
      <c r="AH175" s="48"/>
      <c r="AI175" s="48"/>
      <c r="AJ175" s="48"/>
      <c r="AK175" s="48"/>
      <c r="AL175" s="48"/>
      <c r="AM175" s="48"/>
      <c r="AN175" s="48"/>
      <c r="AO175" s="48"/>
      <c r="AP175" s="48"/>
      <c r="AQ175" s="48"/>
      <c r="AR175" s="48"/>
      <c r="AS175" s="48"/>
      <c r="AT175" s="48"/>
      <c r="AU175" s="48"/>
      <c r="AV175" s="48"/>
      <c r="AW175" s="48"/>
      <c r="AX175" s="48"/>
      <c r="AY175" s="48"/>
      <c r="AZ175" s="48"/>
      <c r="BA175" s="48"/>
      <c r="BB175" s="48"/>
      <c r="BC175" s="48"/>
      <c r="BD175" s="48"/>
      <c r="BE175" s="48"/>
      <c r="BF175" s="48"/>
      <c r="BG175" s="48"/>
      <c r="BH175" s="48"/>
      <c r="BI175" s="48"/>
      <c r="BJ175" s="48"/>
      <c r="BK175" s="48"/>
      <c r="BL175" s="48"/>
      <c r="BM175" s="48"/>
      <c r="BN175" s="48"/>
      <c r="BO175" s="48"/>
      <c r="BP175" s="48"/>
      <c r="BQ175" s="48"/>
      <c r="BR175" s="48"/>
      <c r="BS175" s="48"/>
      <c r="BT175" s="48"/>
      <c r="BU175" s="48"/>
      <c r="BV175" s="48"/>
      <c r="BW175" s="48"/>
      <c r="BX175" s="48"/>
      <c r="BY175" s="48"/>
      <c r="BZ175" s="48"/>
      <c r="CA175" s="48"/>
      <c r="CB175" s="48"/>
      <c r="CC175" s="48"/>
      <c r="CD175" s="48"/>
      <c r="CE175" s="48"/>
      <c r="CF175" s="48"/>
      <c r="CG175" s="48"/>
      <c r="CH175" s="48"/>
      <c r="CI175" s="48"/>
      <c r="CJ175" s="48"/>
      <c r="CK175" s="48"/>
      <c r="CL175" s="48"/>
      <c r="CM175" s="48"/>
      <c r="CN175" s="48"/>
      <c r="CO175" s="48"/>
      <c r="CP175" s="48"/>
      <c r="CQ175" s="48"/>
      <c r="CR175" s="48"/>
      <c r="CS175" s="48"/>
      <c r="CT175" s="48"/>
      <c r="CU175" s="48"/>
      <c r="CV175" s="48"/>
      <c r="CW175" s="48"/>
      <c r="CX175" s="48"/>
      <c r="CY175" s="48"/>
      <c r="CZ175" s="48"/>
      <c r="DA175" s="48"/>
      <c r="DB175" s="48"/>
      <c r="DC175" s="48"/>
      <c r="DD175" s="48"/>
      <c r="DE175" s="48"/>
      <c r="DF175" s="48"/>
      <c r="DG175" s="48"/>
      <c r="DH175" s="48"/>
      <c r="DI175" s="48"/>
      <c r="DJ175" s="48"/>
      <c r="DK175" s="48"/>
      <c r="DL175" s="48"/>
      <c r="DM175" s="48"/>
      <c r="DN175" s="48"/>
      <c r="DO175" s="48"/>
      <c r="DP175" s="48"/>
      <c r="DQ175" s="48"/>
      <c r="DR175" s="48"/>
      <c r="DS175" s="48"/>
      <c r="DT175" s="48"/>
      <c r="DU175" s="48"/>
      <c r="DV175" s="48"/>
      <c r="DW175" s="48"/>
      <c r="DX175" s="48"/>
      <c r="DY175" s="48"/>
      <c r="DZ175" s="48"/>
      <c r="EA175" s="48"/>
      <c r="EB175" s="48"/>
      <c r="EC175" s="48"/>
      <c r="ED175" s="48"/>
      <c r="EE175" s="48"/>
      <c r="EF175" s="48"/>
      <c r="EG175" s="48"/>
      <c r="EH175" s="48"/>
      <c r="EI175" s="48"/>
      <c r="EJ175" s="48"/>
      <c r="EK175" s="48"/>
      <c r="EL175" s="48"/>
      <c r="EM175" s="48"/>
      <c r="EN175" s="48"/>
      <c r="EO175" s="48"/>
      <c r="EP175" s="48"/>
      <c r="EQ175" s="48"/>
      <c r="ER175" s="48"/>
      <c r="ES175" s="48"/>
      <c r="ET175" s="48"/>
      <c r="EU175" s="48"/>
      <c r="EV175" s="48"/>
      <c r="EW175" s="48"/>
      <c r="EX175" s="48"/>
      <c r="EY175" s="48"/>
      <c r="EZ175" s="48"/>
      <c r="FA175" s="48"/>
      <c r="FB175" s="48"/>
      <c r="FC175" s="48"/>
      <c r="FD175" s="48"/>
      <c r="FE175" s="48"/>
      <c r="FF175" s="48"/>
      <c r="FG175" s="48"/>
      <c r="FH175" s="48"/>
      <c r="FI175" s="48"/>
      <c r="FJ175" s="48"/>
      <c r="FK175" s="48"/>
      <c r="FL175" s="48"/>
      <c r="FM175" s="48"/>
      <c r="FN175" s="48"/>
      <c r="FO175" s="48"/>
      <c r="FP175" s="48"/>
      <c r="FQ175" s="48"/>
      <c r="FR175" s="48"/>
      <c r="FS175" s="48"/>
      <c r="FT175" s="48"/>
      <c r="FU175" s="48"/>
      <c r="FV175" s="48"/>
      <c r="FW175" s="48"/>
      <c r="FX175" s="48"/>
      <c r="FY175" s="48"/>
      <c r="FZ175" s="48"/>
      <c r="GA175" s="48"/>
      <c r="GB175" s="48"/>
      <c r="GC175" s="48"/>
      <c r="GD175" s="48"/>
      <c r="GE175" s="48"/>
      <c r="GF175" s="48"/>
      <c r="GG175" s="48"/>
      <c r="GH175" s="48"/>
      <c r="GI175" s="48"/>
      <c r="GJ175" s="48"/>
      <c r="GK175" s="48"/>
      <c r="GL175" s="48"/>
      <c r="GM175" s="48"/>
      <c r="GN175" s="48"/>
      <c r="GO175" s="48"/>
      <c r="GP175" s="48"/>
      <c r="GQ175" s="48"/>
      <c r="GR175" s="48"/>
      <c r="GS175" s="48"/>
      <c r="GT175" s="48"/>
      <c r="GU175" s="48"/>
      <c r="GV175" s="48"/>
      <c r="GW175" s="48"/>
      <c r="GX175" s="48"/>
      <c r="GY175" s="48"/>
      <c r="GZ175" s="48"/>
      <c r="HA175" s="48"/>
      <c r="HB175" s="48"/>
      <c r="HC175" s="48"/>
      <c r="HD175" s="48"/>
      <c r="HE175" s="48"/>
      <c r="HF175" s="48"/>
      <c r="HG175" s="48"/>
      <c r="HH175" s="48"/>
      <c r="HI175" s="48"/>
      <c r="HJ175" s="48"/>
      <c r="HK175" s="48"/>
      <c r="HL175" s="48"/>
      <c r="HM175" s="48"/>
      <c r="HN175" s="48"/>
      <c r="HO175" s="48"/>
      <c r="HP175" s="48"/>
      <c r="HQ175" s="48"/>
      <c r="HR175" s="48"/>
      <c r="HS175" s="48"/>
      <c r="HT175" s="48"/>
      <c r="HU175" s="48"/>
      <c r="HV175" s="48"/>
      <c r="HW175" s="48"/>
      <c r="HX175" s="48"/>
      <c r="HY175" s="48"/>
      <c r="HZ175" s="48"/>
      <c r="IA175" s="48"/>
      <c r="IB175" s="48"/>
      <c r="IC175" s="48"/>
      <c r="ID175" s="48"/>
      <c r="IE175" s="48"/>
      <c r="IF175" s="48"/>
      <c r="IG175" s="48"/>
      <c r="IH175" s="48"/>
      <c r="II175" s="48"/>
      <c r="IJ175" s="48"/>
      <c r="IK175" s="48"/>
      <c r="IL175" s="48"/>
      <c r="IM175" s="48"/>
      <c r="IN175" s="48"/>
      <c r="IO175" s="48"/>
      <c r="IP175" s="48"/>
      <c r="IQ175" s="48"/>
      <c r="IR175" s="48"/>
      <c r="IS175" s="48"/>
      <c r="IT175" s="48"/>
      <c r="IU175" s="48"/>
      <c r="IV175" s="48"/>
      <c r="IW175" s="48"/>
      <c r="IX175" s="48"/>
      <c r="IY175" s="48"/>
      <c r="IZ175" s="48"/>
      <c r="JA175" s="48"/>
      <c r="JB175" s="48"/>
      <c r="JC175" s="48"/>
      <c r="JD175" s="48"/>
      <c r="JE175" s="48"/>
      <c r="JF175" s="48"/>
      <c r="JG175" s="48"/>
      <c r="JH175" s="48"/>
      <c r="JI175" s="48"/>
      <c r="JJ175" s="48"/>
      <c r="JK175" s="48"/>
      <c r="JL175" s="48"/>
    </row>
    <row r="176" spans="1:272" x14ac:dyDescent="0.2">
      <c r="A176" s="51"/>
      <c r="B176" s="51"/>
      <c r="C176" s="48"/>
      <c r="D176" s="48"/>
      <c r="E176" s="48"/>
      <c r="F176" s="49"/>
      <c r="G176" s="49"/>
      <c r="H176" s="49"/>
      <c r="I176" s="50"/>
      <c r="J176" s="48"/>
      <c r="K176" s="48"/>
      <c r="L176" s="48"/>
      <c r="M176" s="48"/>
      <c r="N176" s="48"/>
      <c r="O176" s="48"/>
      <c r="P176" s="48"/>
      <c r="Q176" s="48"/>
      <c r="R176" s="48"/>
      <c r="S176" s="48"/>
      <c r="T176" s="48"/>
      <c r="U176" s="48"/>
      <c r="V176" s="48"/>
      <c r="W176" s="48"/>
      <c r="X176" s="48"/>
      <c r="Y176" s="48"/>
      <c r="Z176" s="48"/>
      <c r="AA176" s="48"/>
      <c r="AB176" s="48"/>
      <c r="AC176" s="48"/>
      <c r="AD176" s="48"/>
      <c r="AE176" s="48"/>
      <c r="AF176" s="48"/>
      <c r="AG176" s="48"/>
      <c r="AH176" s="48"/>
      <c r="AI176" s="48"/>
      <c r="AJ176" s="48"/>
      <c r="AK176" s="48"/>
      <c r="AL176" s="48"/>
      <c r="AM176" s="48"/>
      <c r="AN176" s="48"/>
      <c r="AO176" s="48"/>
      <c r="AP176" s="48"/>
      <c r="AQ176" s="48"/>
      <c r="AR176" s="48"/>
      <c r="AS176" s="48"/>
      <c r="AT176" s="48"/>
      <c r="AU176" s="48"/>
      <c r="AV176" s="48"/>
      <c r="AW176" s="48"/>
      <c r="AX176" s="48"/>
      <c r="AY176" s="48"/>
      <c r="AZ176" s="48"/>
      <c r="BA176" s="48"/>
      <c r="BB176" s="48"/>
      <c r="BC176" s="48"/>
      <c r="BD176" s="48"/>
      <c r="BE176" s="48"/>
      <c r="BF176" s="48"/>
      <c r="BG176" s="48"/>
      <c r="BH176" s="48"/>
      <c r="BI176" s="48"/>
      <c r="BJ176" s="48"/>
      <c r="BK176" s="48"/>
      <c r="BL176" s="48"/>
      <c r="BM176" s="48"/>
      <c r="BN176" s="48"/>
      <c r="BO176" s="48"/>
      <c r="BP176" s="48"/>
      <c r="BQ176" s="48"/>
      <c r="BR176" s="48"/>
      <c r="BS176" s="48"/>
      <c r="BT176" s="48"/>
      <c r="BU176" s="48"/>
      <c r="BV176" s="48"/>
      <c r="BW176" s="48"/>
      <c r="BX176" s="48"/>
      <c r="BY176" s="48"/>
      <c r="BZ176" s="48"/>
      <c r="CA176" s="48"/>
      <c r="CB176" s="48"/>
      <c r="CC176" s="48"/>
      <c r="CD176" s="48"/>
      <c r="CE176" s="48"/>
      <c r="CF176" s="48"/>
      <c r="CG176" s="48"/>
      <c r="CH176" s="48"/>
      <c r="CI176" s="48"/>
      <c r="CJ176" s="48"/>
      <c r="CK176" s="48"/>
      <c r="CL176" s="48"/>
      <c r="CM176" s="48"/>
      <c r="CN176" s="48"/>
      <c r="CO176" s="48"/>
      <c r="CP176" s="48"/>
      <c r="CQ176" s="48"/>
      <c r="CR176" s="48"/>
      <c r="CS176" s="48"/>
      <c r="CT176" s="48"/>
      <c r="CU176" s="48"/>
      <c r="CV176" s="48"/>
      <c r="CW176" s="48"/>
      <c r="CX176" s="48"/>
      <c r="CY176" s="48"/>
      <c r="CZ176" s="48"/>
      <c r="DA176" s="48"/>
      <c r="DB176" s="48"/>
      <c r="DC176" s="48"/>
      <c r="DD176" s="48"/>
      <c r="DE176" s="48"/>
      <c r="DF176" s="48"/>
      <c r="DG176" s="48"/>
      <c r="DH176" s="48"/>
      <c r="DI176" s="48"/>
      <c r="DJ176" s="48"/>
      <c r="DK176" s="48"/>
      <c r="DL176" s="48"/>
      <c r="DM176" s="48"/>
      <c r="DN176" s="48"/>
      <c r="DO176" s="48"/>
      <c r="DP176" s="48"/>
      <c r="DQ176" s="48"/>
      <c r="DR176" s="48"/>
      <c r="DS176" s="48"/>
      <c r="DT176" s="48"/>
      <c r="DU176" s="48"/>
      <c r="DV176" s="48"/>
      <c r="DW176" s="48"/>
      <c r="DX176" s="48"/>
      <c r="DY176" s="48"/>
      <c r="DZ176" s="48"/>
      <c r="EA176" s="48"/>
      <c r="EB176" s="48"/>
      <c r="EC176" s="48"/>
      <c r="ED176" s="48"/>
      <c r="EE176" s="48"/>
      <c r="EF176" s="48"/>
      <c r="EG176" s="48"/>
      <c r="EH176" s="48"/>
      <c r="EI176" s="48"/>
      <c r="EJ176" s="48"/>
      <c r="EK176" s="48"/>
      <c r="EL176" s="48"/>
      <c r="EM176" s="48"/>
      <c r="EN176" s="48"/>
      <c r="EO176" s="48"/>
      <c r="EP176" s="48"/>
      <c r="EQ176" s="48"/>
      <c r="ER176" s="48"/>
      <c r="ES176" s="48"/>
      <c r="ET176" s="48"/>
      <c r="EU176" s="48"/>
      <c r="EV176" s="48"/>
      <c r="EW176" s="48"/>
      <c r="EX176" s="48"/>
      <c r="EY176" s="48"/>
      <c r="EZ176" s="48"/>
      <c r="FA176" s="48"/>
      <c r="FB176" s="48"/>
      <c r="FC176" s="48"/>
      <c r="FD176" s="48"/>
      <c r="FE176" s="48"/>
      <c r="FF176" s="48"/>
      <c r="FG176" s="48"/>
      <c r="FH176" s="48"/>
      <c r="FI176" s="48"/>
      <c r="FJ176" s="48"/>
      <c r="FK176" s="48"/>
      <c r="FL176" s="48"/>
      <c r="FM176" s="48"/>
      <c r="FN176" s="48"/>
      <c r="FO176" s="48"/>
      <c r="FP176" s="48"/>
      <c r="FQ176" s="48"/>
      <c r="FR176" s="48"/>
      <c r="FS176" s="48"/>
      <c r="FT176" s="48"/>
      <c r="FU176" s="48"/>
      <c r="FV176" s="48"/>
      <c r="FW176" s="48"/>
      <c r="FX176" s="48"/>
      <c r="FY176" s="48"/>
      <c r="FZ176" s="48"/>
      <c r="GA176" s="48"/>
      <c r="GB176" s="48"/>
      <c r="GC176" s="48"/>
      <c r="GD176" s="48"/>
      <c r="GE176" s="48"/>
      <c r="GF176" s="48"/>
      <c r="GG176" s="48"/>
      <c r="GH176" s="48"/>
      <c r="GI176" s="48"/>
      <c r="GJ176" s="48"/>
      <c r="GK176" s="48"/>
      <c r="GL176" s="48"/>
      <c r="GM176" s="48"/>
      <c r="GN176" s="48"/>
      <c r="GO176" s="48"/>
      <c r="GP176" s="48"/>
      <c r="GQ176" s="48"/>
      <c r="GR176" s="48"/>
      <c r="GS176" s="48"/>
      <c r="GT176" s="48"/>
      <c r="GU176" s="48"/>
      <c r="GV176" s="48"/>
      <c r="GW176" s="48"/>
      <c r="GX176" s="48"/>
      <c r="GY176" s="48"/>
      <c r="GZ176" s="48"/>
      <c r="HA176" s="48"/>
      <c r="HB176" s="48"/>
      <c r="HC176" s="48"/>
      <c r="HD176" s="48"/>
      <c r="HE176" s="48"/>
      <c r="HF176" s="48"/>
      <c r="HG176" s="48"/>
      <c r="HH176" s="48"/>
      <c r="HI176" s="48"/>
      <c r="HJ176" s="48"/>
      <c r="HK176" s="48"/>
      <c r="HL176" s="48"/>
      <c r="HM176" s="48"/>
      <c r="HN176" s="48"/>
      <c r="HO176" s="48"/>
      <c r="HP176" s="48"/>
      <c r="HQ176" s="48"/>
      <c r="HR176" s="48"/>
      <c r="HS176" s="48"/>
      <c r="HT176" s="48"/>
      <c r="HU176" s="48"/>
      <c r="HV176" s="48"/>
      <c r="HW176" s="48"/>
      <c r="HX176" s="48"/>
      <c r="HY176" s="48"/>
      <c r="HZ176" s="48"/>
      <c r="IA176" s="48"/>
      <c r="IB176" s="48"/>
      <c r="IC176" s="48"/>
      <c r="ID176" s="48"/>
      <c r="IE176" s="48"/>
      <c r="IF176" s="48"/>
      <c r="IG176" s="48"/>
      <c r="IH176" s="48"/>
      <c r="II176" s="48"/>
      <c r="IJ176" s="48"/>
      <c r="IK176" s="48"/>
      <c r="IL176" s="48"/>
      <c r="IM176" s="48"/>
      <c r="IN176" s="48"/>
      <c r="IO176" s="48"/>
      <c r="IP176" s="48"/>
      <c r="IQ176" s="48"/>
      <c r="IR176" s="48"/>
      <c r="IS176" s="48"/>
      <c r="IT176" s="48"/>
      <c r="IU176" s="48"/>
      <c r="IV176" s="48"/>
      <c r="IW176" s="48"/>
      <c r="IX176" s="48"/>
      <c r="IY176" s="48"/>
      <c r="IZ176" s="48"/>
      <c r="JA176" s="48"/>
      <c r="JB176" s="48"/>
      <c r="JC176" s="48"/>
      <c r="JD176" s="48"/>
      <c r="JE176" s="48"/>
      <c r="JF176" s="48"/>
      <c r="JG176" s="48"/>
      <c r="JH176" s="48"/>
      <c r="JI176" s="48"/>
      <c r="JJ176" s="48"/>
      <c r="JK176" s="48"/>
      <c r="JL176" s="48"/>
    </row>
    <row r="177" spans="1:272" x14ac:dyDescent="0.2">
      <c r="A177" s="51"/>
      <c r="B177" s="51"/>
      <c r="C177" s="48"/>
      <c r="D177" s="48"/>
      <c r="E177" s="48"/>
      <c r="F177" s="49"/>
      <c r="G177" s="49"/>
      <c r="H177" s="49"/>
      <c r="I177" s="50"/>
      <c r="J177" s="48"/>
      <c r="K177" s="48"/>
      <c r="L177" s="48"/>
      <c r="M177" s="48"/>
      <c r="N177" s="48"/>
      <c r="O177" s="48"/>
      <c r="P177" s="48"/>
      <c r="Q177" s="48"/>
      <c r="R177" s="48"/>
      <c r="S177" s="48"/>
      <c r="T177" s="48"/>
      <c r="U177" s="48"/>
      <c r="V177" s="48"/>
      <c r="W177" s="48"/>
      <c r="X177" s="48"/>
      <c r="Y177" s="48"/>
      <c r="Z177" s="48"/>
      <c r="AA177" s="48"/>
      <c r="AB177" s="48"/>
      <c r="AC177" s="48"/>
      <c r="AD177" s="48"/>
      <c r="AE177" s="48"/>
      <c r="AF177" s="48"/>
      <c r="AG177" s="48"/>
      <c r="AH177" s="48"/>
      <c r="AI177" s="48"/>
      <c r="AJ177" s="48"/>
      <c r="AK177" s="48"/>
      <c r="AL177" s="48"/>
      <c r="AM177" s="48"/>
      <c r="AN177" s="48"/>
      <c r="AO177" s="48"/>
      <c r="AP177" s="48"/>
      <c r="AQ177" s="48"/>
      <c r="AR177" s="48"/>
      <c r="AS177" s="48"/>
      <c r="AT177" s="48"/>
      <c r="AU177" s="48"/>
      <c r="AV177" s="48"/>
      <c r="AW177" s="48"/>
      <c r="AX177" s="48"/>
      <c r="AY177" s="48"/>
      <c r="AZ177" s="48"/>
      <c r="BA177" s="48"/>
      <c r="BB177" s="48"/>
      <c r="BC177" s="48"/>
      <c r="BD177" s="48"/>
      <c r="BE177" s="48"/>
      <c r="BF177" s="48"/>
      <c r="BG177" s="48"/>
      <c r="BH177" s="48"/>
      <c r="BI177" s="48"/>
      <c r="BJ177" s="48"/>
      <c r="BK177" s="48"/>
      <c r="BL177" s="48"/>
      <c r="BM177" s="48"/>
      <c r="BN177" s="48"/>
      <c r="BO177" s="48"/>
      <c r="BP177" s="48"/>
      <c r="BQ177" s="48"/>
      <c r="BR177" s="48"/>
      <c r="BS177" s="48"/>
      <c r="BT177" s="48"/>
      <c r="BU177" s="48"/>
      <c r="BV177" s="48"/>
      <c r="BW177" s="48"/>
      <c r="BX177" s="48"/>
      <c r="BY177" s="48"/>
      <c r="BZ177" s="48"/>
      <c r="CA177" s="48"/>
      <c r="CB177" s="48"/>
      <c r="CC177" s="48"/>
      <c r="CD177" s="48"/>
      <c r="CE177" s="48"/>
      <c r="CF177" s="48"/>
      <c r="CG177" s="48"/>
      <c r="CH177" s="48"/>
      <c r="CI177" s="48"/>
      <c r="CJ177" s="48"/>
      <c r="CK177" s="48"/>
      <c r="CL177" s="48"/>
      <c r="CM177" s="48"/>
      <c r="CN177" s="48"/>
      <c r="CO177" s="48"/>
      <c r="CP177" s="48"/>
      <c r="CQ177" s="48"/>
      <c r="CR177" s="48"/>
      <c r="CS177" s="48"/>
      <c r="CT177" s="48"/>
      <c r="CU177" s="48"/>
      <c r="CV177" s="48"/>
      <c r="CW177" s="48"/>
      <c r="CX177" s="48"/>
      <c r="CY177" s="48"/>
      <c r="CZ177" s="48"/>
      <c r="DA177" s="48"/>
      <c r="DB177" s="48"/>
      <c r="DC177" s="48"/>
      <c r="DD177" s="48"/>
      <c r="DE177" s="48"/>
      <c r="DF177" s="48"/>
      <c r="DG177" s="48"/>
      <c r="DH177" s="48"/>
      <c r="DI177" s="48"/>
      <c r="DJ177" s="48"/>
      <c r="DK177" s="48"/>
      <c r="DL177" s="48"/>
      <c r="DM177" s="48"/>
      <c r="DN177" s="48"/>
      <c r="DO177" s="48"/>
      <c r="DP177" s="48"/>
      <c r="DQ177" s="48"/>
      <c r="DR177" s="48"/>
      <c r="DS177" s="48"/>
      <c r="DT177" s="48"/>
      <c r="DU177" s="48"/>
      <c r="DV177" s="48"/>
      <c r="DW177" s="48"/>
      <c r="DX177" s="48"/>
      <c r="DY177" s="48"/>
      <c r="DZ177" s="48"/>
      <c r="EA177" s="48"/>
      <c r="EB177" s="48"/>
      <c r="EC177" s="48"/>
      <c r="ED177" s="48"/>
      <c r="EE177" s="48"/>
      <c r="EF177" s="48"/>
      <c r="EG177" s="48"/>
      <c r="EH177" s="48"/>
      <c r="EI177" s="48"/>
      <c r="EJ177" s="48"/>
      <c r="EK177" s="48"/>
      <c r="EL177" s="48"/>
      <c r="EM177" s="48"/>
      <c r="EN177" s="48"/>
      <c r="EO177" s="48"/>
      <c r="EP177" s="48"/>
      <c r="EQ177" s="48"/>
      <c r="ER177" s="48"/>
      <c r="ES177" s="48"/>
      <c r="ET177" s="48"/>
      <c r="EU177" s="48"/>
      <c r="EV177" s="48"/>
      <c r="EW177" s="48"/>
      <c r="EX177" s="48"/>
      <c r="EY177" s="48"/>
      <c r="EZ177" s="48"/>
      <c r="FA177" s="48"/>
      <c r="FB177" s="48"/>
      <c r="FC177" s="48"/>
      <c r="FD177" s="48"/>
      <c r="FE177" s="48"/>
      <c r="FF177" s="48"/>
      <c r="FG177" s="48"/>
      <c r="FH177" s="48"/>
      <c r="FI177" s="48"/>
      <c r="FJ177" s="48"/>
      <c r="FK177" s="48"/>
      <c r="FL177" s="48"/>
      <c r="FM177" s="48"/>
      <c r="FN177" s="48"/>
      <c r="FO177" s="48"/>
      <c r="FP177" s="48"/>
      <c r="FQ177" s="48"/>
      <c r="FR177" s="48"/>
      <c r="FS177" s="48"/>
      <c r="FT177" s="48"/>
      <c r="FU177" s="48"/>
      <c r="FV177" s="48"/>
      <c r="FW177" s="48"/>
      <c r="FX177" s="48"/>
      <c r="FY177" s="48"/>
      <c r="FZ177" s="48"/>
      <c r="GA177" s="48"/>
      <c r="GB177" s="48"/>
      <c r="GC177" s="48"/>
      <c r="GD177" s="48"/>
      <c r="GE177" s="48"/>
      <c r="GF177" s="48"/>
      <c r="GG177" s="48"/>
      <c r="GH177" s="48"/>
      <c r="GI177" s="48"/>
      <c r="GJ177" s="48"/>
      <c r="GK177" s="48"/>
      <c r="GL177" s="48"/>
      <c r="GM177" s="48"/>
      <c r="GN177" s="48"/>
      <c r="GO177" s="48"/>
      <c r="GP177" s="48"/>
      <c r="GQ177" s="48"/>
      <c r="GR177" s="48"/>
      <c r="GS177" s="48"/>
      <c r="GT177" s="48"/>
      <c r="GU177" s="48"/>
      <c r="GV177" s="48"/>
      <c r="GW177" s="48"/>
      <c r="GX177" s="48"/>
      <c r="GY177" s="48"/>
      <c r="GZ177" s="48"/>
      <c r="HA177" s="48"/>
      <c r="HB177" s="48"/>
      <c r="HC177" s="48"/>
      <c r="HD177" s="48"/>
      <c r="HE177" s="48"/>
      <c r="HF177" s="48"/>
      <c r="HG177" s="48"/>
      <c r="HH177" s="48"/>
      <c r="HI177" s="48"/>
      <c r="HJ177" s="48"/>
      <c r="HK177" s="48"/>
      <c r="HL177" s="48"/>
      <c r="HM177" s="48"/>
      <c r="HN177" s="48"/>
      <c r="HO177" s="48"/>
      <c r="HP177" s="48"/>
      <c r="HQ177" s="48"/>
      <c r="HR177" s="48"/>
      <c r="HS177" s="48"/>
      <c r="HT177" s="48"/>
      <c r="HU177" s="48"/>
      <c r="HV177" s="48"/>
      <c r="HW177" s="48"/>
      <c r="HX177" s="48"/>
      <c r="HY177" s="48"/>
      <c r="HZ177" s="48"/>
      <c r="IA177" s="48"/>
      <c r="IB177" s="48"/>
      <c r="IC177" s="48"/>
      <c r="ID177" s="48"/>
      <c r="IE177" s="48"/>
      <c r="IF177" s="48"/>
      <c r="IG177" s="48"/>
      <c r="IH177" s="48"/>
      <c r="II177" s="48"/>
      <c r="IJ177" s="48"/>
      <c r="IK177" s="48"/>
      <c r="IL177" s="48"/>
      <c r="IM177" s="48"/>
      <c r="IN177" s="48"/>
      <c r="IO177" s="48"/>
      <c r="IP177" s="48"/>
      <c r="IQ177" s="48"/>
      <c r="IR177" s="48"/>
      <c r="IS177" s="48"/>
      <c r="IT177" s="48"/>
      <c r="IU177" s="48"/>
      <c r="IV177" s="48"/>
      <c r="IW177" s="48"/>
      <c r="IX177" s="48"/>
      <c r="IY177" s="48"/>
      <c r="IZ177" s="48"/>
      <c r="JA177" s="48"/>
      <c r="JB177" s="48"/>
      <c r="JC177" s="48"/>
      <c r="JD177" s="48"/>
      <c r="JE177" s="48"/>
      <c r="JF177" s="48"/>
      <c r="JG177" s="48"/>
      <c r="JH177" s="48"/>
      <c r="JI177" s="48"/>
      <c r="JJ177" s="48"/>
      <c r="JK177" s="48"/>
      <c r="JL177" s="48"/>
    </row>
    <row r="178" spans="1:272" x14ac:dyDescent="0.2">
      <c r="A178" s="51"/>
      <c r="B178" s="51"/>
      <c r="C178" s="48"/>
      <c r="D178" s="48"/>
      <c r="E178" s="48"/>
      <c r="F178" s="49"/>
      <c r="G178" s="49"/>
      <c r="H178" s="49"/>
      <c r="I178" s="50"/>
      <c r="J178" s="48"/>
      <c r="K178" s="48"/>
      <c r="L178" s="48"/>
      <c r="M178" s="48"/>
      <c r="N178" s="48"/>
      <c r="O178" s="48"/>
      <c r="P178" s="48"/>
      <c r="Q178" s="48"/>
      <c r="R178" s="48"/>
      <c r="S178" s="48"/>
      <c r="T178" s="48"/>
      <c r="U178" s="48"/>
      <c r="V178" s="48"/>
      <c r="W178" s="48"/>
      <c r="X178" s="48"/>
      <c r="Y178" s="48"/>
      <c r="Z178" s="48"/>
      <c r="AA178" s="48"/>
      <c r="AB178" s="48"/>
      <c r="AC178" s="48"/>
      <c r="AD178" s="48"/>
      <c r="AE178" s="48"/>
      <c r="AF178" s="48"/>
      <c r="AG178" s="48"/>
      <c r="AH178" s="48"/>
      <c r="AI178" s="48"/>
      <c r="AJ178" s="48"/>
      <c r="AK178" s="48"/>
      <c r="AL178" s="48"/>
      <c r="AM178" s="48"/>
      <c r="AN178" s="48"/>
      <c r="AO178" s="48"/>
      <c r="AP178" s="48"/>
      <c r="AQ178" s="48"/>
      <c r="AR178" s="48"/>
      <c r="AS178" s="48"/>
      <c r="AT178" s="48"/>
      <c r="AU178" s="48"/>
      <c r="AV178" s="48"/>
      <c r="AW178" s="48"/>
      <c r="AX178" s="48"/>
      <c r="AY178" s="48"/>
      <c r="AZ178" s="48"/>
      <c r="BA178" s="48"/>
      <c r="BB178" s="48"/>
      <c r="BC178" s="48"/>
      <c r="BD178" s="48"/>
      <c r="BE178" s="48"/>
      <c r="BF178" s="48"/>
      <c r="BG178" s="48"/>
      <c r="BH178" s="48"/>
      <c r="BI178" s="48"/>
      <c r="BJ178" s="48"/>
      <c r="BK178" s="48"/>
      <c r="BL178" s="48"/>
      <c r="BM178" s="48"/>
      <c r="BN178" s="48"/>
      <c r="BO178" s="48"/>
      <c r="BP178" s="48"/>
      <c r="BQ178" s="48"/>
      <c r="BR178" s="48"/>
      <c r="BS178" s="48"/>
      <c r="BT178" s="48"/>
      <c r="BU178" s="48"/>
      <c r="BV178" s="48"/>
      <c r="BW178" s="48"/>
      <c r="BX178" s="48"/>
      <c r="BY178" s="48"/>
      <c r="BZ178" s="48"/>
      <c r="CA178" s="48"/>
      <c r="CB178" s="48"/>
      <c r="CC178" s="48"/>
      <c r="CD178" s="48"/>
      <c r="CE178" s="48"/>
      <c r="CF178" s="48"/>
      <c r="CG178" s="48"/>
      <c r="CH178" s="48"/>
      <c r="CI178" s="48"/>
      <c r="CJ178" s="48"/>
      <c r="CK178" s="48"/>
      <c r="CL178" s="48"/>
      <c r="CM178" s="48"/>
      <c r="CN178" s="48"/>
      <c r="CO178" s="48"/>
      <c r="CP178" s="48"/>
      <c r="CQ178" s="48"/>
      <c r="CR178" s="48"/>
      <c r="CS178" s="48"/>
      <c r="CT178" s="48"/>
      <c r="CU178" s="48"/>
      <c r="CV178" s="48"/>
      <c r="CW178" s="48"/>
      <c r="CX178" s="48"/>
      <c r="CY178" s="48"/>
      <c r="CZ178" s="48"/>
      <c r="DA178" s="48"/>
      <c r="DB178" s="48"/>
      <c r="DC178" s="48"/>
      <c r="DD178" s="48"/>
      <c r="DE178" s="48"/>
      <c r="DF178" s="48"/>
      <c r="DG178" s="48"/>
      <c r="DH178" s="48"/>
      <c r="DI178" s="48"/>
      <c r="DJ178" s="48"/>
      <c r="DK178" s="48"/>
      <c r="DL178" s="48"/>
      <c r="DM178" s="48"/>
      <c r="DN178" s="48"/>
      <c r="DO178" s="48"/>
      <c r="DP178" s="48"/>
      <c r="DQ178" s="48"/>
      <c r="DR178" s="48"/>
      <c r="DS178" s="48"/>
      <c r="DT178" s="48"/>
      <c r="DU178" s="48"/>
      <c r="DV178" s="48"/>
      <c r="DW178" s="48"/>
      <c r="DX178" s="48"/>
      <c r="DY178" s="48"/>
      <c r="DZ178" s="48"/>
      <c r="EA178" s="48"/>
      <c r="EB178" s="48"/>
      <c r="EC178" s="48"/>
      <c r="ED178" s="48"/>
      <c r="EE178" s="48"/>
      <c r="EF178" s="48"/>
      <c r="EG178" s="48"/>
      <c r="EH178" s="48"/>
      <c r="EI178" s="48"/>
      <c r="EJ178" s="48"/>
      <c r="EK178" s="48"/>
      <c r="EL178" s="48"/>
      <c r="EM178" s="48"/>
      <c r="EN178" s="48"/>
      <c r="EO178" s="48"/>
      <c r="EP178" s="48"/>
      <c r="EQ178" s="48"/>
      <c r="ER178" s="48"/>
      <c r="ES178" s="48"/>
      <c r="ET178" s="48"/>
      <c r="EU178" s="48"/>
      <c r="EV178" s="48"/>
      <c r="EW178" s="48"/>
      <c r="EX178" s="48"/>
      <c r="EY178" s="48"/>
      <c r="EZ178" s="48"/>
      <c r="FA178" s="48"/>
      <c r="FB178" s="48"/>
      <c r="FC178" s="48"/>
      <c r="FD178" s="48"/>
      <c r="FE178" s="48"/>
      <c r="FF178" s="48"/>
      <c r="FG178" s="48"/>
      <c r="FH178" s="48"/>
      <c r="FI178" s="48"/>
      <c r="FJ178" s="48"/>
      <c r="FK178" s="48"/>
      <c r="FL178" s="48"/>
      <c r="FM178" s="48"/>
      <c r="FN178" s="48"/>
      <c r="FO178" s="48"/>
      <c r="FP178" s="48"/>
      <c r="FQ178" s="48"/>
      <c r="FR178" s="48"/>
      <c r="FS178" s="48"/>
      <c r="FT178" s="48"/>
      <c r="FU178" s="48"/>
      <c r="FV178" s="48"/>
      <c r="FW178" s="48"/>
      <c r="FX178" s="48"/>
      <c r="FY178" s="48"/>
      <c r="FZ178" s="48"/>
      <c r="GA178" s="48"/>
      <c r="GB178" s="48"/>
      <c r="GC178" s="48"/>
      <c r="GD178" s="48"/>
      <c r="GE178" s="48"/>
      <c r="GF178" s="48"/>
      <c r="GG178" s="48"/>
      <c r="GH178" s="48"/>
      <c r="GI178" s="48"/>
      <c r="GJ178" s="48"/>
      <c r="GK178" s="48"/>
      <c r="GL178" s="48"/>
      <c r="GM178" s="48"/>
      <c r="GN178" s="48"/>
      <c r="GO178" s="48"/>
      <c r="GP178" s="48"/>
      <c r="GQ178" s="48"/>
      <c r="GR178" s="48"/>
      <c r="GS178" s="48"/>
      <c r="GT178" s="48"/>
      <c r="GU178" s="48"/>
      <c r="GV178" s="48"/>
      <c r="GW178" s="48"/>
      <c r="GX178" s="48"/>
      <c r="GY178" s="48"/>
      <c r="GZ178" s="48"/>
      <c r="HA178" s="48"/>
      <c r="HB178" s="48"/>
      <c r="HC178" s="48"/>
      <c r="HD178" s="48"/>
      <c r="HE178" s="48"/>
      <c r="HF178" s="48"/>
      <c r="HG178" s="48"/>
      <c r="HH178" s="48"/>
      <c r="HI178" s="48"/>
      <c r="HJ178" s="48"/>
      <c r="HK178" s="48"/>
      <c r="HL178" s="48"/>
      <c r="HM178" s="48"/>
      <c r="HN178" s="48"/>
      <c r="HO178" s="48"/>
      <c r="HP178" s="48"/>
      <c r="HQ178" s="48"/>
      <c r="HR178" s="48"/>
      <c r="HS178" s="48"/>
      <c r="HT178" s="48"/>
      <c r="HU178" s="48"/>
      <c r="HV178" s="48"/>
      <c r="HW178" s="48"/>
      <c r="HX178" s="48"/>
      <c r="HY178" s="48"/>
      <c r="HZ178" s="48"/>
      <c r="IA178" s="48"/>
      <c r="IB178" s="48"/>
      <c r="IC178" s="48"/>
      <c r="ID178" s="48"/>
      <c r="IE178" s="48"/>
      <c r="IF178" s="48"/>
      <c r="IG178" s="48"/>
      <c r="IH178" s="48"/>
      <c r="II178" s="48"/>
      <c r="IJ178" s="48"/>
      <c r="IK178" s="48"/>
      <c r="IL178" s="48"/>
      <c r="IM178" s="48"/>
      <c r="IN178" s="48"/>
      <c r="IO178" s="48"/>
      <c r="IP178" s="48"/>
      <c r="IQ178" s="48"/>
      <c r="IR178" s="48"/>
      <c r="IS178" s="48"/>
      <c r="IT178" s="48"/>
      <c r="IU178" s="48"/>
      <c r="IV178" s="48"/>
      <c r="IW178" s="48"/>
      <c r="IX178" s="48"/>
      <c r="IY178" s="48"/>
      <c r="IZ178" s="48"/>
      <c r="JA178" s="48"/>
      <c r="JB178" s="48"/>
      <c r="JC178" s="48"/>
      <c r="JD178" s="48"/>
      <c r="JE178" s="48"/>
      <c r="JF178" s="48"/>
      <c r="JG178" s="48"/>
      <c r="JH178" s="48"/>
      <c r="JI178" s="48"/>
      <c r="JJ178" s="48"/>
      <c r="JK178" s="48"/>
      <c r="JL178" s="48"/>
    </row>
    <row r="179" spans="1:272" x14ac:dyDescent="0.2">
      <c r="A179" s="51"/>
      <c r="B179" s="51"/>
      <c r="C179" s="48"/>
      <c r="D179" s="48"/>
      <c r="E179" s="48"/>
      <c r="F179" s="49"/>
      <c r="G179" s="49"/>
      <c r="H179" s="49"/>
      <c r="I179" s="50"/>
      <c r="J179" s="48"/>
      <c r="K179" s="48"/>
      <c r="L179" s="48"/>
      <c r="M179" s="48"/>
      <c r="N179" s="48"/>
      <c r="O179" s="48"/>
      <c r="P179" s="48"/>
      <c r="Q179" s="48"/>
      <c r="R179" s="48"/>
      <c r="S179" s="48"/>
      <c r="T179" s="48"/>
      <c r="U179" s="48"/>
      <c r="V179" s="48"/>
      <c r="W179" s="48"/>
      <c r="X179" s="48"/>
      <c r="Y179" s="48"/>
      <c r="Z179" s="48"/>
      <c r="AA179" s="48"/>
      <c r="AB179" s="48"/>
      <c r="AC179" s="48"/>
      <c r="AD179" s="48"/>
      <c r="AE179" s="48"/>
      <c r="AF179" s="48"/>
      <c r="AG179" s="48"/>
      <c r="AH179" s="48"/>
      <c r="AI179" s="48"/>
      <c r="AJ179" s="48"/>
      <c r="AK179" s="48"/>
      <c r="AL179" s="48"/>
      <c r="AM179" s="48"/>
      <c r="AN179" s="48"/>
      <c r="AO179" s="48"/>
      <c r="AP179" s="48"/>
      <c r="AQ179" s="48"/>
      <c r="AR179" s="48"/>
      <c r="AS179" s="48"/>
      <c r="AT179" s="48"/>
      <c r="AU179" s="48"/>
      <c r="AV179" s="48"/>
      <c r="AW179" s="48"/>
      <c r="AX179" s="48"/>
      <c r="AY179" s="48"/>
      <c r="AZ179" s="48"/>
      <c r="BA179" s="48"/>
      <c r="BB179" s="48"/>
      <c r="BC179" s="48"/>
      <c r="BD179" s="48"/>
      <c r="BE179" s="48"/>
      <c r="BF179" s="48"/>
      <c r="BG179" s="48"/>
      <c r="BH179" s="48"/>
      <c r="BI179" s="48"/>
      <c r="BJ179" s="48"/>
      <c r="BK179" s="48"/>
      <c r="BL179" s="48"/>
      <c r="BM179" s="48"/>
      <c r="BN179" s="48"/>
      <c r="BO179" s="48"/>
      <c r="BP179" s="48"/>
      <c r="BQ179" s="48"/>
      <c r="BR179" s="48"/>
      <c r="BS179" s="48"/>
      <c r="BT179" s="48"/>
      <c r="BU179" s="48"/>
      <c r="BV179" s="48"/>
      <c r="BW179" s="48"/>
      <c r="BX179" s="48"/>
      <c r="BY179" s="48"/>
      <c r="BZ179" s="48"/>
      <c r="CA179" s="48"/>
      <c r="CB179" s="48"/>
      <c r="CC179" s="48"/>
      <c r="CD179" s="48"/>
      <c r="CE179" s="48"/>
      <c r="CF179" s="48"/>
      <c r="CG179" s="48"/>
      <c r="CH179" s="48"/>
      <c r="CI179" s="48"/>
      <c r="CJ179" s="48"/>
      <c r="CK179" s="48"/>
      <c r="CL179" s="48"/>
      <c r="CM179" s="48"/>
      <c r="CN179" s="48"/>
      <c r="CO179" s="48"/>
      <c r="CP179" s="48"/>
      <c r="CQ179" s="48"/>
      <c r="CR179" s="48"/>
      <c r="CS179" s="48"/>
      <c r="CT179" s="48"/>
      <c r="CU179" s="48"/>
      <c r="CV179" s="48"/>
      <c r="CW179" s="48"/>
      <c r="CX179" s="48"/>
      <c r="CY179" s="48"/>
      <c r="CZ179" s="48"/>
      <c r="DA179" s="48"/>
      <c r="DB179" s="48"/>
      <c r="DC179" s="48"/>
      <c r="DD179" s="48"/>
      <c r="DE179" s="48"/>
      <c r="DF179" s="48"/>
      <c r="DG179" s="48"/>
      <c r="DH179" s="48"/>
      <c r="DI179" s="48"/>
      <c r="DJ179" s="48"/>
      <c r="DK179" s="48"/>
      <c r="DL179" s="48"/>
      <c r="DM179" s="48"/>
      <c r="DN179" s="48"/>
      <c r="DO179" s="48"/>
      <c r="DP179" s="48"/>
      <c r="DQ179" s="48"/>
      <c r="DR179" s="48"/>
      <c r="DS179" s="48"/>
      <c r="DT179" s="48"/>
      <c r="DU179" s="48"/>
      <c r="DV179" s="48"/>
      <c r="DW179" s="48"/>
      <c r="DX179" s="48"/>
      <c r="DY179" s="48"/>
      <c r="DZ179" s="48"/>
      <c r="EA179" s="48"/>
      <c r="EB179" s="48"/>
      <c r="EC179" s="48"/>
      <c r="ED179" s="48"/>
      <c r="EE179" s="48"/>
      <c r="EF179" s="48"/>
      <c r="EG179" s="48"/>
      <c r="EH179" s="48"/>
      <c r="EI179" s="48"/>
      <c r="EJ179" s="48"/>
      <c r="EK179" s="48"/>
      <c r="EL179" s="48"/>
      <c r="EM179" s="48"/>
      <c r="EN179" s="48"/>
      <c r="EO179" s="48"/>
      <c r="EP179" s="48"/>
      <c r="EQ179" s="48"/>
      <c r="ER179" s="48"/>
      <c r="ES179" s="48"/>
      <c r="ET179" s="48"/>
      <c r="EU179" s="48"/>
      <c r="EV179" s="48"/>
      <c r="EW179" s="48"/>
      <c r="EX179" s="48"/>
      <c r="EY179" s="48"/>
      <c r="EZ179" s="48"/>
      <c r="FA179" s="48"/>
      <c r="FB179" s="48"/>
      <c r="FC179" s="48"/>
      <c r="FD179" s="48"/>
      <c r="FE179" s="48"/>
      <c r="FF179" s="48"/>
      <c r="FG179" s="48"/>
      <c r="FH179" s="48"/>
      <c r="FI179" s="48"/>
      <c r="FJ179" s="48"/>
      <c r="FK179" s="48"/>
      <c r="FL179" s="48"/>
      <c r="FM179" s="48"/>
      <c r="FN179" s="48"/>
      <c r="FO179" s="48"/>
      <c r="FP179" s="48"/>
      <c r="FQ179" s="48"/>
      <c r="FR179" s="48"/>
      <c r="FS179" s="48"/>
      <c r="FT179" s="48"/>
      <c r="FU179" s="48"/>
      <c r="FV179" s="48"/>
      <c r="FW179" s="48"/>
      <c r="FX179" s="48"/>
      <c r="FY179" s="48"/>
      <c r="FZ179" s="48"/>
      <c r="GA179" s="48"/>
      <c r="GB179" s="48"/>
      <c r="GC179" s="48"/>
      <c r="GD179" s="48"/>
      <c r="GE179" s="48"/>
      <c r="GF179" s="48"/>
      <c r="GG179" s="48"/>
      <c r="GH179" s="48"/>
      <c r="GI179" s="48"/>
      <c r="GJ179" s="48"/>
      <c r="GK179" s="48"/>
      <c r="GL179" s="48"/>
      <c r="GM179" s="48"/>
      <c r="GN179" s="48"/>
      <c r="GO179" s="48"/>
      <c r="GP179" s="48"/>
      <c r="GQ179" s="48"/>
      <c r="GR179" s="48"/>
      <c r="GS179" s="48"/>
      <c r="GT179" s="48"/>
      <c r="GU179" s="48"/>
      <c r="GV179" s="48"/>
      <c r="GW179" s="48"/>
      <c r="GX179" s="48"/>
      <c r="GY179" s="48"/>
      <c r="GZ179" s="48"/>
      <c r="HA179" s="48"/>
      <c r="HB179" s="48"/>
      <c r="HC179" s="48"/>
      <c r="HD179" s="48"/>
      <c r="HE179" s="48"/>
      <c r="HF179" s="48"/>
      <c r="HG179" s="48"/>
      <c r="HH179" s="48"/>
      <c r="HI179" s="48"/>
      <c r="HJ179" s="48"/>
      <c r="HK179" s="48"/>
      <c r="HL179" s="48"/>
      <c r="HM179" s="48"/>
      <c r="HN179" s="48"/>
      <c r="HO179" s="48"/>
      <c r="HP179" s="48"/>
      <c r="HQ179" s="48"/>
      <c r="HR179" s="48"/>
      <c r="HS179" s="48"/>
      <c r="HT179" s="48"/>
      <c r="HU179" s="48"/>
      <c r="HV179" s="48"/>
      <c r="HW179" s="48"/>
      <c r="HX179" s="48"/>
      <c r="HY179" s="48"/>
      <c r="HZ179" s="48"/>
      <c r="IA179" s="48"/>
      <c r="IB179" s="48"/>
      <c r="IC179" s="48"/>
      <c r="ID179" s="48"/>
      <c r="IE179" s="48"/>
      <c r="IF179" s="48"/>
      <c r="IG179" s="48"/>
      <c r="IH179" s="48"/>
      <c r="II179" s="48"/>
      <c r="IJ179" s="48"/>
      <c r="IK179" s="48"/>
      <c r="IL179" s="48"/>
      <c r="IM179" s="48"/>
      <c r="IN179" s="48"/>
      <c r="IO179" s="48"/>
      <c r="IP179" s="48"/>
      <c r="IQ179" s="48"/>
      <c r="IR179" s="48"/>
      <c r="IS179" s="48"/>
      <c r="IT179" s="48"/>
      <c r="IU179" s="48"/>
      <c r="IV179" s="48"/>
      <c r="IW179" s="48"/>
      <c r="IX179" s="48"/>
      <c r="IY179" s="48"/>
      <c r="IZ179" s="48"/>
      <c r="JA179" s="48"/>
      <c r="JB179" s="48"/>
      <c r="JC179" s="48"/>
      <c r="JD179" s="48"/>
      <c r="JE179" s="48"/>
      <c r="JF179" s="48"/>
      <c r="JG179" s="48"/>
      <c r="JH179" s="48"/>
      <c r="JI179" s="48"/>
      <c r="JJ179" s="48"/>
      <c r="JK179" s="48"/>
      <c r="JL179" s="48"/>
    </row>
    <row r="180" spans="1:272" x14ac:dyDescent="0.2">
      <c r="A180" s="51"/>
      <c r="B180" s="51"/>
      <c r="C180" s="48"/>
      <c r="D180" s="48"/>
      <c r="E180" s="48"/>
      <c r="F180" s="49"/>
      <c r="G180" s="49"/>
      <c r="H180" s="49"/>
      <c r="I180" s="50"/>
      <c r="J180" s="48"/>
      <c r="K180" s="48"/>
      <c r="L180" s="48"/>
      <c r="M180" s="48"/>
      <c r="N180" s="48"/>
      <c r="O180" s="48"/>
      <c r="P180" s="48"/>
      <c r="Q180" s="48"/>
      <c r="R180" s="48"/>
      <c r="S180" s="48"/>
      <c r="T180" s="48"/>
      <c r="U180" s="48"/>
      <c r="V180" s="48"/>
      <c r="W180" s="48"/>
      <c r="X180" s="48"/>
      <c r="Y180" s="48"/>
      <c r="Z180" s="48"/>
      <c r="AA180" s="48"/>
      <c r="AB180" s="48"/>
      <c r="AC180" s="48"/>
      <c r="AD180" s="48"/>
      <c r="AE180" s="48"/>
      <c r="AF180" s="48"/>
      <c r="AG180" s="48"/>
      <c r="AH180" s="48"/>
      <c r="AI180" s="48"/>
      <c r="AJ180" s="48"/>
      <c r="AK180" s="48"/>
      <c r="AL180" s="48"/>
      <c r="AM180" s="48"/>
      <c r="AN180" s="48"/>
      <c r="AO180" s="48"/>
      <c r="AP180" s="48"/>
      <c r="AQ180" s="48"/>
      <c r="AR180" s="48"/>
      <c r="AS180" s="48"/>
      <c r="AT180" s="48"/>
      <c r="AU180" s="48"/>
      <c r="AV180" s="48"/>
      <c r="AW180" s="48"/>
      <c r="AX180" s="48"/>
      <c r="AY180" s="48"/>
      <c r="AZ180" s="48"/>
      <c r="BA180" s="48"/>
      <c r="BB180" s="48"/>
      <c r="BC180" s="48"/>
      <c r="BD180" s="48"/>
      <c r="BE180" s="48"/>
      <c r="BF180" s="48"/>
      <c r="BG180" s="48"/>
      <c r="BH180" s="48"/>
      <c r="BI180" s="48"/>
      <c r="BJ180" s="48"/>
      <c r="BK180" s="48"/>
      <c r="BL180" s="48"/>
      <c r="BM180" s="48"/>
      <c r="BN180" s="48"/>
      <c r="BO180" s="48"/>
      <c r="BP180" s="48"/>
      <c r="BQ180" s="48"/>
      <c r="BR180" s="48"/>
      <c r="BS180" s="48"/>
      <c r="BT180" s="48"/>
      <c r="BU180" s="48"/>
      <c r="BV180" s="48"/>
      <c r="BW180" s="48"/>
      <c r="BX180" s="48"/>
      <c r="BY180" s="48"/>
      <c r="BZ180" s="48"/>
      <c r="CA180" s="48"/>
      <c r="CB180" s="48"/>
      <c r="CC180" s="48"/>
      <c r="CD180" s="48"/>
      <c r="CE180" s="48"/>
      <c r="CF180" s="48"/>
      <c r="CG180" s="48"/>
      <c r="CH180" s="48"/>
      <c r="CI180" s="48"/>
      <c r="CJ180" s="48"/>
      <c r="CK180" s="48"/>
      <c r="CL180" s="48"/>
      <c r="CM180" s="48"/>
      <c r="CN180" s="48"/>
      <c r="CO180" s="48"/>
      <c r="CP180" s="48"/>
      <c r="CQ180" s="48"/>
      <c r="CR180" s="48"/>
      <c r="CS180" s="48"/>
      <c r="CT180" s="48"/>
      <c r="CU180" s="48"/>
      <c r="CV180" s="48"/>
      <c r="CW180" s="48"/>
      <c r="CX180" s="48"/>
      <c r="CY180" s="48"/>
      <c r="CZ180" s="48"/>
      <c r="DA180" s="48"/>
      <c r="DB180" s="48"/>
      <c r="DC180" s="48"/>
      <c r="DD180" s="48"/>
      <c r="DE180" s="48"/>
      <c r="DF180" s="48"/>
      <c r="DG180" s="48"/>
      <c r="DH180" s="48"/>
      <c r="DI180" s="48"/>
      <c r="DJ180" s="48"/>
      <c r="DK180" s="48"/>
      <c r="DL180" s="48"/>
      <c r="DM180" s="48"/>
      <c r="DN180" s="48"/>
      <c r="DO180" s="48"/>
      <c r="DP180" s="48"/>
      <c r="DQ180" s="48"/>
      <c r="DR180" s="48"/>
      <c r="DS180" s="48"/>
      <c r="DT180" s="48"/>
      <c r="DU180" s="48"/>
      <c r="DV180" s="48"/>
      <c r="DW180" s="48"/>
      <c r="DX180" s="48"/>
      <c r="DY180" s="48"/>
      <c r="DZ180" s="48"/>
      <c r="EA180" s="48"/>
      <c r="EB180" s="48"/>
      <c r="EC180" s="48"/>
      <c r="ED180" s="48"/>
      <c r="EE180" s="48"/>
      <c r="EF180" s="48"/>
      <c r="EG180" s="48"/>
      <c r="EH180" s="48"/>
      <c r="EI180" s="48"/>
      <c r="EJ180" s="48"/>
      <c r="EK180" s="48"/>
      <c r="EL180" s="48"/>
      <c r="EM180" s="48"/>
      <c r="EN180" s="48"/>
      <c r="EO180" s="48"/>
      <c r="EP180" s="48"/>
      <c r="EQ180" s="48"/>
      <c r="ER180" s="48"/>
      <c r="ES180" s="48"/>
      <c r="ET180" s="48"/>
      <c r="EU180" s="48"/>
      <c r="EV180" s="48"/>
      <c r="EW180" s="48"/>
      <c r="EX180" s="48"/>
      <c r="EY180" s="48"/>
      <c r="EZ180" s="48"/>
      <c r="FA180" s="48"/>
      <c r="FB180" s="48"/>
      <c r="FC180" s="48"/>
      <c r="FD180" s="48"/>
      <c r="FE180" s="48"/>
      <c r="FF180" s="48"/>
      <c r="FG180" s="48"/>
      <c r="FH180" s="48"/>
      <c r="FI180" s="48"/>
      <c r="FJ180" s="48"/>
      <c r="FK180" s="48"/>
      <c r="FL180" s="48"/>
      <c r="FM180" s="48"/>
      <c r="FN180" s="48"/>
      <c r="FO180" s="48"/>
      <c r="FP180" s="48"/>
      <c r="FQ180" s="48"/>
      <c r="FR180" s="48"/>
      <c r="FS180" s="48"/>
      <c r="FT180" s="48"/>
      <c r="FU180" s="48"/>
      <c r="FV180" s="48"/>
      <c r="FW180" s="48"/>
      <c r="FX180" s="48"/>
      <c r="FY180" s="48"/>
      <c r="FZ180" s="48"/>
      <c r="GA180" s="48"/>
      <c r="GB180" s="48"/>
      <c r="GC180" s="48"/>
      <c r="GD180" s="48"/>
      <c r="GE180" s="48"/>
      <c r="GF180" s="48"/>
      <c r="GG180" s="48"/>
      <c r="GH180" s="48"/>
      <c r="GI180" s="48"/>
      <c r="GJ180" s="48"/>
      <c r="GK180" s="48"/>
      <c r="GL180" s="48"/>
      <c r="GM180" s="48"/>
      <c r="GN180" s="48"/>
      <c r="GO180" s="48"/>
      <c r="GP180" s="48"/>
      <c r="GQ180" s="48"/>
      <c r="GR180" s="48"/>
      <c r="GS180" s="48"/>
      <c r="GT180" s="48"/>
      <c r="GU180" s="48"/>
      <c r="GV180" s="48"/>
      <c r="GW180" s="48"/>
      <c r="GX180" s="48"/>
      <c r="GY180" s="48"/>
      <c r="GZ180" s="48"/>
      <c r="HA180" s="48"/>
      <c r="HB180" s="48"/>
      <c r="HC180" s="48"/>
      <c r="HD180" s="48"/>
      <c r="HE180" s="48"/>
      <c r="HF180" s="48"/>
      <c r="HG180" s="48"/>
      <c r="HH180" s="48"/>
      <c r="HI180" s="48"/>
      <c r="HJ180" s="48"/>
      <c r="HK180" s="48"/>
      <c r="HL180" s="48"/>
      <c r="HM180" s="48"/>
      <c r="HN180" s="48"/>
      <c r="HO180" s="48"/>
      <c r="HP180" s="48"/>
      <c r="HQ180" s="48"/>
      <c r="HR180" s="48"/>
      <c r="HS180" s="48"/>
      <c r="HT180" s="48"/>
      <c r="HU180" s="48"/>
      <c r="HV180" s="48"/>
      <c r="HW180" s="48"/>
      <c r="HX180" s="48"/>
      <c r="HY180" s="48"/>
      <c r="HZ180" s="48"/>
      <c r="IA180" s="48"/>
      <c r="IB180" s="48"/>
      <c r="IC180" s="48"/>
      <c r="ID180" s="48"/>
      <c r="IE180" s="48"/>
      <c r="IF180" s="48"/>
      <c r="IG180" s="48"/>
      <c r="IH180" s="48"/>
      <c r="II180" s="48"/>
      <c r="IJ180" s="48"/>
      <c r="IK180" s="48"/>
      <c r="IL180" s="48"/>
      <c r="IM180" s="48"/>
      <c r="IN180" s="48"/>
      <c r="IO180" s="48"/>
      <c r="IP180" s="48"/>
      <c r="IQ180" s="48"/>
      <c r="IR180" s="48"/>
      <c r="IS180" s="48"/>
      <c r="IT180" s="48"/>
      <c r="IU180" s="48"/>
      <c r="IV180" s="48"/>
      <c r="IW180" s="48"/>
      <c r="IX180" s="48"/>
      <c r="IY180" s="48"/>
      <c r="IZ180" s="48"/>
      <c r="JA180" s="48"/>
      <c r="JB180" s="48"/>
      <c r="JC180" s="48"/>
      <c r="JD180" s="48"/>
      <c r="JE180" s="48"/>
      <c r="JF180" s="48"/>
      <c r="JG180" s="48"/>
      <c r="JH180" s="48"/>
      <c r="JI180" s="48"/>
      <c r="JJ180" s="48"/>
      <c r="JK180" s="48"/>
      <c r="JL180" s="48"/>
    </row>
    <row r="181" spans="1:272" x14ac:dyDescent="0.2">
      <c r="A181" s="51"/>
      <c r="B181" s="51"/>
      <c r="C181" s="48"/>
      <c r="D181" s="48"/>
      <c r="E181" s="48"/>
      <c r="F181" s="49"/>
      <c r="G181" s="49"/>
      <c r="H181" s="49"/>
      <c r="I181" s="50"/>
      <c r="J181" s="48"/>
      <c r="K181" s="48"/>
      <c r="L181" s="48"/>
      <c r="M181" s="48"/>
      <c r="N181" s="48"/>
      <c r="O181" s="48"/>
      <c r="P181" s="48"/>
      <c r="Q181" s="48"/>
      <c r="R181" s="48"/>
      <c r="S181" s="48"/>
      <c r="T181" s="48"/>
      <c r="U181" s="48"/>
      <c r="V181" s="48"/>
      <c r="W181" s="48"/>
      <c r="X181" s="48"/>
      <c r="Y181" s="48"/>
      <c r="Z181" s="48"/>
      <c r="AA181" s="48"/>
      <c r="AB181" s="48"/>
      <c r="AC181" s="48"/>
      <c r="AD181" s="48"/>
      <c r="AE181" s="48"/>
      <c r="AF181" s="48"/>
      <c r="AG181" s="48"/>
      <c r="AH181" s="48"/>
      <c r="AI181" s="48"/>
      <c r="AJ181" s="48"/>
      <c r="AK181" s="48"/>
      <c r="AL181" s="48"/>
      <c r="AM181" s="48"/>
      <c r="AN181" s="48"/>
      <c r="AO181" s="48"/>
      <c r="AP181" s="48"/>
      <c r="AQ181" s="48"/>
      <c r="AR181" s="48"/>
      <c r="AS181" s="48"/>
      <c r="AT181" s="48"/>
      <c r="AU181" s="48"/>
      <c r="AV181" s="48"/>
      <c r="AW181" s="48"/>
      <c r="AX181" s="48"/>
      <c r="AY181" s="48"/>
      <c r="AZ181" s="48"/>
      <c r="BA181" s="48"/>
      <c r="BB181" s="48"/>
      <c r="BC181" s="48"/>
      <c r="BD181" s="48"/>
      <c r="BE181" s="48"/>
      <c r="BF181" s="48"/>
      <c r="BG181" s="48"/>
      <c r="BH181" s="48"/>
      <c r="BI181" s="48"/>
      <c r="BJ181" s="48"/>
      <c r="BK181" s="48"/>
      <c r="BL181" s="48"/>
      <c r="BM181" s="48"/>
      <c r="BN181" s="48"/>
      <c r="BO181" s="48"/>
      <c r="BP181" s="48"/>
      <c r="BQ181" s="48"/>
      <c r="BR181" s="48"/>
      <c r="BS181" s="48"/>
      <c r="BT181" s="48"/>
      <c r="BU181" s="48"/>
      <c r="BV181" s="48"/>
      <c r="BW181" s="48"/>
      <c r="BX181" s="48"/>
      <c r="BY181" s="48"/>
      <c r="BZ181" s="48"/>
      <c r="CA181" s="48"/>
      <c r="CB181" s="48"/>
      <c r="CC181" s="48"/>
      <c r="CD181" s="48"/>
      <c r="CE181" s="48"/>
      <c r="CF181" s="48"/>
      <c r="CG181" s="48"/>
      <c r="CH181" s="48"/>
      <c r="CI181" s="48"/>
      <c r="CJ181" s="48"/>
      <c r="CK181" s="48"/>
      <c r="CL181" s="48"/>
      <c r="CM181" s="48"/>
      <c r="CN181" s="48"/>
      <c r="CO181" s="48"/>
      <c r="CP181" s="48"/>
      <c r="CQ181" s="48"/>
      <c r="CR181" s="48"/>
      <c r="CS181" s="48"/>
      <c r="CT181" s="48"/>
      <c r="CU181" s="48"/>
      <c r="CV181" s="48"/>
      <c r="CW181" s="48"/>
      <c r="CX181" s="48"/>
      <c r="CY181" s="48"/>
      <c r="CZ181" s="48"/>
      <c r="DA181" s="48"/>
      <c r="DB181" s="48"/>
      <c r="DC181" s="48"/>
      <c r="DD181" s="48"/>
      <c r="DE181" s="48"/>
      <c r="DF181" s="48"/>
      <c r="DG181" s="48"/>
      <c r="DH181" s="48"/>
      <c r="DI181" s="48"/>
      <c r="DJ181" s="48"/>
      <c r="DK181" s="48"/>
      <c r="DL181" s="48"/>
      <c r="DM181" s="48"/>
      <c r="DN181" s="48"/>
      <c r="DO181" s="48"/>
      <c r="DP181" s="48"/>
      <c r="DQ181" s="48"/>
      <c r="DR181" s="48"/>
      <c r="DS181" s="48"/>
      <c r="DT181" s="48"/>
      <c r="DU181" s="48"/>
      <c r="DV181" s="48"/>
      <c r="DW181" s="48"/>
      <c r="DX181" s="48"/>
      <c r="DY181" s="48"/>
      <c r="DZ181" s="48"/>
      <c r="EA181" s="48"/>
      <c r="EB181" s="48"/>
      <c r="EC181" s="48"/>
      <c r="ED181" s="48"/>
      <c r="EE181" s="48"/>
      <c r="EF181" s="48"/>
      <c r="EG181" s="48"/>
      <c r="EH181" s="48"/>
      <c r="EI181" s="48"/>
      <c r="EJ181" s="48"/>
      <c r="EK181" s="48"/>
      <c r="EL181" s="48"/>
      <c r="EM181" s="48"/>
      <c r="EN181" s="48"/>
      <c r="EO181" s="48"/>
      <c r="EP181" s="48"/>
      <c r="EQ181" s="48"/>
      <c r="ER181" s="48"/>
      <c r="ES181" s="48"/>
      <c r="ET181" s="48"/>
      <c r="EU181" s="48"/>
      <c r="EV181" s="48"/>
      <c r="EW181" s="48"/>
      <c r="EX181" s="48"/>
      <c r="EY181" s="48"/>
      <c r="EZ181" s="48"/>
      <c r="FA181" s="48"/>
      <c r="FB181" s="48"/>
      <c r="FC181" s="48"/>
      <c r="FD181" s="48"/>
      <c r="FE181" s="48"/>
      <c r="FF181" s="48"/>
      <c r="FG181" s="48"/>
      <c r="FH181" s="48"/>
      <c r="FI181" s="48"/>
      <c r="FJ181" s="48"/>
      <c r="FK181" s="48"/>
      <c r="FL181" s="48"/>
      <c r="FM181" s="48"/>
      <c r="FN181" s="48"/>
      <c r="FO181" s="48"/>
      <c r="FP181" s="48"/>
      <c r="FQ181" s="48"/>
      <c r="FR181" s="48"/>
      <c r="FS181" s="48"/>
      <c r="FT181" s="48"/>
      <c r="FU181" s="48"/>
      <c r="FV181" s="48"/>
      <c r="FW181" s="48"/>
      <c r="FX181" s="48"/>
      <c r="FY181" s="48"/>
      <c r="FZ181" s="48"/>
      <c r="GA181" s="48"/>
      <c r="GB181" s="48"/>
      <c r="GC181" s="48"/>
      <c r="GD181" s="48"/>
      <c r="GE181" s="48"/>
      <c r="GF181" s="48"/>
      <c r="GG181" s="48"/>
      <c r="GH181" s="48"/>
      <c r="GI181" s="48"/>
      <c r="GJ181" s="48"/>
      <c r="GK181" s="48"/>
      <c r="GL181" s="48"/>
      <c r="GM181" s="48"/>
      <c r="GN181" s="48"/>
      <c r="GO181" s="48"/>
      <c r="GP181" s="48"/>
      <c r="GQ181" s="48"/>
      <c r="GR181" s="48"/>
      <c r="GS181" s="48"/>
      <c r="GT181" s="48"/>
      <c r="GU181" s="48"/>
      <c r="GV181" s="48"/>
      <c r="GW181" s="48"/>
      <c r="GX181" s="48"/>
      <c r="GY181" s="48"/>
      <c r="GZ181" s="48"/>
      <c r="HA181" s="48"/>
      <c r="HB181" s="48"/>
      <c r="HC181" s="48"/>
      <c r="HD181" s="48"/>
      <c r="HE181" s="48"/>
      <c r="HF181" s="48"/>
      <c r="HG181" s="48"/>
      <c r="HH181" s="48"/>
      <c r="HI181" s="48"/>
      <c r="HJ181" s="48"/>
      <c r="HK181" s="48"/>
      <c r="HL181" s="48"/>
      <c r="HM181" s="48"/>
      <c r="HN181" s="48"/>
      <c r="HO181" s="48"/>
      <c r="HP181" s="48"/>
      <c r="HQ181" s="48"/>
      <c r="HR181" s="48"/>
      <c r="HS181" s="48"/>
      <c r="HT181" s="48"/>
      <c r="HU181" s="48"/>
      <c r="HV181" s="48"/>
      <c r="HW181" s="48"/>
      <c r="HX181" s="48"/>
      <c r="HY181" s="48"/>
      <c r="HZ181" s="48"/>
      <c r="IA181" s="48"/>
      <c r="IB181" s="48"/>
      <c r="IC181" s="48"/>
      <c r="ID181" s="48"/>
      <c r="IE181" s="48"/>
      <c r="IF181" s="48"/>
      <c r="IG181" s="48"/>
      <c r="IH181" s="48"/>
      <c r="II181" s="48"/>
      <c r="IJ181" s="48"/>
      <c r="IK181" s="48"/>
      <c r="IL181" s="48"/>
      <c r="IM181" s="48"/>
      <c r="IN181" s="48"/>
      <c r="IO181" s="48"/>
      <c r="IP181" s="48"/>
      <c r="IQ181" s="48"/>
      <c r="IR181" s="48"/>
      <c r="IS181" s="48"/>
      <c r="IT181" s="48"/>
      <c r="IU181" s="48"/>
      <c r="IV181" s="48"/>
      <c r="IW181" s="48"/>
      <c r="IX181" s="48"/>
      <c r="IY181" s="48"/>
      <c r="IZ181" s="48"/>
      <c r="JA181" s="48"/>
      <c r="JB181" s="48"/>
      <c r="JC181" s="48"/>
      <c r="JD181" s="48"/>
      <c r="JE181" s="48"/>
      <c r="JF181" s="48"/>
      <c r="JG181" s="48"/>
      <c r="JH181" s="48"/>
      <c r="JI181" s="48"/>
      <c r="JJ181" s="48"/>
      <c r="JK181" s="48"/>
      <c r="JL181" s="48"/>
    </row>
    <row r="182" spans="1:272" x14ac:dyDescent="0.2">
      <c r="A182" s="51"/>
      <c r="B182" s="51"/>
      <c r="C182" s="48"/>
      <c r="D182" s="48"/>
      <c r="E182" s="48"/>
      <c r="F182" s="49"/>
      <c r="G182" s="49"/>
      <c r="H182" s="49"/>
      <c r="I182" s="50"/>
      <c r="J182" s="48"/>
      <c r="K182" s="48"/>
      <c r="L182" s="48"/>
      <c r="M182" s="48"/>
      <c r="N182" s="48"/>
      <c r="O182" s="48"/>
      <c r="P182" s="48"/>
      <c r="Q182" s="48"/>
      <c r="R182" s="48"/>
      <c r="S182" s="48"/>
      <c r="T182" s="48"/>
      <c r="U182" s="48"/>
      <c r="V182" s="48"/>
      <c r="W182" s="48"/>
      <c r="X182" s="48"/>
      <c r="Y182" s="48"/>
      <c r="Z182" s="48"/>
      <c r="AA182" s="48"/>
      <c r="AB182" s="48"/>
      <c r="AC182" s="48"/>
      <c r="AD182" s="48"/>
      <c r="AE182" s="48"/>
      <c r="AF182" s="48"/>
      <c r="AG182" s="48"/>
      <c r="AH182" s="48"/>
      <c r="AI182" s="48"/>
      <c r="AJ182" s="48"/>
      <c r="AK182" s="48"/>
      <c r="AL182" s="48"/>
      <c r="AM182" s="48"/>
      <c r="AN182" s="48"/>
      <c r="AO182" s="48"/>
      <c r="AP182" s="48"/>
      <c r="AQ182" s="48"/>
      <c r="AR182" s="48"/>
      <c r="AS182" s="48"/>
      <c r="AT182" s="48"/>
      <c r="AU182" s="48"/>
      <c r="AV182" s="48"/>
      <c r="AW182" s="48"/>
      <c r="AX182" s="48"/>
      <c r="AY182" s="48"/>
      <c r="AZ182" s="48"/>
      <c r="BA182" s="48"/>
      <c r="BB182" s="48"/>
      <c r="BC182" s="48"/>
      <c r="BD182" s="48"/>
      <c r="BE182" s="48"/>
      <c r="BF182" s="48"/>
      <c r="BG182" s="48"/>
      <c r="BH182" s="48"/>
      <c r="BI182" s="48"/>
      <c r="BJ182" s="48"/>
      <c r="BK182" s="48"/>
      <c r="BL182" s="48"/>
      <c r="BM182" s="48"/>
      <c r="BN182" s="48"/>
      <c r="BO182" s="48"/>
      <c r="BP182" s="48"/>
      <c r="BQ182" s="48"/>
      <c r="BR182" s="48"/>
      <c r="BS182" s="48"/>
      <c r="BT182" s="48"/>
      <c r="BU182" s="48"/>
      <c r="BV182" s="48"/>
      <c r="BW182" s="48"/>
      <c r="BX182" s="48"/>
      <c r="BY182" s="48"/>
      <c r="BZ182" s="48"/>
      <c r="CA182" s="48"/>
      <c r="CB182" s="48"/>
      <c r="CC182" s="48"/>
      <c r="CD182" s="48"/>
      <c r="CE182" s="48"/>
      <c r="CF182" s="48"/>
      <c r="CG182" s="48"/>
      <c r="CH182" s="48"/>
      <c r="CI182" s="48"/>
      <c r="CJ182" s="48"/>
      <c r="CK182" s="48"/>
      <c r="CL182" s="48"/>
      <c r="CM182" s="48"/>
      <c r="CN182" s="48"/>
      <c r="CO182" s="48"/>
      <c r="CP182" s="48"/>
      <c r="CQ182" s="48"/>
      <c r="CR182" s="48"/>
      <c r="CS182" s="48"/>
      <c r="CT182" s="48"/>
      <c r="CU182" s="48"/>
      <c r="CV182" s="48"/>
      <c r="CW182" s="48"/>
      <c r="CX182" s="48"/>
      <c r="CY182" s="48"/>
      <c r="CZ182" s="48"/>
      <c r="DA182" s="48"/>
      <c r="DB182" s="48"/>
      <c r="DC182" s="48"/>
      <c r="DD182" s="48"/>
      <c r="DE182" s="48"/>
      <c r="DF182" s="48"/>
      <c r="DG182" s="48"/>
      <c r="DH182" s="48"/>
      <c r="DI182" s="48"/>
      <c r="DJ182" s="48"/>
      <c r="DK182" s="48"/>
      <c r="DL182" s="48"/>
      <c r="DM182" s="48"/>
      <c r="DN182" s="48"/>
      <c r="DO182" s="48"/>
      <c r="DP182" s="48"/>
      <c r="DQ182" s="48"/>
      <c r="DR182" s="48"/>
      <c r="DS182" s="48"/>
      <c r="DT182" s="48"/>
      <c r="DU182" s="48"/>
      <c r="DV182" s="48"/>
      <c r="DW182" s="48"/>
      <c r="DX182" s="48"/>
      <c r="DY182" s="48"/>
      <c r="DZ182" s="48"/>
      <c r="EA182" s="48"/>
      <c r="EB182" s="48"/>
      <c r="EC182" s="48"/>
      <c r="ED182" s="48"/>
      <c r="EE182" s="48"/>
      <c r="EF182" s="48"/>
      <c r="EG182" s="48"/>
      <c r="EH182" s="48"/>
      <c r="EI182" s="48"/>
      <c r="EJ182" s="48"/>
      <c r="EK182" s="48"/>
      <c r="EL182" s="48"/>
      <c r="EM182" s="48"/>
      <c r="EN182" s="48"/>
      <c r="EO182" s="48"/>
      <c r="EP182" s="48"/>
      <c r="EQ182" s="48"/>
      <c r="ER182" s="48"/>
      <c r="ES182" s="48"/>
      <c r="ET182" s="48"/>
      <c r="EU182" s="48"/>
      <c r="EV182" s="48"/>
      <c r="EW182" s="48"/>
      <c r="EX182" s="48"/>
      <c r="EY182" s="48"/>
      <c r="EZ182" s="48"/>
      <c r="FA182" s="48"/>
      <c r="FB182" s="48"/>
      <c r="FC182" s="48"/>
      <c r="FD182" s="48"/>
      <c r="FE182" s="48"/>
      <c r="FF182" s="48"/>
      <c r="FG182" s="48"/>
      <c r="FH182" s="48"/>
      <c r="FI182" s="48"/>
      <c r="FJ182" s="48"/>
      <c r="FK182" s="48"/>
      <c r="FL182" s="48"/>
      <c r="FM182" s="48"/>
      <c r="FN182" s="48"/>
      <c r="FO182" s="48"/>
      <c r="FP182" s="48"/>
      <c r="FQ182" s="48"/>
      <c r="FR182" s="48"/>
      <c r="FS182" s="48"/>
      <c r="FT182" s="48"/>
      <c r="FU182" s="48"/>
      <c r="FV182" s="48"/>
      <c r="FW182" s="48"/>
      <c r="FX182" s="48"/>
      <c r="FY182" s="48"/>
      <c r="FZ182" s="48"/>
      <c r="GA182" s="48"/>
      <c r="GB182" s="48"/>
      <c r="GC182" s="48"/>
      <c r="GD182" s="48"/>
      <c r="GE182" s="48"/>
      <c r="GF182" s="48"/>
      <c r="GG182" s="48"/>
      <c r="GH182" s="48"/>
      <c r="GI182" s="48"/>
      <c r="GJ182" s="48"/>
      <c r="GK182" s="48"/>
      <c r="GL182" s="48"/>
      <c r="GM182" s="48"/>
      <c r="GN182" s="48"/>
      <c r="GO182" s="48"/>
      <c r="GP182" s="48"/>
      <c r="GQ182" s="48"/>
      <c r="GR182" s="48"/>
      <c r="GS182" s="48"/>
      <c r="GT182" s="48"/>
      <c r="GU182" s="48"/>
      <c r="GV182" s="48"/>
      <c r="GW182" s="48"/>
      <c r="GX182" s="48"/>
      <c r="GY182" s="48"/>
      <c r="GZ182" s="48"/>
      <c r="HA182" s="48"/>
      <c r="HB182" s="48"/>
      <c r="HC182" s="48"/>
      <c r="HD182" s="48"/>
      <c r="HE182" s="48"/>
      <c r="HF182" s="48"/>
      <c r="HG182" s="48"/>
      <c r="HH182" s="48"/>
      <c r="HI182" s="48"/>
      <c r="HJ182" s="48"/>
      <c r="HK182" s="48"/>
      <c r="HL182" s="48"/>
      <c r="HM182" s="48"/>
      <c r="HN182" s="48"/>
      <c r="HO182" s="48"/>
      <c r="HP182" s="48"/>
      <c r="HQ182" s="48"/>
      <c r="HR182" s="48"/>
      <c r="HS182" s="48"/>
      <c r="HT182" s="48"/>
      <c r="HU182" s="48"/>
      <c r="HV182" s="48"/>
      <c r="HW182" s="48"/>
      <c r="HX182" s="48"/>
      <c r="HY182" s="48"/>
      <c r="HZ182" s="48"/>
      <c r="IA182" s="48"/>
      <c r="IB182" s="48"/>
      <c r="IC182" s="48"/>
      <c r="ID182" s="48"/>
      <c r="IE182" s="48"/>
      <c r="IF182" s="48"/>
      <c r="IG182" s="48"/>
      <c r="IH182" s="48"/>
      <c r="II182" s="48"/>
      <c r="IJ182" s="48"/>
      <c r="IK182" s="48"/>
      <c r="IL182" s="48"/>
      <c r="IM182" s="48"/>
      <c r="IN182" s="48"/>
      <c r="IO182" s="48"/>
      <c r="IP182" s="48"/>
      <c r="IQ182" s="48"/>
      <c r="IR182" s="48"/>
      <c r="IS182" s="48"/>
      <c r="IT182" s="48"/>
      <c r="IU182" s="48"/>
      <c r="IV182" s="48"/>
      <c r="IW182" s="48"/>
      <c r="IX182" s="48"/>
      <c r="IY182" s="48"/>
      <c r="IZ182" s="48"/>
      <c r="JA182" s="48"/>
      <c r="JB182" s="48"/>
      <c r="JC182" s="48"/>
      <c r="JD182" s="48"/>
      <c r="JE182" s="48"/>
      <c r="JF182" s="48"/>
      <c r="JG182" s="48"/>
      <c r="JH182" s="48"/>
      <c r="JI182" s="48"/>
      <c r="JJ182" s="48"/>
      <c r="JK182" s="48"/>
      <c r="JL182" s="48"/>
    </row>
    <row r="183" spans="1:272" x14ac:dyDescent="0.2">
      <c r="A183" s="51"/>
      <c r="B183" s="51"/>
      <c r="C183" s="48"/>
      <c r="D183" s="48"/>
      <c r="E183" s="48"/>
      <c r="F183" s="49"/>
      <c r="G183" s="49"/>
      <c r="H183" s="49"/>
      <c r="I183" s="50"/>
      <c r="J183" s="48"/>
      <c r="K183" s="48"/>
      <c r="L183" s="48"/>
      <c r="M183" s="48"/>
      <c r="N183" s="48"/>
      <c r="O183" s="48"/>
      <c r="P183" s="48"/>
      <c r="Q183" s="48"/>
      <c r="R183" s="48"/>
      <c r="S183" s="48"/>
      <c r="T183" s="48"/>
      <c r="U183" s="48"/>
      <c r="V183" s="48"/>
      <c r="W183" s="48"/>
      <c r="X183" s="48"/>
      <c r="Y183" s="48"/>
      <c r="Z183" s="48"/>
      <c r="AA183" s="48"/>
      <c r="AB183" s="48"/>
      <c r="AC183" s="48"/>
      <c r="AD183" s="48"/>
      <c r="AE183" s="48"/>
      <c r="AF183" s="48"/>
      <c r="AG183" s="48"/>
      <c r="AH183" s="48"/>
      <c r="AI183" s="48"/>
      <c r="AJ183" s="48"/>
      <c r="AK183" s="48"/>
      <c r="AL183" s="48"/>
      <c r="AM183" s="48"/>
      <c r="AN183" s="48"/>
      <c r="AO183" s="48"/>
      <c r="AP183" s="48"/>
      <c r="AQ183" s="48"/>
      <c r="AR183" s="48"/>
      <c r="AS183" s="48"/>
      <c r="AT183" s="48"/>
      <c r="AU183" s="48"/>
      <c r="AV183" s="48"/>
      <c r="AW183" s="48"/>
      <c r="AX183" s="48"/>
      <c r="AY183" s="48"/>
      <c r="AZ183" s="48"/>
      <c r="BA183" s="48"/>
      <c r="BB183" s="48"/>
      <c r="BC183" s="48"/>
      <c r="BD183" s="48"/>
      <c r="BE183" s="48"/>
      <c r="BF183" s="48"/>
      <c r="BG183" s="48"/>
      <c r="BH183" s="48"/>
      <c r="BI183" s="48"/>
      <c r="BJ183" s="48"/>
      <c r="BK183" s="48"/>
      <c r="BL183" s="48"/>
      <c r="BM183" s="48"/>
      <c r="BN183" s="48"/>
      <c r="BO183" s="48"/>
      <c r="BP183" s="48"/>
      <c r="BQ183" s="48"/>
      <c r="BR183" s="48"/>
      <c r="BS183" s="48"/>
      <c r="BT183" s="48"/>
      <c r="BU183" s="48"/>
      <c r="BV183" s="48"/>
      <c r="BW183" s="48"/>
      <c r="BX183" s="48"/>
      <c r="BY183" s="48"/>
      <c r="BZ183" s="48"/>
      <c r="CA183" s="48"/>
      <c r="CB183" s="48"/>
      <c r="CC183" s="48"/>
      <c r="CD183" s="48"/>
      <c r="CE183" s="48"/>
      <c r="CF183" s="48"/>
      <c r="CG183" s="48"/>
      <c r="CH183" s="48"/>
      <c r="CI183" s="48"/>
      <c r="CJ183" s="48"/>
      <c r="CK183" s="48"/>
      <c r="CL183" s="48"/>
      <c r="CM183" s="48"/>
      <c r="CN183" s="48"/>
      <c r="CO183" s="48"/>
      <c r="CP183" s="48"/>
      <c r="CQ183" s="48"/>
      <c r="CR183" s="48"/>
      <c r="CS183" s="48"/>
      <c r="CT183" s="48"/>
      <c r="CU183" s="48"/>
      <c r="CV183" s="48"/>
      <c r="CW183" s="48"/>
      <c r="CX183" s="48"/>
      <c r="CY183" s="48"/>
      <c r="CZ183" s="48"/>
      <c r="DA183" s="48"/>
      <c r="DB183" s="48"/>
      <c r="DC183" s="48"/>
      <c r="DD183" s="48"/>
      <c r="DE183" s="48"/>
      <c r="DF183" s="48"/>
      <c r="DG183" s="48"/>
      <c r="DH183" s="48"/>
      <c r="DI183" s="48"/>
      <c r="DJ183" s="48"/>
      <c r="DK183" s="48"/>
      <c r="DL183" s="48"/>
      <c r="DM183" s="48"/>
      <c r="DN183" s="48"/>
      <c r="DO183" s="48"/>
      <c r="DP183" s="48"/>
      <c r="DQ183" s="48"/>
      <c r="DR183" s="48"/>
      <c r="DS183" s="48"/>
      <c r="DT183" s="48"/>
      <c r="DU183" s="48"/>
      <c r="DV183" s="48"/>
      <c r="DW183" s="48"/>
      <c r="DX183" s="48"/>
      <c r="DY183" s="48"/>
      <c r="DZ183" s="48"/>
      <c r="EA183" s="48"/>
      <c r="EB183" s="48"/>
      <c r="EC183" s="48"/>
      <c r="ED183" s="48"/>
      <c r="EE183" s="48"/>
      <c r="EF183" s="48"/>
      <c r="EG183" s="48"/>
      <c r="EH183" s="48"/>
      <c r="EI183" s="48"/>
      <c r="EJ183" s="48"/>
      <c r="EK183" s="48"/>
      <c r="EL183" s="48"/>
      <c r="EM183" s="48"/>
      <c r="EN183" s="48"/>
      <c r="EO183" s="48"/>
      <c r="EP183" s="48"/>
      <c r="EQ183" s="48"/>
      <c r="ER183" s="48"/>
      <c r="ES183" s="48"/>
      <c r="ET183" s="48"/>
      <c r="EU183" s="48"/>
      <c r="EV183" s="48"/>
      <c r="EW183" s="48"/>
      <c r="EX183" s="48"/>
      <c r="EY183" s="48"/>
      <c r="EZ183" s="48"/>
      <c r="FA183" s="48"/>
      <c r="FB183" s="48"/>
      <c r="FC183" s="48"/>
      <c r="FD183" s="48"/>
      <c r="FE183" s="48"/>
      <c r="FF183" s="48"/>
      <c r="FG183" s="48"/>
      <c r="FH183" s="48"/>
      <c r="FI183" s="48"/>
      <c r="FJ183" s="48"/>
      <c r="FK183" s="48"/>
      <c r="FL183" s="48"/>
      <c r="FM183" s="48"/>
      <c r="FN183" s="48"/>
      <c r="FO183" s="48"/>
      <c r="FP183" s="48"/>
      <c r="FQ183" s="48"/>
      <c r="FR183" s="48"/>
      <c r="FS183" s="48"/>
      <c r="FT183" s="48"/>
      <c r="FU183" s="48"/>
      <c r="FV183" s="48"/>
      <c r="FW183" s="48"/>
      <c r="FX183" s="48"/>
      <c r="FY183" s="48"/>
      <c r="FZ183" s="48"/>
      <c r="GA183" s="48"/>
      <c r="GB183" s="48"/>
      <c r="GC183" s="48"/>
      <c r="GD183" s="48"/>
      <c r="GE183" s="48"/>
      <c r="GF183" s="48"/>
      <c r="GG183" s="48"/>
      <c r="GH183" s="48"/>
      <c r="GI183" s="48"/>
      <c r="GJ183" s="48"/>
      <c r="GK183" s="48"/>
      <c r="GL183" s="48"/>
      <c r="GM183" s="48"/>
      <c r="GN183" s="48"/>
      <c r="GO183" s="48"/>
      <c r="GP183" s="48"/>
      <c r="GQ183" s="48"/>
      <c r="GR183" s="48"/>
      <c r="GS183" s="48"/>
      <c r="GT183" s="48"/>
      <c r="GU183" s="48"/>
      <c r="GV183" s="48"/>
      <c r="GW183" s="48"/>
      <c r="GX183" s="48"/>
      <c r="GY183" s="48"/>
      <c r="GZ183" s="48"/>
      <c r="HA183" s="48"/>
      <c r="HB183" s="48"/>
      <c r="HC183" s="48"/>
      <c r="HD183" s="48"/>
      <c r="HE183" s="48"/>
      <c r="HF183" s="48"/>
      <c r="HG183" s="48"/>
      <c r="HH183" s="48"/>
      <c r="HI183" s="48"/>
      <c r="HJ183" s="48"/>
      <c r="HK183" s="48"/>
      <c r="HL183" s="48"/>
      <c r="HM183" s="48"/>
      <c r="HN183" s="48"/>
      <c r="HO183" s="48"/>
      <c r="HP183" s="48"/>
      <c r="HQ183" s="48"/>
      <c r="HR183" s="48"/>
      <c r="HS183" s="48"/>
      <c r="HT183" s="48"/>
      <c r="HU183" s="48"/>
      <c r="HV183" s="48"/>
      <c r="HW183" s="48"/>
      <c r="HX183" s="48"/>
      <c r="HY183" s="48"/>
      <c r="HZ183" s="48"/>
      <c r="IA183" s="48"/>
      <c r="IB183" s="48"/>
      <c r="IC183" s="48"/>
      <c r="ID183" s="48"/>
      <c r="IE183" s="48"/>
      <c r="IF183" s="48"/>
      <c r="IG183" s="48"/>
      <c r="IH183" s="48"/>
      <c r="II183" s="48"/>
      <c r="IJ183" s="48"/>
      <c r="IK183" s="48"/>
      <c r="IL183" s="48"/>
      <c r="IM183" s="48"/>
      <c r="IN183" s="48"/>
      <c r="IO183" s="48"/>
      <c r="IP183" s="48"/>
      <c r="IQ183" s="48"/>
      <c r="IR183" s="48"/>
      <c r="IS183" s="48"/>
      <c r="IT183" s="48"/>
      <c r="IU183" s="48"/>
      <c r="IV183" s="48"/>
      <c r="IW183" s="48"/>
      <c r="IX183" s="48"/>
      <c r="IY183" s="48"/>
      <c r="IZ183" s="48"/>
      <c r="JA183" s="48"/>
      <c r="JB183" s="48"/>
      <c r="JC183" s="48"/>
      <c r="JD183" s="48"/>
      <c r="JE183" s="48"/>
      <c r="JF183" s="48"/>
      <c r="JG183" s="48"/>
      <c r="JH183" s="48"/>
      <c r="JI183" s="48"/>
      <c r="JJ183" s="48"/>
      <c r="JK183" s="48"/>
      <c r="JL183" s="48"/>
    </row>
    <row r="184" spans="1:272" x14ac:dyDescent="0.2">
      <c r="A184" s="51"/>
      <c r="B184" s="51"/>
      <c r="C184" s="48"/>
      <c r="D184" s="48"/>
      <c r="E184" s="48"/>
      <c r="F184" s="49"/>
      <c r="G184" s="49"/>
      <c r="H184" s="49"/>
      <c r="I184" s="50"/>
      <c r="J184" s="48"/>
      <c r="K184" s="48"/>
      <c r="L184" s="48"/>
      <c r="M184" s="48"/>
      <c r="N184" s="48"/>
      <c r="O184" s="48"/>
      <c r="P184" s="48"/>
      <c r="Q184" s="48"/>
      <c r="R184" s="48"/>
      <c r="S184" s="48"/>
      <c r="T184" s="48"/>
      <c r="U184" s="48"/>
      <c r="V184" s="48"/>
      <c r="W184" s="48"/>
      <c r="X184" s="48"/>
      <c r="Y184" s="48"/>
      <c r="Z184" s="48"/>
      <c r="AA184" s="48"/>
      <c r="AB184" s="48"/>
      <c r="AC184" s="48"/>
      <c r="AD184" s="48"/>
      <c r="AE184" s="48"/>
      <c r="AF184" s="48"/>
      <c r="AG184" s="48"/>
      <c r="AH184" s="48"/>
      <c r="AI184" s="48"/>
      <c r="AJ184" s="48"/>
      <c r="AK184" s="48"/>
      <c r="AL184" s="48"/>
      <c r="AM184" s="48"/>
      <c r="AN184" s="48"/>
      <c r="AO184" s="48"/>
      <c r="AP184" s="48"/>
      <c r="AQ184" s="48"/>
      <c r="AR184" s="48"/>
      <c r="AS184" s="48"/>
      <c r="AT184" s="48"/>
      <c r="AU184" s="48"/>
      <c r="AV184" s="48"/>
      <c r="AW184" s="48"/>
      <c r="AX184" s="48"/>
      <c r="AY184" s="48"/>
      <c r="AZ184" s="48"/>
      <c r="BA184" s="48"/>
      <c r="BB184" s="48"/>
      <c r="BC184" s="48"/>
      <c r="BD184" s="48"/>
      <c r="BE184" s="48"/>
      <c r="BF184" s="48"/>
      <c r="BG184" s="48"/>
      <c r="BH184" s="48"/>
      <c r="BI184" s="48"/>
      <c r="BJ184" s="48"/>
      <c r="BK184" s="48"/>
      <c r="BL184" s="48"/>
      <c r="BM184" s="48"/>
      <c r="BN184" s="48"/>
      <c r="BO184" s="48"/>
      <c r="BP184" s="48"/>
      <c r="BQ184" s="48"/>
      <c r="BR184" s="48"/>
      <c r="BS184" s="48"/>
      <c r="BT184" s="48"/>
      <c r="BU184" s="48"/>
      <c r="BV184" s="48"/>
      <c r="BW184" s="48"/>
      <c r="BX184" s="48"/>
      <c r="BY184" s="48"/>
      <c r="BZ184" s="48"/>
      <c r="CA184" s="48"/>
      <c r="CB184" s="48"/>
      <c r="CC184" s="48"/>
      <c r="CD184" s="48"/>
      <c r="CE184" s="48"/>
      <c r="CF184" s="48"/>
      <c r="CG184" s="48"/>
      <c r="CH184" s="48"/>
      <c r="CI184" s="48"/>
      <c r="CJ184" s="48"/>
      <c r="CK184" s="48"/>
      <c r="CL184" s="48"/>
      <c r="CM184" s="48"/>
      <c r="CN184" s="48"/>
      <c r="CO184" s="48"/>
      <c r="CP184" s="48"/>
      <c r="CQ184" s="48"/>
      <c r="CR184" s="48"/>
      <c r="CS184" s="48"/>
      <c r="CT184" s="48"/>
      <c r="CU184" s="48"/>
      <c r="CV184" s="48"/>
      <c r="CW184" s="48"/>
      <c r="CX184" s="48"/>
      <c r="CY184" s="48"/>
      <c r="CZ184" s="48"/>
      <c r="DA184" s="48"/>
      <c r="DB184" s="48"/>
      <c r="DC184" s="48"/>
      <c r="DD184" s="48"/>
      <c r="DE184" s="48"/>
      <c r="DF184" s="48"/>
      <c r="DG184" s="48"/>
      <c r="DH184" s="48"/>
      <c r="DI184" s="48"/>
      <c r="DJ184" s="48"/>
      <c r="DK184" s="48"/>
      <c r="DL184" s="48"/>
      <c r="DM184" s="48"/>
      <c r="DN184" s="48"/>
      <c r="DO184" s="48"/>
      <c r="DP184" s="48"/>
      <c r="DQ184" s="48"/>
      <c r="DR184" s="48"/>
      <c r="DS184" s="48"/>
      <c r="DT184" s="48"/>
      <c r="DU184" s="48"/>
      <c r="DV184" s="48"/>
      <c r="DW184" s="48"/>
      <c r="DX184" s="48"/>
      <c r="DY184" s="48"/>
      <c r="DZ184" s="48"/>
      <c r="EA184" s="48"/>
      <c r="EB184" s="48"/>
      <c r="EC184" s="48"/>
      <c r="ED184" s="48"/>
      <c r="EE184" s="48"/>
      <c r="EF184" s="48"/>
      <c r="EG184" s="48"/>
      <c r="EH184" s="48"/>
      <c r="EI184" s="48"/>
      <c r="EJ184" s="48"/>
      <c r="EK184" s="48"/>
      <c r="EL184" s="48"/>
      <c r="EM184" s="48"/>
      <c r="EN184" s="48"/>
      <c r="EO184" s="48"/>
      <c r="EP184" s="48"/>
      <c r="EQ184" s="48"/>
      <c r="ER184" s="48"/>
      <c r="ES184" s="48"/>
      <c r="ET184" s="48"/>
      <c r="EU184" s="48"/>
      <c r="EV184" s="48"/>
      <c r="EW184" s="48"/>
      <c r="EX184" s="48"/>
      <c r="EY184" s="48"/>
      <c r="EZ184" s="48"/>
      <c r="FA184" s="48"/>
      <c r="FB184" s="48"/>
      <c r="FC184" s="48"/>
      <c r="FD184" s="48"/>
      <c r="FE184" s="48"/>
      <c r="FF184" s="48"/>
      <c r="FG184" s="48"/>
      <c r="FH184" s="48"/>
      <c r="FI184" s="48"/>
      <c r="FJ184" s="48"/>
      <c r="FK184" s="48"/>
      <c r="FL184" s="48"/>
      <c r="FM184" s="48"/>
      <c r="FN184" s="48"/>
      <c r="FO184" s="48"/>
      <c r="FP184" s="48"/>
      <c r="FQ184" s="48"/>
      <c r="FR184" s="48"/>
      <c r="FS184" s="48"/>
      <c r="FT184" s="48"/>
      <c r="FU184" s="48"/>
      <c r="FV184" s="48"/>
      <c r="FW184" s="48"/>
      <c r="FX184" s="48"/>
      <c r="FY184" s="48"/>
      <c r="FZ184" s="48"/>
      <c r="GA184" s="48"/>
      <c r="GB184" s="48"/>
      <c r="GC184" s="48"/>
      <c r="GD184" s="48"/>
      <c r="GE184" s="48"/>
      <c r="GF184" s="48"/>
      <c r="GG184" s="48"/>
      <c r="GH184" s="48"/>
      <c r="GI184" s="48"/>
      <c r="GJ184" s="48"/>
      <c r="GK184" s="48"/>
      <c r="GL184" s="48"/>
      <c r="GM184" s="48"/>
      <c r="GN184" s="48"/>
      <c r="GO184" s="48"/>
      <c r="GP184" s="48"/>
      <c r="GQ184" s="48"/>
      <c r="GR184" s="48"/>
      <c r="GS184" s="48"/>
      <c r="GT184" s="48"/>
      <c r="GU184" s="48"/>
      <c r="GV184" s="48"/>
      <c r="GW184" s="48"/>
      <c r="GX184" s="48"/>
      <c r="GY184" s="48"/>
      <c r="GZ184" s="48"/>
      <c r="HA184" s="48"/>
      <c r="HB184" s="48"/>
      <c r="HC184" s="48"/>
      <c r="HD184" s="48"/>
      <c r="HE184" s="48"/>
      <c r="HF184" s="48"/>
      <c r="HG184" s="48"/>
      <c r="HH184" s="48"/>
      <c r="HI184" s="48"/>
      <c r="HJ184" s="48"/>
      <c r="HK184" s="48"/>
      <c r="HL184" s="48"/>
      <c r="HM184" s="48"/>
      <c r="HN184" s="48"/>
      <c r="HO184" s="48"/>
      <c r="HP184" s="48"/>
      <c r="HQ184" s="48"/>
      <c r="HR184" s="48"/>
      <c r="HS184" s="48"/>
      <c r="HT184" s="48"/>
      <c r="HU184" s="48"/>
      <c r="HV184" s="48"/>
      <c r="HW184" s="48"/>
      <c r="HX184" s="48"/>
      <c r="HY184" s="48"/>
      <c r="HZ184" s="48"/>
      <c r="IA184" s="48"/>
      <c r="IB184" s="48"/>
      <c r="IC184" s="48"/>
      <c r="ID184" s="48"/>
      <c r="IE184" s="48"/>
      <c r="IF184" s="48"/>
      <c r="IG184" s="48"/>
      <c r="IH184" s="48"/>
      <c r="II184" s="48"/>
      <c r="IJ184" s="48"/>
      <c r="IK184" s="48"/>
      <c r="IL184" s="48"/>
      <c r="IM184" s="48"/>
      <c r="IN184" s="48"/>
      <c r="IO184" s="48"/>
      <c r="IP184" s="48"/>
      <c r="IQ184" s="48"/>
      <c r="IR184" s="48"/>
      <c r="IS184" s="48"/>
      <c r="IT184" s="48"/>
      <c r="IU184" s="48"/>
      <c r="IV184" s="48"/>
      <c r="IW184" s="48"/>
      <c r="IX184" s="48"/>
      <c r="IY184" s="48"/>
      <c r="IZ184" s="48"/>
      <c r="JA184" s="48"/>
      <c r="JB184" s="48"/>
      <c r="JC184" s="48"/>
      <c r="JD184" s="48"/>
      <c r="JE184" s="48"/>
      <c r="JF184" s="48"/>
      <c r="JG184" s="48"/>
      <c r="JH184" s="48"/>
      <c r="JI184" s="48"/>
      <c r="JJ184" s="48"/>
      <c r="JK184" s="48"/>
      <c r="JL184" s="48"/>
    </row>
    <row r="185" spans="1:272" x14ac:dyDescent="0.2">
      <c r="A185" s="51"/>
      <c r="B185" s="51"/>
      <c r="C185" s="48"/>
      <c r="D185" s="48"/>
      <c r="E185" s="48"/>
      <c r="F185" s="49"/>
      <c r="G185" s="49"/>
      <c r="H185" s="49"/>
      <c r="I185" s="50"/>
      <c r="J185" s="48"/>
      <c r="K185" s="48"/>
      <c r="L185" s="48"/>
      <c r="M185" s="48"/>
      <c r="N185" s="48"/>
      <c r="O185" s="48"/>
      <c r="P185" s="48"/>
      <c r="Q185" s="48"/>
      <c r="R185" s="48"/>
      <c r="S185" s="48"/>
      <c r="T185" s="48"/>
      <c r="U185" s="48"/>
      <c r="V185" s="48"/>
      <c r="W185" s="48"/>
      <c r="X185" s="48"/>
      <c r="Y185" s="48"/>
      <c r="Z185" s="48"/>
      <c r="AA185" s="48"/>
      <c r="AB185" s="48"/>
      <c r="AC185" s="48"/>
      <c r="AD185" s="48"/>
      <c r="AE185" s="48"/>
      <c r="AF185" s="48"/>
      <c r="AG185" s="48"/>
      <c r="AH185" s="48"/>
      <c r="AI185" s="48"/>
      <c r="AJ185" s="48"/>
      <c r="AK185" s="48"/>
      <c r="AL185" s="48"/>
      <c r="AM185" s="48"/>
      <c r="AN185" s="48"/>
      <c r="AO185" s="48"/>
      <c r="AP185" s="48"/>
      <c r="AQ185" s="48"/>
      <c r="AR185" s="48"/>
      <c r="AS185" s="48"/>
      <c r="AT185" s="48"/>
      <c r="AU185" s="48"/>
      <c r="AV185" s="48"/>
      <c r="AW185" s="48"/>
      <c r="AX185" s="48"/>
      <c r="AY185" s="48"/>
      <c r="AZ185" s="48"/>
      <c r="BA185" s="48"/>
      <c r="BB185" s="48"/>
      <c r="BC185" s="48"/>
      <c r="BD185" s="48"/>
      <c r="BE185" s="48"/>
      <c r="BF185" s="48"/>
      <c r="BG185" s="48"/>
      <c r="BH185" s="48"/>
      <c r="BI185" s="48"/>
      <c r="BJ185" s="48"/>
      <c r="BK185" s="48"/>
      <c r="BL185" s="48"/>
      <c r="BM185" s="48"/>
      <c r="BN185" s="48"/>
      <c r="BO185" s="48"/>
      <c r="BP185" s="48"/>
      <c r="BQ185" s="48"/>
      <c r="BR185" s="48"/>
      <c r="BS185" s="48"/>
      <c r="BT185" s="48"/>
      <c r="BU185" s="48"/>
      <c r="BV185" s="48"/>
      <c r="BW185" s="48"/>
      <c r="BX185" s="48"/>
      <c r="BY185" s="48"/>
      <c r="BZ185" s="48"/>
      <c r="CA185" s="48"/>
      <c r="CB185" s="48"/>
      <c r="CC185" s="48"/>
      <c r="CD185" s="48"/>
      <c r="CE185" s="48"/>
      <c r="CF185" s="48"/>
      <c r="CG185" s="48"/>
      <c r="CH185" s="48"/>
      <c r="CI185" s="48"/>
      <c r="CJ185" s="48"/>
      <c r="CK185" s="48"/>
      <c r="CL185" s="48"/>
      <c r="CM185" s="48"/>
      <c r="CN185" s="48"/>
      <c r="CO185" s="48"/>
      <c r="CP185" s="48"/>
      <c r="CQ185" s="48"/>
      <c r="CR185" s="48"/>
      <c r="CS185" s="48"/>
      <c r="CT185" s="48"/>
      <c r="CU185" s="48"/>
      <c r="CV185" s="48"/>
      <c r="CW185" s="48"/>
      <c r="CX185" s="48"/>
      <c r="CY185" s="48"/>
      <c r="CZ185" s="48"/>
      <c r="DA185" s="48"/>
      <c r="DB185" s="48"/>
      <c r="DC185" s="48"/>
      <c r="DD185" s="48"/>
      <c r="DE185" s="48"/>
      <c r="DF185" s="48"/>
      <c r="DG185" s="48"/>
      <c r="DH185" s="48"/>
      <c r="DI185" s="48"/>
      <c r="DJ185" s="48"/>
      <c r="DK185" s="48"/>
      <c r="DL185" s="48"/>
      <c r="DM185" s="48"/>
      <c r="DN185" s="48"/>
      <c r="DO185" s="48"/>
      <c r="DP185" s="48"/>
      <c r="DQ185" s="48"/>
      <c r="DR185" s="48"/>
      <c r="DS185" s="48"/>
      <c r="DT185" s="48"/>
      <c r="DU185" s="48"/>
      <c r="DV185" s="48"/>
      <c r="DW185" s="48"/>
      <c r="DX185" s="48"/>
      <c r="DY185" s="48"/>
      <c r="DZ185" s="48"/>
      <c r="EA185" s="48"/>
      <c r="EB185" s="48"/>
      <c r="EC185" s="48"/>
      <c r="ED185" s="48"/>
      <c r="EE185" s="48"/>
      <c r="EF185" s="48"/>
      <c r="EG185" s="48"/>
      <c r="EH185" s="48"/>
      <c r="EI185" s="48"/>
      <c r="EJ185" s="48"/>
      <c r="EK185" s="48"/>
      <c r="EL185" s="48"/>
      <c r="EM185" s="48"/>
      <c r="EN185" s="48"/>
      <c r="EO185" s="48"/>
      <c r="EP185" s="48"/>
      <c r="EQ185" s="48"/>
      <c r="ER185" s="48"/>
      <c r="ES185" s="48"/>
      <c r="ET185" s="48"/>
      <c r="EU185" s="48"/>
      <c r="EV185" s="48"/>
      <c r="EW185" s="48"/>
      <c r="EX185" s="48"/>
      <c r="EY185" s="48"/>
      <c r="EZ185" s="48"/>
      <c r="FA185" s="48"/>
      <c r="FB185" s="48"/>
      <c r="FC185" s="48"/>
      <c r="FD185" s="48"/>
      <c r="FE185" s="48"/>
      <c r="FF185" s="48"/>
      <c r="FG185" s="48"/>
      <c r="FH185" s="48"/>
      <c r="FI185" s="48"/>
      <c r="FJ185" s="48"/>
      <c r="FK185" s="48"/>
      <c r="FL185" s="48"/>
      <c r="FM185" s="48"/>
      <c r="FN185" s="48"/>
      <c r="FO185" s="48"/>
      <c r="FP185" s="48"/>
      <c r="FQ185" s="48"/>
      <c r="FR185" s="48"/>
      <c r="FS185" s="48"/>
      <c r="FT185" s="48"/>
      <c r="FU185" s="48"/>
      <c r="FV185" s="48"/>
      <c r="FW185" s="48"/>
      <c r="FX185" s="48"/>
      <c r="FY185" s="48"/>
      <c r="FZ185" s="48"/>
      <c r="GA185" s="48"/>
      <c r="GB185" s="48"/>
      <c r="GC185" s="48"/>
      <c r="GD185" s="48"/>
      <c r="GE185" s="48"/>
      <c r="GF185" s="48"/>
      <c r="GG185" s="48"/>
      <c r="GH185" s="48"/>
      <c r="GI185" s="48"/>
      <c r="GJ185" s="48"/>
      <c r="GK185" s="48"/>
      <c r="GL185" s="48"/>
      <c r="GM185" s="48"/>
      <c r="GN185" s="48"/>
      <c r="GO185" s="48"/>
      <c r="GP185" s="48"/>
      <c r="GQ185" s="48"/>
      <c r="GR185" s="48"/>
      <c r="GS185" s="48"/>
      <c r="GT185" s="48"/>
      <c r="GU185" s="48"/>
      <c r="GV185" s="48"/>
      <c r="GW185" s="48"/>
      <c r="GX185" s="48"/>
      <c r="GY185" s="48"/>
      <c r="GZ185" s="48"/>
      <c r="HA185" s="48"/>
      <c r="HB185" s="48"/>
      <c r="HC185" s="48"/>
      <c r="HD185" s="48"/>
      <c r="HE185" s="48"/>
      <c r="HF185" s="48"/>
      <c r="HG185" s="48"/>
      <c r="HH185" s="48"/>
      <c r="HI185" s="48"/>
      <c r="HJ185" s="48"/>
      <c r="HK185" s="48"/>
      <c r="HL185" s="48"/>
      <c r="HM185" s="48"/>
      <c r="HN185" s="48"/>
      <c r="HO185" s="48"/>
      <c r="HP185" s="48"/>
      <c r="HQ185" s="48"/>
      <c r="HR185" s="48"/>
      <c r="HS185" s="48"/>
      <c r="HT185" s="48"/>
      <c r="HU185" s="48"/>
      <c r="HV185" s="48"/>
      <c r="HW185" s="48"/>
      <c r="HX185" s="48"/>
      <c r="HY185" s="48"/>
      <c r="HZ185" s="48"/>
      <c r="IA185" s="48"/>
      <c r="IB185" s="48"/>
      <c r="IC185" s="48"/>
      <c r="ID185" s="48"/>
      <c r="IE185" s="48"/>
      <c r="IF185" s="48"/>
      <c r="IG185" s="48"/>
      <c r="IH185" s="48"/>
      <c r="II185" s="48"/>
      <c r="IJ185" s="48"/>
      <c r="IK185" s="48"/>
      <c r="IL185" s="48"/>
      <c r="IM185" s="48"/>
      <c r="IN185" s="48"/>
      <c r="IO185" s="48"/>
      <c r="IP185" s="48"/>
      <c r="IQ185" s="48"/>
      <c r="IR185" s="48"/>
      <c r="IS185" s="48"/>
      <c r="IT185" s="48"/>
      <c r="IU185" s="48"/>
      <c r="IV185" s="48"/>
      <c r="IW185" s="48"/>
      <c r="IX185" s="48"/>
      <c r="IY185" s="48"/>
      <c r="IZ185" s="48"/>
      <c r="JA185" s="48"/>
      <c r="JB185" s="48"/>
      <c r="JC185" s="48"/>
      <c r="JD185" s="48"/>
      <c r="JE185" s="48"/>
      <c r="JF185" s="48"/>
      <c r="JG185" s="48"/>
      <c r="JH185" s="48"/>
      <c r="JI185" s="48"/>
      <c r="JJ185" s="48"/>
      <c r="JK185" s="48"/>
      <c r="JL185" s="48"/>
    </row>
    <row r="186" spans="1:272" x14ac:dyDescent="0.2">
      <c r="A186" s="51"/>
      <c r="B186" s="51"/>
      <c r="C186" s="48"/>
      <c r="D186" s="48"/>
      <c r="E186" s="48"/>
      <c r="F186" s="49"/>
      <c r="G186" s="49"/>
      <c r="H186" s="49"/>
      <c r="I186" s="50"/>
      <c r="J186" s="48"/>
      <c r="K186" s="48"/>
      <c r="L186" s="48"/>
      <c r="M186" s="48"/>
      <c r="N186" s="48"/>
      <c r="O186" s="48"/>
      <c r="P186" s="48"/>
      <c r="Q186" s="48"/>
      <c r="R186" s="48"/>
      <c r="S186" s="48"/>
      <c r="T186" s="48"/>
      <c r="U186" s="48"/>
      <c r="V186" s="48"/>
      <c r="W186" s="48"/>
      <c r="X186" s="48"/>
      <c r="Y186" s="48"/>
      <c r="Z186" s="48"/>
      <c r="AA186" s="48"/>
      <c r="AB186" s="48"/>
      <c r="AC186" s="48"/>
      <c r="AD186" s="48"/>
      <c r="AE186" s="48"/>
      <c r="AF186" s="48"/>
      <c r="AG186" s="48"/>
      <c r="AH186" s="48"/>
      <c r="AI186" s="48"/>
      <c r="AJ186" s="48"/>
      <c r="AK186" s="48"/>
      <c r="AL186" s="48"/>
      <c r="AM186" s="48"/>
      <c r="AN186" s="48"/>
      <c r="AO186" s="48"/>
      <c r="AP186" s="48"/>
      <c r="AQ186" s="48"/>
      <c r="AR186" s="48"/>
      <c r="AS186" s="48"/>
      <c r="AT186" s="48"/>
      <c r="AU186" s="48"/>
      <c r="AV186" s="48"/>
      <c r="AW186" s="48"/>
      <c r="AX186" s="48"/>
      <c r="AY186" s="48"/>
      <c r="AZ186" s="48"/>
      <c r="BA186" s="48"/>
      <c r="BB186" s="48"/>
      <c r="BC186" s="48"/>
      <c r="BD186" s="48"/>
      <c r="BE186" s="48"/>
      <c r="BF186" s="48"/>
      <c r="BG186" s="48"/>
      <c r="BH186" s="48"/>
      <c r="BI186" s="48"/>
      <c r="BJ186" s="48"/>
      <c r="BK186" s="48"/>
      <c r="BL186" s="48"/>
      <c r="BM186" s="48"/>
      <c r="BN186" s="48"/>
      <c r="BO186" s="48"/>
      <c r="BP186" s="48"/>
      <c r="BQ186" s="48"/>
      <c r="BR186" s="48"/>
      <c r="BS186" s="48"/>
      <c r="BT186" s="48"/>
      <c r="BU186" s="48"/>
      <c r="BV186" s="48"/>
      <c r="BW186" s="48"/>
      <c r="BX186" s="48"/>
      <c r="BY186" s="48"/>
      <c r="BZ186" s="48"/>
      <c r="CA186" s="48"/>
      <c r="CB186" s="48"/>
      <c r="CC186" s="48"/>
      <c r="CD186" s="48"/>
      <c r="CE186" s="48"/>
      <c r="CF186" s="48"/>
      <c r="CG186" s="48"/>
      <c r="CH186" s="48"/>
      <c r="CI186" s="48"/>
      <c r="CJ186" s="48"/>
      <c r="CK186" s="48"/>
      <c r="CL186" s="48"/>
      <c r="CM186" s="48"/>
      <c r="CN186" s="48"/>
      <c r="CO186" s="48"/>
      <c r="CP186" s="48"/>
      <c r="CQ186" s="48"/>
      <c r="CR186" s="48"/>
      <c r="CS186" s="48"/>
      <c r="CT186" s="48"/>
      <c r="CU186" s="48"/>
      <c r="CV186" s="48"/>
      <c r="CW186" s="48"/>
      <c r="CX186" s="48"/>
      <c r="CY186" s="48"/>
      <c r="CZ186" s="48"/>
      <c r="DA186" s="48"/>
      <c r="DB186" s="48"/>
      <c r="DC186" s="48"/>
      <c r="DD186" s="48"/>
      <c r="DE186" s="48"/>
      <c r="DF186" s="48"/>
      <c r="DG186" s="48"/>
      <c r="DH186" s="48"/>
      <c r="DI186" s="48"/>
      <c r="DJ186" s="48"/>
      <c r="DK186" s="48"/>
      <c r="DL186" s="48"/>
      <c r="DM186" s="48"/>
      <c r="DN186" s="48"/>
      <c r="DO186" s="48"/>
      <c r="DP186" s="48"/>
      <c r="DQ186" s="48"/>
      <c r="DR186" s="48"/>
      <c r="DS186" s="48"/>
      <c r="DT186" s="48"/>
      <c r="DU186" s="48"/>
      <c r="DV186" s="48"/>
      <c r="DW186" s="48"/>
      <c r="DX186" s="48"/>
      <c r="DY186" s="48"/>
      <c r="DZ186" s="48"/>
      <c r="EA186" s="48"/>
      <c r="EB186" s="48"/>
      <c r="EC186" s="48"/>
      <c r="ED186" s="48"/>
      <c r="EE186" s="48"/>
      <c r="EF186" s="48"/>
      <c r="EG186" s="48"/>
      <c r="EH186" s="48"/>
      <c r="EI186" s="48"/>
      <c r="EJ186" s="48"/>
      <c r="EK186" s="48"/>
      <c r="EL186" s="48"/>
      <c r="EM186" s="48"/>
      <c r="EN186" s="48"/>
      <c r="EO186" s="48"/>
      <c r="EP186" s="48"/>
      <c r="EQ186" s="48"/>
      <c r="ER186" s="48"/>
      <c r="ES186" s="48"/>
      <c r="ET186" s="48"/>
      <c r="EU186" s="48"/>
      <c r="EV186" s="48"/>
      <c r="EW186" s="48"/>
      <c r="EX186" s="48"/>
      <c r="EY186" s="48"/>
      <c r="EZ186" s="48"/>
      <c r="FA186" s="48"/>
      <c r="FB186" s="48"/>
      <c r="FC186" s="48"/>
      <c r="FD186" s="48"/>
      <c r="FE186" s="48"/>
      <c r="FF186" s="48"/>
      <c r="FG186" s="48"/>
      <c r="FH186" s="48"/>
      <c r="FI186" s="48"/>
      <c r="FJ186" s="48"/>
      <c r="FK186" s="48"/>
      <c r="FL186" s="48"/>
      <c r="FM186" s="48"/>
      <c r="FN186" s="48"/>
      <c r="FO186" s="48"/>
      <c r="FP186" s="48"/>
      <c r="FQ186" s="48"/>
      <c r="FR186" s="48"/>
      <c r="FS186" s="48"/>
      <c r="FT186" s="48"/>
      <c r="FU186" s="48"/>
      <c r="FV186" s="48"/>
      <c r="FW186" s="48"/>
      <c r="FX186" s="48"/>
      <c r="FY186" s="48"/>
      <c r="FZ186" s="48"/>
      <c r="GA186" s="48"/>
      <c r="GB186" s="48"/>
      <c r="GC186" s="48"/>
      <c r="GD186" s="48"/>
      <c r="GE186" s="48"/>
      <c r="GF186" s="48"/>
      <c r="GG186" s="48"/>
      <c r="GH186" s="48"/>
      <c r="GI186" s="48"/>
      <c r="GJ186" s="48"/>
      <c r="GK186" s="48"/>
      <c r="GL186" s="48"/>
      <c r="GM186" s="48"/>
      <c r="GN186" s="48"/>
      <c r="GO186" s="48"/>
      <c r="GP186" s="48"/>
      <c r="GQ186" s="48"/>
      <c r="GR186" s="48"/>
      <c r="GS186" s="48"/>
      <c r="GT186" s="48"/>
      <c r="GU186" s="48"/>
      <c r="GV186" s="48"/>
      <c r="GW186" s="48"/>
      <c r="GX186" s="48"/>
      <c r="GY186" s="48"/>
      <c r="GZ186" s="48"/>
      <c r="HA186" s="48"/>
      <c r="HB186" s="48"/>
      <c r="HC186" s="48"/>
      <c r="HD186" s="48"/>
      <c r="HE186" s="48"/>
      <c r="HF186" s="48"/>
      <c r="HG186" s="48"/>
      <c r="HH186" s="48"/>
      <c r="HI186" s="48"/>
      <c r="HJ186" s="48"/>
      <c r="HK186" s="48"/>
      <c r="HL186" s="48"/>
      <c r="HM186" s="48"/>
      <c r="HN186" s="48"/>
      <c r="HO186" s="48"/>
      <c r="HP186" s="48"/>
      <c r="HQ186" s="48"/>
      <c r="HR186" s="48"/>
      <c r="HS186" s="48"/>
      <c r="HT186" s="48"/>
      <c r="HU186" s="48"/>
      <c r="HV186" s="48"/>
      <c r="HW186" s="48"/>
      <c r="HX186" s="48"/>
      <c r="HY186" s="48"/>
      <c r="HZ186" s="48"/>
      <c r="IA186" s="48"/>
      <c r="IB186" s="48"/>
      <c r="IC186" s="48"/>
      <c r="ID186" s="48"/>
      <c r="IE186" s="48"/>
      <c r="IF186" s="48"/>
      <c r="IG186" s="48"/>
      <c r="IH186" s="48"/>
      <c r="II186" s="48"/>
      <c r="IJ186" s="48"/>
      <c r="IK186" s="48"/>
      <c r="IL186" s="48"/>
      <c r="IM186" s="48"/>
      <c r="IN186" s="48"/>
      <c r="IO186" s="48"/>
      <c r="IP186" s="48"/>
      <c r="IQ186" s="48"/>
      <c r="IR186" s="48"/>
      <c r="IS186" s="48"/>
      <c r="IT186" s="48"/>
      <c r="IU186" s="48"/>
      <c r="IV186" s="48"/>
      <c r="IW186" s="48"/>
      <c r="IX186" s="48"/>
      <c r="IY186" s="48"/>
      <c r="IZ186" s="48"/>
      <c r="JA186" s="48"/>
      <c r="JB186" s="48"/>
      <c r="JC186" s="48"/>
      <c r="JD186" s="48"/>
      <c r="JE186" s="48"/>
      <c r="JF186" s="48"/>
      <c r="JG186" s="48"/>
      <c r="JH186" s="48"/>
      <c r="JI186" s="48"/>
      <c r="JJ186" s="48"/>
      <c r="JK186" s="48"/>
      <c r="JL186" s="48"/>
    </row>
    <row r="187" spans="1:272" x14ac:dyDescent="0.2">
      <c r="A187" s="51"/>
      <c r="B187" s="51"/>
      <c r="C187" s="48"/>
      <c r="D187" s="48"/>
      <c r="E187" s="48"/>
      <c r="F187" s="49"/>
      <c r="G187" s="49"/>
      <c r="H187" s="49"/>
      <c r="I187" s="50"/>
      <c r="J187" s="48"/>
      <c r="K187" s="48"/>
      <c r="L187" s="48"/>
      <c r="M187" s="48"/>
      <c r="N187" s="48"/>
      <c r="O187" s="48"/>
      <c r="P187" s="48"/>
      <c r="Q187" s="48"/>
      <c r="R187" s="48"/>
      <c r="S187" s="48"/>
      <c r="T187" s="48"/>
      <c r="U187" s="48"/>
      <c r="V187" s="48"/>
      <c r="W187" s="48"/>
      <c r="X187" s="48"/>
      <c r="Y187" s="48"/>
      <c r="Z187" s="48"/>
      <c r="AA187" s="48"/>
      <c r="AB187" s="48"/>
      <c r="AC187" s="48"/>
      <c r="AD187" s="48"/>
      <c r="AE187" s="48"/>
      <c r="AF187" s="48"/>
      <c r="AG187" s="48"/>
      <c r="AH187" s="48"/>
      <c r="AI187" s="48"/>
      <c r="AJ187" s="48"/>
      <c r="AK187" s="48"/>
      <c r="AL187" s="48"/>
      <c r="AM187" s="48"/>
      <c r="AN187" s="48"/>
      <c r="AO187" s="48"/>
      <c r="AP187" s="48"/>
      <c r="AQ187" s="48"/>
      <c r="AR187" s="48"/>
      <c r="AS187" s="48"/>
      <c r="AT187" s="48"/>
      <c r="AU187" s="48"/>
      <c r="AV187" s="48"/>
      <c r="AW187" s="48"/>
      <c r="AX187" s="48"/>
      <c r="AY187" s="48"/>
      <c r="AZ187" s="48"/>
      <c r="BA187" s="48"/>
      <c r="BB187" s="48"/>
      <c r="BC187" s="48"/>
      <c r="BD187" s="48"/>
      <c r="BE187" s="48"/>
      <c r="BF187" s="48"/>
      <c r="BG187" s="48"/>
      <c r="BH187" s="48"/>
      <c r="BI187" s="48"/>
      <c r="BJ187" s="48"/>
      <c r="BK187" s="48"/>
      <c r="BL187" s="48"/>
      <c r="BM187" s="48"/>
      <c r="BN187" s="48"/>
      <c r="BO187" s="48"/>
      <c r="BP187" s="48"/>
      <c r="BQ187" s="48"/>
      <c r="BR187" s="48"/>
      <c r="BS187" s="48"/>
      <c r="BT187" s="48"/>
      <c r="BU187" s="48"/>
      <c r="BV187" s="48"/>
      <c r="BW187" s="48"/>
      <c r="BX187" s="48"/>
      <c r="BY187" s="48"/>
      <c r="BZ187" s="48"/>
      <c r="CA187" s="48"/>
      <c r="CB187" s="48"/>
      <c r="CC187" s="48"/>
      <c r="CD187" s="48"/>
      <c r="CE187" s="48"/>
      <c r="CF187" s="48"/>
      <c r="CG187" s="48"/>
      <c r="CH187" s="48"/>
      <c r="CI187" s="48"/>
      <c r="CJ187" s="48"/>
      <c r="CK187" s="48"/>
      <c r="CL187" s="48"/>
      <c r="CM187" s="48"/>
      <c r="CN187" s="48"/>
      <c r="CO187" s="48"/>
      <c r="CP187" s="48"/>
      <c r="CQ187" s="48"/>
      <c r="CR187" s="48"/>
      <c r="CS187" s="48"/>
      <c r="CT187" s="48"/>
      <c r="CU187" s="48"/>
      <c r="CV187" s="48"/>
      <c r="CW187" s="48"/>
      <c r="CX187" s="48"/>
      <c r="CY187" s="48"/>
      <c r="CZ187" s="48"/>
      <c r="DA187" s="48"/>
      <c r="DB187" s="48"/>
      <c r="DC187" s="48"/>
      <c r="DD187" s="48"/>
      <c r="DE187" s="48"/>
      <c r="DF187" s="48"/>
      <c r="DG187" s="48"/>
      <c r="DH187" s="48"/>
      <c r="DI187" s="48"/>
      <c r="DJ187" s="48"/>
      <c r="DK187" s="48"/>
      <c r="DL187" s="48"/>
      <c r="DM187" s="48"/>
      <c r="DN187" s="48"/>
      <c r="DO187" s="48"/>
      <c r="DP187" s="48"/>
      <c r="DQ187" s="48"/>
      <c r="DR187" s="48"/>
      <c r="DS187" s="48"/>
      <c r="DT187" s="48"/>
      <c r="DU187" s="48"/>
      <c r="DV187" s="48"/>
      <c r="DW187" s="48"/>
      <c r="DX187" s="48"/>
      <c r="DY187" s="48"/>
      <c r="DZ187" s="48"/>
      <c r="EA187" s="48"/>
      <c r="EB187" s="48"/>
      <c r="EC187" s="48"/>
      <c r="ED187" s="48"/>
      <c r="EE187" s="48"/>
      <c r="EF187" s="48"/>
      <c r="EG187" s="48"/>
      <c r="EH187" s="48"/>
      <c r="EI187" s="48"/>
      <c r="EJ187" s="48"/>
      <c r="EK187" s="48"/>
      <c r="EL187" s="48"/>
      <c r="EM187" s="48"/>
      <c r="EN187" s="48"/>
      <c r="EO187" s="48"/>
      <c r="EP187" s="48"/>
      <c r="EQ187" s="48"/>
      <c r="ER187" s="48"/>
      <c r="ES187" s="48"/>
      <c r="ET187" s="48"/>
      <c r="EU187" s="48"/>
      <c r="EV187" s="48"/>
      <c r="EW187" s="48"/>
      <c r="EX187" s="48"/>
      <c r="EY187" s="48"/>
      <c r="EZ187" s="48"/>
      <c r="FA187" s="48"/>
      <c r="FB187" s="48"/>
      <c r="FC187" s="48"/>
      <c r="FD187" s="48"/>
      <c r="FE187" s="48"/>
      <c r="FF187" s="48"/>
      <c r="FG187" s="48"/>
      <c r="FH187" s="48"/>
      <c r="FI187" s="48"/>
      <c r="FJ187" s="48"/>
      <c r="FK187" s="48"/>
      <c r="FL187" s="48"/>
      <c r="FM187" s="48"/>
      <c r="FN187" s="48"/>
      <c r="FO187" s="48"/>
      <c r="FP187" s="48"/>
      <c r="FQ187" s="48"/>
      <c r="FR187" s="48"/>
      <c r="FS187" s="48"/>
      <c r="FT187" s="48"/>
      <c r="FU187" s="48"/>
      <c r="FV187" s="48"/>
      <c r="FW187" s="48"/>
      <c r="FX187" s="48"/>
      <c r="FY187" s="48"/>
      <c r="FZ187" s="48"/>
      <c r="GA187" s="48"/>
      <c r="GB187" s="48"/>
      <c r="GC187" s="48"/>
      <c r="GD187" s="48"/>
      <c r="GE187" s="48"/>
      <c r="GF187" s="48"/>
      <c r="GG187" s="48"/>
      <c r="GH187" s="48"/>
      <c r="GI187" s="48"/>
      <c r="GJ187" s="48"/>
      <c r="GK187" s="48"/>
      <c r="GL187" s="48"/>
      <c r="GM187" s="48"/>
      <c r="GN187" s="48"/>
      <c r="GO187" s="48"/>
      <c r="GP187" s="48"/>
      <c r="GQ187" s="48"/>
      <c r="GR187" s="48"/>
      <c r="GS187" s="48"/>
      <c r="GT187" s="48"/>
      <c r="GU187" s="48"/>
      <c r="GV187" s="48"/>
      <c r="GW187" s="48"/>
      <c r="GX187" s="48"/>
      <c r="GY187" s="48"/>
      <c r="GZ187" s="48"/>
      <c r="HA187" s="48"/>
      <c r="HB187" s="48"/>
      <c r="HC187" s="48"/>
      <c r="HD187" s="48"/>
      <c r="HE187" s="48"/>
      <c r="HF187" s="48"/>
      <c r="HG187" s="48"/>
      <c r="HH187" s="48"/>
      <c r="HI187" s="48"/>
      <c r="HJ187" s="48"/>
      <c r="HK187" s="48"/>
      <c r="HL187" s="48"/>
      <c r="HM187" s="48"/>
      <c r="HN187" s="48"/>
      <c r="HO187" s="48"/>
      <c r="HP187" s="48"/>
      <c r="HQ187" s="48"/>
      <c r="HR187" s="48"/>
      <c r="HS187" s="48"/>
      <c r="HT187" s="48"/>
      <c r="HU187" s="48"/>
      <c r="HV187" s="48"/>
      <c r="HW187" s="48"/>
      <c r="HX187" s="48"/>
      <c r="HY187" s="48"/>
      <c r="HZ187" s="48"/>
      <c r="IA187" s="48"/>
      <c r="IB187" s="48"/>
      <c r="IC187" s="48"/>
      <c r="ID187" s="48"/>
      <c r="IE187" s="48"/>
      <c r="IF187" s="48"/>
      <c r="IG187" s="48"/>
      <c r="IH187" s="48"/>
      <c r="II187" s="48"/>
      <c r="IJ187" s="48"/>
      <c r="IK187" s="48"/>
      <c r="IL187" s="48"/>
      <c r="IM187" s="48"/>
      <c r="IN187" s="48"/>
      <c r="IO187" s="48"/>
      <c r="IP187" s="48"/>
      <c r="IQ187" s="48"/>
      <c r="IR187" s="48"/>
      <c r="IS187" s="48"/>
      <c r="IT187" s="48"/>
      <c r="IU187" s="48"/>
      <c r="IV187" s="48"/>
      <c r="IW187" s="48"/>
      <c r="IX187" s="48"/>
      <c r="IY187" s="48"/>
      <c r="IZ187" s="48"/>
      <c r="JA187" s="48"/>
      <c r="JB187" s="48"/>
      <c r="JC187" s="48"/>
      <c r="JD187" s="48"/>
      <c r="JE187" s="48"/>
      <c r="JF187" s="48"/>
      <c r="JG187" s="48"/>
      <c r="JH187" s="48"/>
      <c r="JI187" s="48"/>
      <c r="JJ187" s="48"/>
      <c r="JK187" s="48"/>
      <c r="JL187" s="48"/>
    </row>
    <row r="188" spans="1:272" x14ac:dyDescent="0.2">
      <c r="A188" s="51"/>
      <c r="B188" s="51"/>
      <c r="C188" s="48"/>
      <c r="D188" s="48"/>
      <c r="E188" s="48"/>
      <c r="F188" s="49"/>
      <c r="G188" s="49"/>
      <c r="H188" s="49"/>
      <c r="I188" s="50"/>
      <c r="J188" s="48"/>
      <c r="K188" s="48"/>
      <c r="L188" s="48"/>
      <c r="M188" s="48"/>
      <c r="N188" s="48"/>
      <c r="O188" s="48"/>
      <c r="P188" s="48"/>
      <c r="Q188" s="48"/>
      <c r="R188" s="48"/>
      <c r="S188" s="48"/>
      <c r="T188" s="48"/>
      <c r="U188" s="48"/>
      <c r="V188" s="48"/>
      <c r="W188" s="48"/>
      <c r="X188" s="48"/>
      <c r="Y188" s="48"/>
      <c r="Z188" s="48"/>
      <c r="AA188" s="48"/>
      <c r="AB188" s="48"/>
      <c r="AC188" s="48"/>
      <c r="AD188" s="48"/>
      <c r="AE188" s="48"/>
      <c r="AF188" s="48"/>
      <c r="AG188" s="48"/>
      <c r="AH188" s="48"/>
      <c r="AI188" s="48"/>
      <c r="AJ188" s="48"/>
      <c r="AK188" s="48"/>
      <c r="AL188" s="48"/>
      <c r="AM188" s="48"/>
      <c r="AN188" s="48"/>
      <c r="AO188" s="48"/>
      <c r="AP188" s="48"/>
      <c r="AQ188" s="48"/>
      <c r="AR188" s="48"/>
      <c r="AS188" s="48"/>
      <c r="AT188" s="48"/>
      <c r="AU188" s="48"/>
      <c r="AV188" s="48"/>
      <c r="AW188" s="48"/>
      <c r="AX188" s="48"/>
      <c r="AY188" s="48"/>
      <c r="AZ188" s="48"/>
      <c r="BA188" s="48"/>
      <c r="BB188" s="48"/>
      <c r="BC188" s="48"/>
      <c r="BD188" s="48"/>
      <c r="BE188" s="48"/>
      <c r="BF188" s="48"/>
      <c r="BG188" s="48"/>
      <c r="BH188" s="48"/>
      <c r="BI188" s="48"/>
      <c r="BJ188" s="48"/>
      <c r="BK188" s="48"/>
      <c r="BL188" s="48"/>
      <c r="BM188" s="48"/>
      <c r="BN188" s="48"/>
      <c r="BO188" s="48"/>
      <c r="BP188" s="48"/>
      <c r="BQ188" s="48"/>
      <c r="BR188" s="48"/>
      <c r="BS188" s="48"/>
      <c r="BT188" s="48"/>
      <c r="BU188" s="48"/>
      <c r="BV188" s="48"/>
      <c r="BW188" s="48"/>
      <c r="BX188" s="48"/>
      <c r="BY188" s="48"/>
      <c r="BZ188" s="48"/>
      <c r="CA188" s="48"/>
      <c r="CB188" s="48"/>
      <c r="CC188" s="48"/>
      <c r="CD188" s="48"/>
      <c r="CE188" s="48"/>
      <c r="CF188" s="48"/>
      <c r="CG188" s="48"/>
      <c r="CH188" s="48"/>
      <c r="CI188" s="48"/>
      <c r="CJ188" s="48"/>
      <c r="CK188" s="48"/>
      <c r="CL188" s="48"/>
      <c r="CM188" s="48"/>
      <c r="CN188" s="48"/>
      <c r="CO188" s="48"/>
      <c r="CP188" s="48"/>
      <c r="CQ188" s="48"/>
      <c r="CR188" s="48"/>
      <c r="CS188" s="48"/>
      <c r="CT188" s="48"/>
      <c r="CU188" s="48"/>
      <c r="CV188" s="48"/>
      <c r="CW188" s="48"/>
      <c r="CX188" s="48"/>
      <c r="CY188" s="48"/>
      <c r="CZ188" s="48"/>
      <c r="DA188" s="48"/>
      <c r="DB188" s="48"/>
      <c r="DC188" s="48"/>
      <c r="DD188" s="48"/>
      <c r="DE188" s="48"/>
      <c r="DF188" s="48"/>
      <c r="DG188" s="48"/>
      <c r="DH188" s="48"/>
      <c r="DI188" s="48"/>
      <c r="DJ188" s="48"/>
      <c r="DK188" s="48"/>
      <c r="DL188" s="48"/>
      <c r="DM188" s="48"/>
      <c r="DN188" s="48"/>
      <c r="DO188" s="48"/>
      <c r="DP188" s="48"/>
      <c r="DQ188" s="48"/>
      <c r="DR188" s="48"/>
      <c r="DS188" s="48"/>
      <c r="DT188" s="48"/>
      <c r="DU188" s="48"/>
      <c r="DV188" s="48"/>
      <c r="DW188" s="48"/>
      <c r="DX188" s="48"/>
      <c r="DY188" s="48"/>
      <c r="DZ188" s="48"/>
      <c r="EA188" s="48"/>
      <c r="EB188" s="48"/>
      <c r="EC188" s="48"/>
      <c r="ED188" s="48"/>
      <c r="EE188" s="48"/>
      <c r="EF188" s="48"/>
      <c r="EG188" s="48"/>
      <c r="EH188" s="48"/>
      <c r="EI188" s="48"/>
      <c r="EJ188" s="48"/>
      <c r="EK188" s="48"/>
      <c r="EL188" s="48"/>
      <c r="EM188" s="48"/>
      <c r="EN188" s="48"/>
      <c r="EO188" s="48"/>
      <c r="EP188" s="48"/>
      <c r="EQ188" s="48"/>
      <c r="ER188" s="48"/>
      <c r="ES188" s="48"/>
      <c r="ET188" s="48"/>
      <c r="EU188" s="48"/>
      <c r="EV188" s="48"/>
      <c r="EW188" s="48"/>
      <c r="EX188" s="48"/>
      <c r="EY188" s="48"/>
      <c r="EZ188" s="48"/>
      <c r="FA188" s="48"/>
      <c r="FB188" s="48"/>
      <c r="FC188" s="48"/>
      <c r="FD188" s="48"/>
      <c r="FE188" s="48"/>
      <c r="FF188" s="48"/>
      <c r="FG188" s="48"/>
      <c r="FH188" s="48"/>
      <c r="FI188" s="48"/>
      <c r="FJ188" s="48"/>
      <c r="FK188" s="48"/>
      <c r="FL188" s="48"/>
      <c r="FM188" s="48"/>
      <c r="FN188" s="48"/>
      <c r="FO188" s="48"/>
      <c r="FP188" s="48"/>
      <c r="FQ188" s="48"/>
      <c r="FR188" s="48"/>
      <c r="FS188" s="48"/>
      <c r="FT188" s="48"/>
      <c r="FU188" s="48"/>
      <c r="FV188" s="48"/>
      <c r="FW188" s="48"/>
      <c r="FX188" s="48"/>
      <c r="FY188" s="48"/>
      <c r="FZ188" s="48"/>
      <c r="GA188" s="48"/>
      <c r="GB188" s="48"/>
      <c r="GC188" s="48"/>
      <c r="GD188" s="48"/>
      <c r="GE188" s="48"/>
      <c r="GF188" s="48"/>
      <c r="GG188" s="48"/>
      <c r="GH188" s="48"/>
      <c r="GI188" s="48"/>
      <c r="GJ188" s="48"/>
      <c r="GK188" s="48"/>
      <c r="GL188" s="48"/>
      <c r="GM188" s="48"/>
      <c r="GN188" s="48"/>
      <c r="GO188" s="48"/>
      <c r="GP188" s="48"/>
      <c r="GQ188" s="48"/>
      <c r="GR188" s="48"/>
      <c r="GS188" s="48"/>
      <c r="GT188" s="48"/>
      <c r="GU188" s="48"/>
      <c r="GV188" s="48"/>
      <c r="GW188" s="48"/>
      <c r="GX188" s="48"/>
      <c r="GY188" s="48"/>
      <c r="GZ188" s="48"/>
      <c r="HA188" s="48"/>
      <c r="HB188" s="48"/>
      <c r="HC188" s="48"/>
      <c r="HD188" s="48"/>
      <c r="HE188" s="48"/>
      <c r="HF188" s="48"/>
      <c r="HG188" s="48"/>
      <c r="HH188" s="48"/>
      <c r="HI188" s="48"/>
      <c r="HJ188" s="48"/>
      <c r="HK188" s="48"/>
      <c r="HL188" s="48"/>
      <c r="HM188" s="48"/>
      <c r="HN188" s="48"/>
      <c r="HO188" s="48"/>
      <c r="HP188" s="48"/>
      <c r="HQ188" s="48"/>
      <c r="HR188" s="48"/>
      <c r="HS188" s="48"/>
      <c r="HT188" s="48"/>
      <c r="HU188" s="48"/>
      <c r="HV188" s="48"/>
      <c r="HW188" s="48"/>
      <c r="HX188" s="48"/>
      <c r="HY188" s="48"/>
      <c r="HZ188" s="48"/>
      <c r="IA188" s="48"/>
      <c r="IB188" s="48"/>
      <c r="IC188" s="48"/>
      <c r="ID188" s="48"/>
      <c r="IE188" s="48"/>
      <c r="IF188" s="48"/>
      <c r="IG188" s="48"/>
      <c r="IH188" s="48"/>
      <c r="II188" s="48"/>
      <c r="IJ188" s="48"/>
      <c r="IK188" s="48"/>
      <c r="IL188" s="48"/>
      <c r="IM188" s="48"/>
      <c r="IN188" s="48"/>
      <c r="IO188" s="48"/>
      <c r="IP188" s="48"/>
      <c r="IQ188" s="48"/>
      <c r="IR188" s="48"/>
      <c r="IS188" s="48"/>
      <c r="IT188" s="48"/>
      <c r="IU188" s="48"/>
      <c r="IV188" s="48"/>
      <c r="IW188" s="48"/>
      <c r="IX188" s="48"/>
      <c r="IY188" s="48"/>
      <c r="IZ188" s="48"/>
      <c r="JA188" s="48"/>
      <c r="JB188" s="48"/>
      <c r="JC188" s="48"/>
      <c r="JD188" s="48"/>
      <c r="JE188" s="48"/>
      <c r="JF188" s="48"/>
      <c r="JG188" s="48"/>
      <c r="JH188" s="48"/>
      <c r="JI188" s="48"/>
      <c r="JJ188" s="48"/>
      <c r="JK188" s="48"/>
      <c r="JL188" s="48"/>
    </row>
    <row r="189" spans="1:272" x14ac:dyDescent="0.2">
      <c r="A189" s="51"/>
      <c r="B189" s="51"/>
      <c r="C189" s="48"/>
      <c r="D189" s="48"/>
      <c r="E189" s="48"/>
      <c r="F189" s="49"/>
      <c r="G189" s="49"/>
      <c r="H189" s="49"/>
      <c r="I189" s="50"/>
      <c r="J189" s="48"/>
      <c r="K189" s="48"/>
      <c r="L189" s="48"/>
      <c r="M189" s="48"/>
      <c r="N189" s="48"/>
      <c r="O189" s="48"/>
      <c r="P189" s="48"/>
      <c r="Q189" s="48"/>
      <c r="R189" s="48"/>
      <c r="S189" s="48"/>
      <c r="T189" s="48"/>
      <c r="U189" s="48"/>
      <c r="V189" s="48"/>
      <c r="W189" s="48"/>
      <c r="X189" s="48"/>
      <c r="Y189" s="48"/>
      <c r="Z189" s="48"/>
      <c r="AA189" s="48"/>
      <c r="AB189" s="48"/>
      <c r="AC189" s="48"/>
      <c r="AD189" s="48"/>
      <c r="AE189" s="48"/>
      <c r="AF189" s="48"/>
      <c r="AG189" s="48"/>
      <c r="AH189" s="48"/>
      <c r="AI189" s="48"/>
      <c r="AJ189" s="48"/>
      <c r="AK189" s="48"/>
      <c r="AL189" s="48"/>
      <c r="AM189" s="48"/>
      <c r="AN189" s="48"/>
      <c r="AO189" s="48"/>
      <c r="AP189" s="48"/>
      <c r="AQ189" s="48"/>
      <c r="AR189" s="48"/>
      <c r="AS189" s="48"/>
      <c r="AT189" s="48"/>
      <c r="AU189" s="48"/>
      <c r="AV189" s="48"/>
      <c r="AW189" s="48"/>
      <c r="AX189" s="48"/>
      <c r="AY189" s="48"/>
      <c r="AZ189" s="48"/>
      <c r="BA189" s="48"/>
      <c r="BB189" s="48"/>
      <c r="BC189" s="48"/>
      <c r="BD189" s="48"/>
      <c r="BE189" s="48"/>
      <c r="BF189" s="48"/>
      <c r="BG189" s="48"/>
      <c r="BH189" s="48"/>
      <c r="BI189" s="48"/>
      <c r="BJ189" s="48"/>
      <c r="BK189" s="48"/>
      <c r="BL189" s="48"/>
      <c r="BM189" s="48"/>
      <c r="BN189" s="48"/>
      <c r="BO189" s="48"/>
      <c r="BP189" s="48"/>
      <c r="BQ189" s="48"/>
      <c r="BR189" s="48"/>
      <c r="BS189" s="48"/>
      <c r="BT189" s="48"/>
      <c r="BU189" s="48"/>
      <c r="BV189" s="48"/>
      <c r="BW189" s="48"/>
      <c r="BX189" s="48"/>
      <c r="BY189" s="48"/>
      <c r="BZ189" s="48"/>
      <c r="CA189" s="48"/>
      <c r="CB189" s="48"/>
      <c r="CC189" s="48"/>
      <c r="CD189" s="48"/>
      <c r="CE189" s="48"/>
      <c r="CF189" s="48"/>
      <c r="CG189" s="48"/>
      <c r="CH189" s="48"/>
      <c r="CI189" s="48"/>
      <c r="CJ189" s="48"/>
      <c r="CK189" s="48"/>
      <c r="CL189" s="48"/>
      <c r="CM189" s="48"/>
      <c r="CN189" s="48"/>
      <c r="CO189" s="48"/>
      <c r="CP189" s="48"/>
      <c r="CQ189" s="48"/>
      <c r="CR189" s="48"/>
      <c r="CS189" s="48"/>
      <c r="CT189" s="48"/>
      <c r="CU189" s="48"/>
      <c r="CV189" s="48"/>
      <c r="CW189" s="48"/>
      <c r="CX189" s="48"/>
      <c r="CY189" s="48"/>
      <c r="CZ189" s="48"/>
      <c r="DA189" s="48"/>
      <c r="DB189" s="48"/>
      <c r="DC189" s="48"/>
      <c r="DD189" s="48"/>
      <c r="DE189" s="48"/>
      <c r="DF189" s="48"/>
      <c r="DG189" s="48"/>
      <c r="DH189" s="48"/>
      <c r="DI189" s="48"/>
      <c r="DJ189" s="48"/>
      <c r="DK189" s="48"/>
      <c r="DL189" s="48"/>
      <c r="DM189" s="48"/>
      <c r="DN189" s="48"/>
      <c r="DO189" s="48"/>
      <c r="DP189" s="48"/>
      <c r="DQ189" s="48"/>
      <c r="DR189" s="48"/>
      <c r="DS189" s="48"/>
      <c r="DT189" s="48"/>
      <c r="DU189" s="48"/>
      <c r="DV189" s="48"/>
      <c r="DW189" s="48"/>
      <c r="DX189" s="48"/>
      <c r="DY189" s="48"/>
      <c r="DZ189" s="48"/>
      <c r="EA189" s="48"/>
      <c r="EB189" s="48"/>
      <c r="EC189" s="48"/>
      <c r="ED189" s="48"/>
      <c r="EE189" s="48"/>
      <c r="EF189" s="48"/>
      <c r="EG189" s="48"/>
      <c r="EH189" s="48"/>
      <c r="EI189" s="48"/>
      <c r="EJ189" s="48"/>
      <c r="EK189" s="48"/>
      <c r="EL189" s="48"/>
      <c r="EM189" s="48"/>
      <c r="EN189" s="48"/>
      <c r="EO189" s="48"/>
      <c r="EP189" s="48"/>
      <c r="EQ189" s="48"/>
      <c r="ER189" s="48"/>
      <c r="ES189" s="48"/>
      <c r="ET189" s="48"/>
      <c r="EU189" s="48"/>
      <c r="EV189" s="48"/>
      <c r="EW189" s="48"/>
      <c r="EX189" s="48"/>
      <c r="EY189" s="48"/>
      <c r="EZ189" s="48"/>
      <c r="FA189" s="48"/>
      <c r="FB189" s="48"/>
      <c r="FC189" s="48"/>
      <c r="FD189" s="48"/>
      <c r="FE189" s="48"/>
      <c r="FF189" s="48"/>
      <c r="FG189" s="48"/>
      <c r="FH189" s="48"/>
      <c r="FI189" s="48"/>
      <c r="FJ189" s="48"/>
      <c r="FK189" s="48"/>
      <c r="FL189" s="48"/>
      <c r="FM189" s="48"/>
      <c r="FN189" s="48"/>
      <c r="FO189" s="48"/>
      <c r="FP189" s="48"/>
      <c r="FQ189" s="48"/>
      <c r="FR189" s="48"/>
      <c r="FS189" s="48"/>
      <c r="FT189" s="48"/>
      <c r="FU189" s="48"/>
      <c r="FV189" s="48"/>
      <c r="FW189" s="48"/>
      <c r="FX189" s="48"/>
      <c r="FY189" s="48"/>
      <c r="FZ189" s="48"/>
      <c r="GA189" s="48"/>
      <c r="GB189" s="48"/>
      <c r="GC189" s="48"/>
      <c r="GD189" s="48"/>
      <c r="GE189" s="48"/>
      <c r="GF189" s="48"/>
      <c r="GG189" s="48"/>
      <c r="GH189" s="48"/>
      <c r="GI189" s="48"/>
      <c r="GJ189" s="48"/>
      <c r="GK189" s="48"/>
      <c r="GL189" s="48"/>
      <c r="GM189" s="48"/>
      <c r="GN189" s="48"/>
      <c r="GO189" s="48"/>
      <c r="GP189" s="48"/>
      <c r="GQ189" s="48"/>
      <c r="GR189" s="48"/>
      <c r="GS189" s="48"/>
      <c r="GT189" s="48"/>
      <c r="GU189" s="48"/>
      <c r="GV189" s="48"/>
      <c r="GW189" s="48"/>
      <c r="GX189" s="48"/>
      <c r="GY189" s="48"/>
      <c r="GZ189" s="48"/>
      <c r="HA189" s="48"/>
      <c r="HB189" s="48"/>
      <c r="HC189" s="48"/>
      <c r="HD189" s="48"/>
      <c r="HE189" s="48"/>
      <c r="HF189" s="48"/>
      <c r="HG189" s="48"/>
      <c r="HH189" s="48"/>
      <c r="HI189" s="48"/>
      <c r="HJ189" s="48"/>
      <c r="HK189" s="48"/>
      <c r="HL189" s="48"/>
      <c r="HM189" s="48"/>
      <c r="HN189" s="48"/>
      <c r="HO189" s="48"/>
      <c r="HP189" s="48"/>
      <c r="HQ189" s="48"/>
      <c r="HR189" s="48"/>
      <c r="HS189" s="48"/>
      <c r="HT189" s="48"/>
      <c r="HU189" s="48"/>
      <c r="HV189" s="48"/>
      <c r="HW189" s="48"/>
      <c r="HX189" s="48"/>
      <c r="HY189" s="48"/>
      <c r="HZ189" s="48"/>
      <c r="IA189" s="48"/>
      <c r="IB189" s="48"/>
      <c r="IC189" s="48"/>
      <c r="ID189" s="48"/>
      <c r="IE189" s="48"/>
      <c r="IF189" s="48"/>
      <c r="IG189" s="48"/>
      <c r="IH189" s="48"/>
      <c r="II189" s="48"/>
      <c r="IJ189" s="48"/>
      <c r="IK189" s="48"/>
      <c r="IL189" s="48"/>
      <c r="IM189" s="48"/>
      <c r="IN189" s="48"/>
      <c r="IO189" s="48"/>
      <c r="IP189" s="48"/>
      <c r="IQ189" s="48"/>
      <c r="IR189" s="48"/>
      <c r="IS189" s="48"/>
      <c r="IT189" s="48"/>
      <c r="IU189" s="48"/>
      <c r="IV189" s="48"/>
      <c r="IW189" s="48"/>
      <c r="IX189" s="48"/>
      <c r="IY189" s="48"/>
      <c r="IZ189" s="48"/>
      <c r="JA189" s="48"/>
      <c r="JB189" s="48"/>
      <c r="JC189" s="48"/>
      <c r="JD189" s="48"/>
      <c r="JE189" s="48"/>
      <c r="JF189" s="48"/>
      <c r="JG189" s="48"/>
      <c r="JH189" s="48"/>
      <c r="JI189" s="48"/>
      <c r="JJ189" s="48"/>
      <c r="JK189" s="48"/>
      <c r="JL189" s="48"/>
    </row>
    <row r="190" spans="1:272" x14ac:dyDescent="0.2">
      <c r="A190" s="51"/>
      <c r="B190" s="51"/>
      <c r="C190" s="48"/>
      <c r="D190" s="48"/>
      <c r="E190" s="48"/>
      <c r="F190" s="49"/>
      <c r="G190" s="49"/>
      <c r="H190" s="49"/>
      <c r="I190" s="50"/>
      <c r="J190" s="48"/>
      <c r="K190" s="48"/>
      <c r="L190" s="48"/>
      <c r="M190" s="48"/>
      <c r="N190" s="48"/>
      <c r="O190" s="48"/>
      <c r="P190" s="48"/>
      <c r="Q190" s="48"/>
      <c r="R190" s="48"/>
      <c r="S190" s="48"/>
      <c r="T190" s="48"/>
      <c r="U190" s="48"/>
      <c r="V190" s="48"/>
      <c r="W190" s="48"/>
      <c r="X190" s="48"/>
      <c r="Y190" s="48"/>
      <c r="Z190" s="48"/>
      <c r="AA190" s="48"/>
      <c r="AB190" s="48"/>
      <c r="AC190" s="48"/>
      <c r="AD190" s="48"/>
      <c r="AE190" s="48"/>
      <c r="AF190" s="48"/>
      <c r="AG190" s="48"/>
      <c r="AH190" s="48"/>
      <c r="AI190" s="48"/>
      <c r="AJ190" s="48"/>
      <c r="AK190" s="48"/>
      <c r="AL190" s="48"/>
      <c r="AM190" s="48"/>
      <c r="AN190" s="48"/>
      <c r="AO190" s="48"/>
      <c r="AP190" s="48"/>
      <c r="AQ190" s="48"/>
      <c r="AR190" s="48"/>
      <c r="AS190" s="48"/>
      <c r="AT190" s="48"/>
      <c r="AU190" s="48"/>
      <c r="AV190" s="48"/>
      <c r="AW190" s="48"/>
      <c r="AX190" s="48"/>
      <c r="AY190" s="48"/>
      <c r="AZ190" s="48"/>
      <c r="BA190" s="48"/>
      <c r="BB190" s="48"/>
      <c r="BC190" s="48"/>
      <c r="BD190" s="48"/>
      <c r="BE190" s="48"/>
      <c r="BF190" s="48"/>
      <c r="BG190" s="48"/>
      <c r="BH190" s="48"/>
      <c r="BI190" s="48"/>
      <c r="BJ190" s="48"/>
      <c r="BK190" s="48"/>
      <c r="BL190" s="48"/>
      <c r="BM190" s="48"/>
      <c r="BN190" s="48"/>
      <c r="BO190" s="48"/>
      <c r="BP190" s="48"/>
      <c r="BQ190" s="48"/>
      <c r="BR190" s="48"/>
      <c r="BS190" s="48"/>
      <c r="BT190" s="48"/>
      <c r="BU190" s="48"/>
      <c r="BV190" s="48"/>
      <c r="BW190" s="48"/>
      <c r="BX190" s="48"/>
      <c r="BY190" s="48"/>
      <c r="BZ190" s="48"/>
      <c r="CA190" s="48"/>
      <c r="CB190" s="48"/>
      <c r="CC190" s="48"/>
      <c r="CD190" s="48"/>
      <c r="CE190" s="48"/>
      <c r="CF190" s="48"/>
      <c r="CG190" s="48"/>
      <c r="CH190" s="48"/>
      <c r="CI190" s="48"/>
      <c r="CJ190" s="48"/>
      <c r="CK190" s="48"/>
      <c r="CL190" s="48"/>
      <c r="CM190" s="48"/>
      <c r="CN190" s="48"/>
      <c r="CO190" s="48"/>
      <c r="CP190" s="48"/>
      <c r="CQ190" s="48"/>
      <c r="CR190" s="48"/>
      <c r="CS190" s="48"/>
      <c r="CT190" s="48"/>
      <c r="CU190" s="48"/>
      <c r="CV190" s="48"/>
      <c r="CW190" s="48"/>
      <c r="CX190" s="48"/>
      <c r="CY190" s="48"/>
      <c r="CZ190" s="48"/>
      <c r="DA190" s="48"/>
      <c r="DB190" s="48"/>
      <c r="DC190" s="48"/>
      <c r="DD190" s="48"/>
      <c r="DE190" s="48"/>
      <c r="DF190" s="48"/>
      <c r="DG190" s="48"/>
      <c r="DH190" s="48"/>
      <c r="DI190" s="48"/>
      <c r="DJ190" s="48"/>
      <c r="DK190" s="48"/>
      <c r="DL190" s="48"/>
      <c r="DM190" s="48"/>
      <c r="DN190" s="48"/>
      <c r="DO190" s="48"/>
      <c r="DP190" s="48"/>
      <c r="DQ190" s="48"/>
      <c r="DR190" s="48"/>
      <c r="DS190" s="48"/>
      <c r="DT190" s="48"/>
      <c r="DU190" s="48"/>
      <c r="DV190" s="48"/>
      <c r="DW190" s="48"/>
      <c r="DX190" s="48"/>
      <c r="DY190" s="48"/>
      <c r="DZ190" s="48"/>
      <c r="EA190" s="48"/>
      <c r="EB190" s="48"/>
      <c r="EC190" s="48"/>
      <c r="ED190" s="48"/>
      <c r="EE190" s="48"/>
      <c r="EF190" s="48"/>
      <c r="EG190" s="48"/>
      <c r="EH190" s="48"/>
      <c r="EI190" s="48"/>
      <c r="EJ190" s="48"/>
      <c r="EK190" s="48"/>
      <c r="EL190" s="48"/>
      <c r="EM190" s="48"/>
      <c r="EN190" s="48"/>
      <c r="EO190" s="48"/>
      <c r="EP190" s="48"/>
      <c r="EQ190" s="48"/>
      <c r="ER190" s="48"/>
      <c r="ES190" s="48"/>
      <c r="ET190" s="48"/>
      <c r="EU190" s="48"/>
      <c r="EV190" s="48"/>
      <c r="EW190" s="48"/>
      <c r="EX190" s="48"/>
      <c r="EY190" s="48"/>
      <c r="EZ190" s="48"/>
      <c r="FA190" s="48"/>
      <c r="FB190" s="48"/>
      <c r="FC190" s="48"/>
      <c r="FD190" s="48"/>
      <c r="FE190" s="48"/>
      <c r="FF190" s="48"/>
      <c r="FG190" s="48"/>
      <c r="FH190" s="48"/>
      <c r="FI190" s="48"/>
      <c r="FJ190" s="48"/>
      <c r="FK190" s="48"/>
      <c r="FL190" s="48"/>
      <c r="FM190" s="48"/>
      <c r="FN190" s="48"/>
      <c r="FO190" s="48"/>
      <c r="FP190" s="48"/>
      <c r="FQ190" s="48"/>
      <c r="FR190" s="48"/>
      <c r="FS190" s="48"/>
      <c r="FT190" s="48"/>
      <c r="FU190" s="48"/>
      <c r="FV190" s="48"/>
      <c r="FW190" s="48"/>
      <c r="FX190" s="48"/>
      <c r="FY190" s="48"/>
      <c r="FZ190" s="48"/>
      <c r="GA190" s="48"/>
      <c r="GB190" s="48"/>
      <c r="GC190" s="48"/>
      <c r="GD190" s="48"/>
      <c r="GE190" s="48"/>
      <c r="GF190" s="48"/>
      <c r="GG190" s="48"/>
      <c r="GH190" s="48"/>
      <c r="GI190" s="48"/>
      <c r="GJ190" s="48"/>
      <c r="GK190" s="48"/>
      <c r="GL190" s="48"/>
      <c r="GM190" s="48"/>
      <c r="GN190" s="48"/>
      <c r="GO190" s="48"/>
      <c r="GP190" s="48"/>
      <c r="GQ190" s="48"/>
      <c r="GR190" s="48"/>
      <c r="GS190" s="48"/>
      <c r="GT190" s="48"/>
      <c r="GU190" s="48"/>
      <c r="GV190" s="48"/>
      <c r="GW190" s="48"/>
      <c r="GX190" s="48"/>
      <c r="GY190" s="48"/>
      <c r="GZ190" s="48"/>
      <c r="HA190" s="48"/>
      <c r="HB190" s="48"/>
      <c r="HC190" s="48"/>
      <c r="HD190" s="48"/>
      <c r="HE190" s="48"/>
      <c r="HF190" s="48"/>
      <c r="HG190" s="48"/>
      <c r="HH190" s="48"/>
      <c r="HI190" s="48"/>
      <c r="HJ190" s="48"/>
      <c r="HK190" s="48"/>
      <c r="HL190" s="48"/>
      <c r="HM190" s="48"/>
      <c r="HN190" s="48"/>
      <c r="HO190" s="48"/>
      <c r="HP190" s="48"/>
      <c r="HQ190" s="48"/>
      <c r="HR190" s="48"/>
      <c r="HS190" s="48"/>
      <c r="HT190" s="48"/>
      <c r="HU190" s="48"/>
      <c r="HV190" s="48"/>
      <c r="HW190" s="48"/>
      <c r="HX190" s="48"/>
      <c r="HY190" s="48"/>
      <c r="HZ190" s="48"/>
      <c r="IA190" s="48"/>
      <c r="IB190" s="48"/>
      <c r="IC190" s="48"/>
      <c r="ID190" s="48"/>
      <c r="IE190" s="48"/>
      <c r="IF190" s="48"/>
      <c r="IG190" s="48"/>
      <c r="IH190" s="48"/>
      <c r="II190" s="48"/>
      <c r="IJ190" s="48"/>
      <c r="IK190" s="48"/>
      <c r="IL190" s="48"/>
      <c r="IM190" s="48"/>
      <c r="IN190" s="48"/>
      <c r="IO190" s="48"/>
      <c r="IP190" s="48"/>
      <c r="IQ190" s="48"/>
      <c r="IR190" s="48"/>
      <c r="IS190" s="48"/>
      <c r="IT190" s="48"/>
      <c r="IU190" s="48"/>
      <c r="IV190" s="48"/>
      <c r="IW190" s="48"/>
      <c r="IX190" s="48"/>
      <c r="IY190" s="48"/>
      <c r="IZ190" s="48"/>
      <c r="JA190" s="48"/>
      <c r="JB190" s="48"/>
      <c r="JC190" s="48"/>
      <c r="JD190" s="48"/>
      <c r="JE190" s="48"/>
      <c r="JF190" s="48"/>
      <c r="JG190" s="48"/>
      <c r="JH190" s="48"/>
      <c r="JI190" s="48"/>
      <c r="JJ190" s="48"/>
      <c r="JK190" s="48"/>
      <c r="JL190" s="48"/>
    </row>
    <row r="191" spans="1:272" x14ac:dyDescent="0.2">
      <c r="A191" s="51"/>
      <c r="B191" s="51"/>
      <c r="C191" s="48"/>
      <c r="D191" s="48"/>
      <c r="E191" s="48"/>
      <c r="F191" s="49"/>
      <c r="G191" s="49"/>
      <c r="H191" s="49"/>
      <c r="I191" s="50"/>
      <c r="J191" s="48"/>
      <c r="K191" s="48"/>
      <c r="L191" s="48"/>
      <c r="M191" s="48"/>
      <c r="N191" s="48"/>
      <c r="O191" s="48"/>
      <c r="P191" s="48"/>
      <c r="Q191" s="48"/>
      <c r="R191" s="48"/>
      <c r="S191" s="48"/>
      <c r="T191" s="48"/>
      <c r="U191" s="48"/>
      <c r="V191" s="48"/>
      <c r="W191" s="48"/>
      <c r="X191" s="48"/>
      <c r="Y191" s="48"/>
      <c r="Z191" s="48"/>
      <c r="AA191" s="48"/>
      <c r="AB191" s="48"/>
      <c r="AC191" s="48"/>
      <c r="AD191" s="48"/>
      <c r="AE191" s="48"/>
      <c r="AF191" s="48"/>
      <c r="AG191" s="48"/>
      <c r="AH191" s="48"/>
      <c r="AI191" s="48"/>
      <c r="AJ191" s="48"/>
      <c r="AK191" s="48"/>
      <c r="AL191" s="48"/>
      <c r="AM191" s="48"/>
      <c r="AN191" s="48"/>
      <c r="AO191" s="48"/>
      <c r="AP191" s="48"/>
      <c r="AQ191" s="48"/>
      <c r="AR191" s="48"/>
      <c r="AS191" s="48"/>
      <c r="AT191" s="48"/>
      <c r="AU191" s="48"/>
      <c r="AV191" s="48"/>
      <c r="AW191" s="48"/>
      <c r="AX191" s="48"/>
      <c r="AY191" s="48"/>
      <c r="AZ191" s="48"/>
      <c r="BA191" s="48"/>
      <c r="BB191" s="48"/>
      <c r="BC191" s="48"/>
      <c r="BD191" s="48"/>
      <c r="BE191" s="48"/>
      <c r="BF191" s="48"/>
      <c r="BG191" s="48"/>
      <c r="BH191" s="48"/>
      <c r="BI191" s="48"/>
      <c r="BJ191" s="48"/>
      <c r="BK191" s="48"/>
      <c r="BL191" s="48"/>
      <c r="BM191" s="48"/>
      <c r="BN191" s="48"/>
      <c r="BO191" s="48"/>
      <c r="BP191" s="48"/>
      <c r="BQ191" s="48"/>
      <c r="BR191" s="48"/>
      <c r="BS191" s="48"/>
      <c r="BT191" s="48"/>
      <c r="BU191" s="48"/>
      <c r="BV191" s="48"/>
      <c r="BW191" s="48"/>
      <c r="BX191" s="48"/>
      <c r="BY191" s="48"/>
      <c r="BZ191" s="48"/>
      <c r="CA191" s="48"/>
      <c r="CB191" s="48"/>
      <c r="CC191" s="48"/>
      <c r="CD191" s="48"/>
      <c r="CE191" s="48"/>
      <c r="CF191" s="48"/>
      <c r="CG191" s="48"/>
      <c r="CH191" s="48"/>
      <c r="CI191" s="48"/>
      <c r="CJ191" s="48"/>
      <c r="CK191" s="48"/>
      <c r="CL191" s="48"/>
      <c r="CM191" s="48"/>
      <c r="CN191" s="48"/>
      <c r="CO191" s="48"/>
      <c r="CP191" s="48"/>
      <c r="CQ191" s="48"/>
      <c r="CR191" s="48"/>
      <c r="CS191" s="48"/>
      <c r="CT191" s="48"/>
      <c r="CU191" s="48"/>
      <c r="CV191" s="48"/>
      <c r="CW191" s="48"/>
      <c r="CX191" s="48"/>
      <c r="CY191" s="48"/>
      <c r="CZ191" s="48"/>
      <c r="DA191" s="48"/>
      <c r="DB191" s="48"/>
      <c r="DC191" s="48"/>
      <c r="DD191" s="48"/>
      <c r="DE191" s="48"/>
      <c r="DF191" s="48"/>
      <c r="DG191" s="48"/>
      <c r="DH191" s="48"/>
      <c r="DI191" s="48"/>
      <c r="DJ191" s="48"/>
      <c r="DK191" s="48"/>
      <c r="DL191" s="48"/>
      <c r="DM191" s="48"/>
      <c r="DN191" s="48"/>
      <c r="DO191" s="48"/>
      <c r="DP191" s="48"/>
      <c r="DQ191" s="48"/>
      <c r="DR191" s="48"/>
      <c r="DS191" s="48"/>
      <c r="DT191" s="48"/>
      <c r="DU191" s="48"/>
      <c r="DV191" s="48"/>
      <c r="DW191" s="48"/>
      <c r="DX191" s="48"/>
      <c r="DY191" s="48"/>
      <c r="DZ191" s="48"/>
      <c r="EA191" s="48"/>
      <c r="EB191" s="48"/>
      <c r="EC191" s="48"/>
      <c r="ED191" s="48"/>
      <c r="EE191" s="48"/>
      <c r="EF191" s="48"/>
      <c r="EG191" s="48"/>
      <c r="EH191" s="48"/>
      <c r="EI191" s="48"/>
      <c r="EJ191" s="48"/>
      <c r="EK191" s="48"/>
      <c r="EL191" s="48"/>
      <c r="EM191" s="48"/>
      <c r="EN191" s="48"/>
      <c r="EO191" s="48"/>
      <c r="EP191" s="48"/>
      <c r="EQ191" s="48"/>
      <c r="ER191" s="48"/>
      <c r="ES191" s="48"/>
      <c r="ET191" s="48"/>
      <c r="EU191" s="48"/>
      <c r="EV191" s="48"/>
      <c r="EW191" s="48"/>
      <c r="EX191" s="48"/>
      <c r="EY191" s="48"/>
      <c r="EZ191" s="48"/>
      <c r="FA191" s="48"/>
      <c r="FB191" s="48"/>
      <c r="FC191" s="48"/>
      <c r="FD191" s="48"/>
      <c r="FE191" s="48"/>
      <c r="FF191" s="48"/>
      <c r="FG191" s="48"/>
      <c r="FH191" s="48"/>
      <c r="FI191" s="48"/>
      <c r="FJ191" s="48"/>
      <c r="FK191" s="48"/>
      <c r="FL191" s="48"/>
      <c r="FM191" s="48"/>
      <c r="FN191" s="48"/>
      <c r="FO191" s="48"/>
      <c r="FP191" s="48"/>
      <c r="FQ191" s="48"/>
      <c r="FR191" s="48"/>
      <c r="FS191" s="48"/>
      <c r="FT191" s="48"/>
      <c r="FU191" s="48"/>
      <c r="FV191" s="48"/>
      <c r="FW191" s="48"/>
      <c r="FX191" s="48"/>
      <c r="FY191" s="48"/>
      <c r="FZ191" s="48"/>
      <c r="GA191" s="48"/>
      <c r="GB191" s="48"/>
      <c r="GC191" s="48"/>
      <c r="GD191" s="48"/>
      <c r="GE191" s="48"/>
      <c r="GF191" s="48"/>
      <c r="GG191" s="48"/>
      <c r="GH191" s="48"/>
      <c r="GI191" s="48"/>
      <c r="GJ191" s="48"/>
      <c r="GK191" s="48"/>
      <c r="GL191" s="48"/>
      <c r="GM191" s="48"/>
      <c r="GN191" s="48"/>
      <c r="GO191" s="48"/>
      <c r="GP191" s="48"/>
      <c r="GQ191" s="48"/>
      <c r="GR191" s="48"/>
      <c r="GS191" s="48"/>
      <c r="GT191" s="48"/>
      <c r="GU191" s="48"/>
      <c r="GV191" s="48"/>
      <c r="GW191" s="48"/>
      <c r="GX191" s="48"/>
      <c r="GY191" s="48"/>
      <c r="GZ191" s="48"/>
      <c r="HA191" s="48"/>
      <c r="HB191" s="48"/>
      <c r="HC191" s="48"/>
      <c r="HD191" s="48"/>
      <c r="HE191" s="48"/>
      <c r="HF191" s="48"/>
      <c r="HG191" s="48"/>
      <c r="HH191" s="48"/>
      <c r="HI191" s="48"/>
      <c r="HJ191" s="48"/>
      <c r="HK191" s="48"/>
      <c r="HL191" s="48"/>
      <c r="HM191" s="48"/>
      <c r="HN191" s="48"/>
      <c r="HO191" s="48"/>
      <c r="HP191" s="48"/>
      <c r="HQ191" s="48"/>
      <c r="HR191" s="48"/>
      <c r="HS191" s="48"/>
      <c r="HT191" s="48"/>
      <c r="HU191" s="48"/>
      <c r="HV191" s="48"/>
      <c r="HW191" s="48"/>
      <c r="HX191" s="48"/>
      <c r="HY191" s="48"/>
      <c r="HZ191" s="48"/>
      <c r="IA191" s="48"/>
      <c r="IB191" s="48"/>
      <c r="IC191" s="48"/>
      <c r="ID191" s="48"/>
      <c r="IE191" s="48"/>
      <c r="IF191" s="48"/>
      <c r="IG191" s="48"/>
      <c r="IH191" s="48"/>
      <c r="II191" s="48"/>
      <c r="IJ191" s="48"/>
      <c r="IK191" s="48"/>
      <c r="IL191" s="48"/>
      <c r="IM191" s="48"/>
      <c r="IN191" s="48"/>
      <c r="IO191" s="48"/>
      <c r="IP191" s="48"/>
      <c r="IQ191" s="48"/>
      <c r="IR191" s="48"/>
      <c r="IS191" s="48"/>
      <c r="IT191" s="48"/>
      <c r="IU191" s="48"/>
      <c r="IV191" s="48"/>
      <c r="IW191" s="48"/>
      <c r="IX191" s="48"/>
      <c r="IY191" s="48"/>
      <c r="IZ191" s="48"/>
      <c r="JA191" s="48"/>
      <c r="JB191" s="48"/>
      <c r="JC191" s="48"/>
      <c r="JD191" s="48"/>
      <c r="JE191" s="48"/>
      <c r="JF191" s="48"/>
      <c r="JG191" s="48"/>
      <c r="JH191" s="48"/>
      <c r="JI191" s="48"/>
      <c r="JJ191" s="48"/>
      <c r="JK191" s="48"/>
      <c r="JL191" s="48"/>
    </row>
    <row r="192" spans="1:272" x14ac:dyDescent="0.2">
      <c r="A192" s="51"/>
      <c r="B192" s="51"/>
      <c r="C192" s="48"/>
      <c r="D192" s="48"/>
      <c r="E192" s="48"/>
      <c r="F192" s="49"/>
      <c r="G192" s="49"/>
      <c r="H192" s="49"/>
      <c r="I192" s="50"/>
      <c r="J192" s="48"/>
      <c r="K192" s="48"/>
      <c r="L192" s="48"/>
      <c r="M192" s="48"/>
      <c r="N192" s="48"/>
      <c r="O192" s="48"/>
      <c r="P192" s="48"/>
      <c r="Q192" s="48"/>
      <c r="R192" s="48"/>
      <c r="S192" s="48"/>
      <c r="T192" s="48"/>
      <c r="U192" s="48"/>
      <c r="V192" s="48"/>
      <c r="W192" s="48"/>
      <c r="X192" s="48"/>
      <c r="Y192" s="48"/>
      <c r="Z192" s="48"/>
      <c r="AA192" s="48"/>
      <c r="AB192" s="48"/>
      <c r="AC192" s="48"/>
      <c r="AD192" s="48"/>
      <c r="AE192" s="48"/>
      <c r="AF192" s="48"/>
      <c r="AG192" s="48"/>
      <c r="AH192" s="48"/>
      <c r="AI192" s="48"/>
      <c r="AJ192" s="48"/>
      <c r="AK192" s="48"/>
      <c r="AL192" s="48"/>
      <c r="AM192" s="48"/>
      <c r="AN192" s="48"/>
      <c r="AO192" s="48"/>
      <c r="AP192" s="48"/>
      <c r="AQ192" s="48"/>
      <c r="AR192" s="48"/>
      <c r="AS192" s="48"/>
      <c r="AT192" s="48"/>
      <c r="AU192" s="48"/>
      <c r="AV192" s="48"/>
      <c r="AW192" s="48"/>
      <c r="AX192" s="48"/>
      <c r="AY192" s="48"/>
      <c r="AZ192" s="48"/>
      <c r="BA192" s="48"/>
      <c r="BB192" s="48"/>
      <c r="BC192" s="48"/>
      <c r="BD192" s="48"/>
      <c r="BE192" s="48"/>
      <c r="BF192" s="48"/>
      <c r="BG192" s="48"/>
      <c r="BH192" s="48"/>
      <c r="BI192" s="48"/>
      <c r="BJ192" s="48"/>
      <c r="BK192" s="48"/>
      <c r="BL192" s="48"/>
      <c r="BM192" s="48"/>
      <c r="BN192" s="48"/>
      <c r="BO192" s="48"/>
      <c r="BP192" s="48"/>
      <c r="BQ192" s="48"/>
      <c r="BR192" s="48"/>
      <c r="BS192" s="48"/>
      <c r="BT192" s="48"/>
      <c r="BU192" s="48"/>
      <c r="BV192" s="48"/>
      <c r="BW192" s="48"/>
      <c r="BX192" s="48"/>
      <c r="BY192" s="48"/>
      <c r="BZ192" s="48"/>
      <c r="CA192" s="48"/>
      <c r="CB192" s="48"/>
      <c r="CC192" s="48"/>
      <c r="CD192" s="48"/>
      <c r="CE192" s="48"/>
      <c r="CF192" s="48"/>
      <c r="CG192" s="48"/>
      <c r="CH192" s="48"/>
      <c r="CI192" s="48"/>
      <c r="CJ192" s="48"/>
      <c r="CK192" s="48"/>
      <c r="CL192" s="48"/>
      <c r="CM192" s="48"/>
      <c r="CN192" s="48"/>
      <c r="CO192" s="48"/>
      <c r="CP192" s="48"/>
      <c r="CQ192" s="48"/>
      <c r="CR192" s="48"/>
      <c r="CS192" s="48"/>
      <c r="CT192" s="48"/>
      <c r="CU192" s="48"/>
      <c r="CV192" s="48"/>
      <c r="CW192" s="48"/>
      <c r="CX192" s="48"/>
      <c r="CY192" s="48"/>
      <c r="CZ192" s="48"/>
      <c r="DA192" s="48"/>
      <c r="DB192" s="48"/>
      <c r="DC192" s="48"/>
      <c r="DD192" s="48"/>
      <c r="DE192" s="48"/>
      <c r="DF192" s="48"/>
      <c r="DG192" s="48"/>
      <c r="DH192" s="48"/>
      <c r="DI192" s="48"/>
      <c r="DJ192" s="48"/>
      <c r="DK192" s="48"/>
      <c r="DL192" s="48"/>
      <c r="DM192" s="48"/>
      <c r="DN192" s="48"/>
      <c r="DO192" s="48"/>
      <c r="DP192" s="48"/>
      <c r="DQ192" s="48"/>
      <c r="DR192" s="48"/>
      <c r="DS192" s="48"/>
      <c r="DT192" s="48"/>
      <c r="DU192" s="48"/>
      <c r="DV192" s="48"/>
      <c r="DW192" s="48"/>
      <c r="DX192" s="48"/>
      <c r="DY192" s="48"/>
      <c r="DZ192" s="48"/>
      <c r="EA192" s="48"/>
      <c r="EB192" s="48"/>
      <c r="EC192" s="48"/>
      <c r="ED192" s="48"/>
      <c r="EE192" s="48"/>
      <c r="EF192" s="48"/>
      <c r="EG192" s="48"/>
      <c r="EH192" s="48"/>
      <c r="EI192" s="48"/>
      <c r="EJ192" s="48"/>
      <c r="EK192" s="48"/>
      <c r="EL192" s="48"/>
      <c r="EM192" s="48"/>
      <c r="EN192" s="48"/>
      <c r="EO192" s="48"/>
      <c r="EP192" s="48"/>
      <c r="EQ192" s="48"/>
      <c r="ER192" s="48"/>
      <c r="ES192" s="48"/>
      <c r="ET192" s="48"/>
      <c r="EU192" s="48"/>
      <c r="EV192" s="48"/>
      <c r="EW192" s="48"/>
      <c r="EX192" s="48"/>
      <c r="EY192" s="48"/>
      <c r="EZ192" s="48"/>
      <c r="FA192" s="48"/>
      <c r="FB192" s="48"/>
      <c r="FC192" s="48"/>
      <c r="FD192" s="48"/>
      <c r="FE192" s="48"/>
      <c r="FF192" s="48"/>
      <c r="FG192" s="48"/>
      <c r="FH192" s="48"/>
      <c r="FI192" s="48"/>
      <c r="FJ192" s="48"/>
      <c r="FK192" s="48"/>
      <c r="FL192" s="48"/>
      <c r="FM192" s="48"/>
      <c r="FN192" s="48"/>
      <c r="FO192" s="48"/>
      <c r="FP192" s="48"/>
      <c r="FQ192" s="48"/>
      <c r="FR192" s="48"/>
      <c r="FS192" s="48"/>
      <c r="FT192" s="48"/>
      <c r="FU192" s="48"/>
      <c r="FV192" s="48"/>
      <c r="FW192" s="48"/>
      <c r="FX192" s="48"/>
      <c r="FY192" s="48"/>
      <c r="FZ192" s="48"/>
      <c r="GA192" s="48"/>
      <c r="GB192" s="48"/>
      <c r="GC192" s="48"/>
      <c r="GD192" s="48"/>
      <c r="GE192" s="48"/>
      <c r="GF192" s="48"/>
      <c r="GG192" s="48"/>
      <c r="GH192" s="48"/>
      <c r="GI192" s="48"/>
      <c r="GJ192" s="48"/>
      <c r="GK192" s="48"/>
      <c r="GL192" s="48"/>
      <c r="GM192" s="48"/>
      <c r="GN192" s="48"/>
      <c r="GO192" s="48"/>
      <c r="GP192" s="48"/>
      <c r="GQ192" s="48"/>
      <c r="GR192" s="48"/>
      <c r="GS192" s="48"/>
      <c r="GT192" s="48"/>
      <c r="GU192" s="48"/>
      <c r="GV192" s="48"/>
      <c r="GW192" s="48"/>
      <c r="GX192" s="48"/>
      <c r="GY192" s="48"/>
      <c r="GZ192" s="48"/>
      <c r="HA192" s="48"/>
      <c r="HB192" s="48"/>
      <c r="HC192" s="48"/>
      <c r="HD192" s="48"/>
      <c r="HE192" s="48"/>
      <c r="HF192" s="48"/>
      <c r="HG192" s="48"/>
      <c r="HH192" s="48"/>
      <c r="HI192" s="48"/>
      <c r="HJ192" s="48"/>
      <c r="HK192" s="48"/>
      <c r="HL192" s="48"/>
      <c r="HM192" s="48"/>
      <c r="HN192" s="48"/>
      <c r="HO192" s="48"/>
      <c r="HP192" s="48"/>
      <c r="HQ192" s="48"/>
      <c r="HR192" s="48"/>
      <c r="HS192" s="48"/>
      <c r="HT192" s="48"/>
      <c r="HU192" s="48"/>
      <c r="HV192" s="48"/>
      <c r="HW192" s="48"/>
      <c r="HX192" s="48"/>
      <c r="HY192" s="48"/>
      <c r="HZ192" s="48"/>
      <c r="IA192" s="48"/>
      <c r="IB192" s="48"/>
      <c r="IC192" s="48"/>
      <c r="ID192" s="48"/>
      <c r="IE192" s="48"/>
      <c r="IF192" s="48"/>
      <c r="IG192" s="48"/>
      <c r="IH192" s="48"/>
      <c r="II192" s="48"/>
      <c r="IJ192" s="48"/>
      <c r="IK192" s="48"/>
      <c r="IL192" s="48"/>
      <c r="IM192" s="48"/>
      <c r="IN192" s="48"/>
      <c r="IO192" s="48"/>
      <c r="IP192" s="48"/>
      <c r="IQ192" s="48"/>
      <c r="IR192" s="48"/>
      <c r="IS192" s="48"/>
      <c r="IT192" s="48"/>
      <c r="IU192" s="48"/>
      <c r="IV192" s="48"/>
      <c r="IW192" s="48"/>
      <c r="IX192" s="48"/>
      <c r="IY192" s="48"/>
      <c r="IZ192" s="48"/>
      <c r="JA192" s="48"/>
      <c r="JB192" s="48"/>
      <c r="JC192" s="48"/>
      <c r="JD192" s="48"/>
      <c r="JE192" s="48"/>
      <c r="JF192" s="48"/>
      <c r="JG192" s="48"/>
      <c r="JH192" s="48"/>
      <c r="JI192" s="48"/>
      <c r="JJ192" s="48"/>
      <c r="JK192" s="48"/>
      <c r="JL192" s="48"/>
    </row>
    <row r="193" spans="1:272" x14ac:dyDescent="0.2">
      <c r="A193" s="51"/>
      <c r="B193" s="51"/>
      <c r="C193" s="48"/>
      <c r="D193" s="48"/>
      <c r="E193" s="48"/>
      <c r="F193" s="49"/>
      <c r="G193" s="49"/>
      <c r="H193" s="49"/>
      <c r="I193" s="50"/>
      <c r="J193" s="48"/>
      <c r="K193" s="48"/>
      <c r="L193" s="48"/>
      <c r="M193" s="48"/>
      <c r="N193" s="48"/>
      <c r="O193" s="48"/>
      <c r="P193" s="48"/>
      <c r="Q193" s="48"/>
      <c r="R193" s="48"/>
      <c r="S193" s="48"/>
      <c r="T193" s="48"/>
      <c r="U193" s="48"/>
      <c r="V193" s="48"/>
      <c r="W193" s="48"/>
      <c r="X193" s="48"/>
      <c r="Y193" s="48"/>
      <c r="Z193" s="48"/>
      <c r="AA193" s="48"/>
      <c r="AB193" s="48"/>
      <c r="AC193" s="48"/>
      <c r="AD193" s="48"/>
      <c r="AE193" s="48"/>
      <c r="AF193" s="48"/>
      <c r="AG193" s="48"/>
      <c r="AH193" s="48"/>
      <c r="AI193" s="48"/>
      <c r="AJ193" s="48"/>
      <c r="AK193" s="48"/>
      <c r="AL193" s="48"/>
      <c r="AM193" s="48"/>
      <c r="AN193" s="48"/>
      <c r="AO193" s="48"/>
      <c r="AP193" s="48"/>
      <c r="AQ193" s="48"/>
      <c r="AR193" s="48"/>
      <c r="AS193" s="48"/>
      <c r="AT193" s="48"/>
      <c r="AU193" s="48"/>
      <c r="AV193" s="48"/>
      <c r="AW193" s="48"/>
      <c r="AX193" s="48"/>
      <c r="AY193" s="48"/>
      <c r="AZ193" s="48"/>
      <c r="BA193" s="48"/>
      <c r="BB193" s="48"/>
      <c r="BC193" s="48"/>
      <c r="BD193" s="48"/>
      <c r="BE193" s="48"/>
      <c r="BF193" s="48"/>
      <c r="BG193" s="48"/>
      <c r="BH193" s="48"/>
      <c r="BI193" s="48"/>
      <c r="BJ193" s="48"/>
      <c r="BK193" s="48"/>
      <c r="BL193" s="48"/>
      <c r="BM193" s="48"/>
      <c r="BN193" s="48"/>
      <c r="BO193" s="48"/>
      <c r="BP193" s="48"/>
      <c r="BQ193" s="48"/>
      <c r="BR193" s="48"/>
      <c r="BS193" s="48"/>
      <c r="BT193" s="48"/>
      <c r="BU193" s="48"/>
      <c r="BV193" s="48"/>
      <c r="BW193" s="48"/>
      <c r="BX193" s="48"/>
      <c r="BY193" s="48"/>
      <c r="BZ193" s="48"/>
      <c r="CA193" s="48"/>
      <c r="CB193" s="48"/>
      <c r="CC193" s="48"/>
      <c r="CD193" s="48"/>
      <c r="CE193" s="48"/>
      <c r="CF193" s="48"/>
      <c r="CG193" s="48"/>
      <c r="CH193" s="48"/>
      <c r="CI193" s="48"/>
      <c r="CJ193" s="48"/>
      <c r="CK193" s="48"/>
      <c r="CL193" s="48"/>
      <c r="CM193" s="48"/>
      <c r="CN193" s="48"/>
      <c r="CO193" s="48"/>
      <c r="CP193" s="48"/>
      <c r="CQ193" s="48"/>
      <c r="CR193" s="48"/>
      <c r="CS193" s="48"/>
      <c r="CT193" s="48"/>
      <c r="CU193" s="48"/>
      <c r="CV193" s="48"/>
      <c r="CW193" s="48"/>
      <c r="CX193" s="48"/>
      <c r="CY193" s="48"/>
      <c r="CZ193" s="48"/>
      <c r="DA193" s="48"/>
      <c r="DB193" s="48"/>
      <c r="DC193" s="48"/>
      <c r="DD193" s="48"/>
      <c r="DE193" s="48"/>
      <c r="DF193" s="48"/>
      <c r="DG193" s="48"/>
      <c r="DH193" s="48"/>
      <c r="DI193" s="48"/>
      <c r="DJ193" s="48"/>
      <c r="DK193" s="48"/>
      <c r="DL193" s="48"/>
      <c r="DM193" s="48"/>
      <c r="DN193" s="48"/>
      <c r="DO193" s="48"/>
      <c r="DP193" s="48"/>
      <c r="DQ193" s="48"/>
      <c r="DR193" s="48"/>
      <c r="DS193" s="48"/>
      <c r="DT193" s="48"/>
      <c r="DU193" s="48"/>
      <c r="DV193" s="48"/>
      <c r="DW193" s="48"/>
      <c r="DX193" s="48"/>
      <c r="DY193" s="48"/>
      <c r="DZ193" s="48"/>
      <c r="EA193" s="48"/>
      <c r="EB193" s="48"/>
      <c r="EC193" s="48"/>
      <c r="ED193" s="48"/>
      <c r="EE193" s="48"/>
      <c r="EF193" s="48"/>
      <c r="EG193" s="48"/>
      <c r="EH193" s="48"/>
      <c r="EI193" s="48"/>
      <c r="EJ193" s="48"/>
      <c r="EK193" s="48"/>
      <c r="EL193" s="48"/>
      <c r="EM193" s="48"/>
      <c r="EN193" s="48"/>
      <c r="EO193" s="48"/>
      <c r="EP193" s="48"/>
      <c r="EQ193" s="48"/>
      <c r="ER193" s="48"/>
      <c r="ES193" s="48"/>
      <c r="ET193" s="48"/>
      <c r="EU193" s="48"/>
      <c r="EV193" s="48"/>
      <c r="EW193" s="48"/>
      <c r="EX193" s="48"/>
      <c r="EY193" s="48"/>
      <c r="EZ193" s="48"/>
      <c r="FA193" s="48"/>
      <c r="FB193" s="48"/>
      <c r="FC193" s="48"/>
      <c r="FD193" s="48"/>
      <c r="FE193" s="48"/>
      <c r="FF193" s="48"/>
      <c r="FG193" s="48"/>
      <c r="FH193" s="48"/>
      <c r="FI193" s="48"/>
      <c r="FJ193" s="48"/>
      <c r="FK193" s="48"/>
      <c r="FL193" s="48"/>
      <c r="FM193" s="48"/>
      <c r="FN193" s="48"/>
      <c r="FO193" s="48"/>
      <c r="FP193" s="48"/>
      <c r="FQ193" s="48"/>
      <c r="FR193" s="48"/>
      <c r="FS193" s="48"/>
      <c r="FT193" s="48"/>
      <c r="FU193" s="48"/>
      <c r="FV193" s="48"/>
      <c r="FW193" s="48"/>
      <c r="FX193" s="48"/>
      <c r="FY193" s="48"/>
      <c r="FZ193" s="48"/>
      <c r="GA193" s="48"/>
      <c r="GB193" s="48"/>
      <c r="GC193" s="48"/>
      <c r="GD193" s="48"/>
      <c r="GE193" s="48"/>
      <c r="GF193" s="48"/>
      <c r="GG193" s="48"/>
      <c r="GH193" s="48"/>
      <c r="GI193" s="48"/>
      <c r="GJ193" s="48"/>
      <c r="GK193" s="48"/>
      <c r="GL193" s="48"/>
      <c r="GM193" s="48"/>
      <c r="GN193" s="48"/>
      <c r="GO193" s="48"/>
      <c r="GP193" s="48"/>
      <c r="GQ193" s="48"/>
      <c r="GR193" s="48"/>
      <c r="GS193" s="48"/>
      <c r="GT193" s="48"/>
      <c r="GU193" s="48"/>
      <c r="GV193" s="48"/>
      <c r="GW193" s="48"/>
      <c r="GX193" s="48"/>
      <c r="GY193" s="48"/>
      <c r="GZ193" s="48"/>
      <c r="HA193" s="48"/>
      <c r="HB193" s="48"/>
      <c r="HC193" s="48"/>
      <c r="HD193" s="48"/>
      <c r="HE193" s="48"/>
      <c r="HF193" s="48"/>
      <c r="HG193" s="48"/>
      <c r="HH193" s="48"/>
      <c r="HI193" s="48"/>
      <c r="HJ193" s="48"/>
      <c r="HK193" s="48"/>
      <c r="HL193" s="48"/>
      <c r="HM193" s="48"/>
      <c r="HN193" s="48"/>
      <c r="HO193" s="48"/>
      <c r="HP193" s="48"/>
      <c r="HQ193" s="48"/>
      <c r="HR193" s="48"/>
      <c r="HS193" s="48"/>
      <c r="HT193" s="48"/>
      <c r="HU193" s="48"/>
      <c r="HV193" s="48"/>
      <c r="HW193" s="48"/>
      <c r="HX193" s="48"/>
      <c r="HY193" s="48"/>
      <c r="HZ193" s="48"/>
      <c r="IA193" s="48"/>
      <c r="IB193" s="48"/>
      <c r="IC193" s="48"/>
      <c r="ID193" s="48"/>
      <c r="IE193" s="48"/>
      <c r="IF193" s="48"/>
      <c r="IG193" s="48"/>
      <c r="IH193" s="48"/>
      <c r="II193" s="48"/>
      <c r="IJ193" s="48"/>
      <c r="IK193" s="48"/>
      <c r="IL193" s="48"/>
      <c r="IM193" s="48"/>
      <c r="IN193" s="48"/>
      <c r="IO193" s="48"/>
      <c r="IP193" s="48"/>
      <c r="IQ193" s="48"/>
      <c r="IR193" s="48"/>
      <c r="IS193" s="48"/>
      <c r="IT193" s="48"/>
      <c r="IU193" s="48"/>
      <c r="IV193" s="48"/>
      <c r="IW193" s="48"/>
      <c r="IX193" s="48"/>
      <c r="IY193" s="48"/>
      <c r="IZ193" s="48"/>
      <c r="JA193" s="48"/>
      <c r="JB193" s="48"/>
      <c r="JC193" s="48"/>
      <c r="JD193" s="48"/>
      <c r="JE193" s="48"/>
      <c r="JF193" s="48"/>
      <c r="JG193" s="48"/>
      <c r="JH193" s="48"/>
      <c r="JI193" s="48"/>
      <c r="JJ193" s="48"/>
      <c r="JK193" s="48"/>
      <c r="JL193" s="48"/>
    </row>
    <row r="194" spans="1:272" x14ac:dyDescent="0.2">
      <c r="A194" s="51"/>
      <c r="B194" s="51"/>
      <c r="C194" s="48"/>
      <c r="D194" s="48"/>
      <c r="E194" s="48"/>
      <c r="F194" s="49"/>
      <c r="G194" s="49"/>
      <c r="H194" s="49"/>
      <c r="I194" s="50"/>
      <c r="J194" s="48"/>
      <c r="K194" s="48"/>
      <c r="L194" s="48"/>
      <c r="M194" s="48"/>
      <c r="N194" s="48"/>
      <c r="O194" s="48"/>
      <c r="P194" s="48"/>
      <c r="Q194" s="48"/>
      <c r="R194" s="48"/>
      <c r="S194" s="48"/>
      <c r="T194" s="48"/>
      <c r="U194" s="48"/>
      <c r="V194" s="48"/>
      <c r="W194" s="48"/>
      <c r="X194" s="48"/>
      <c r="Y194" s="48"/>
      <c r="Z194" s="48"/>
      <c r="AA194" s="48"/>
      <c r="AB194" s="48"/>
      <c r="AC194" s="48"/>
      <c r="AD194" s="48"/>
      <c r="AE194" s="48"/>
      <c r="AF194" s="48"/>
      <c r="AG194" s="48"/>
      <c r="AH194" s="48"/>
      <c r="AI194" s="48"/>
      <c r="AJ194" s="48"/>
      <c r="AK194" s="48"/>
      <c r="AL194" s="48"/>
      <c r="AM194" s="48"/>
      <c r="AN194" s="48"/>
      <c r="AO194" s="48"/>
      <c r="AP194" s="48"/>
      <c r="AQ194" s="48"/>
      <c r="AR194" s="48"/>
      <c r="AS194" s="48"/>
      <c r="AT194" s="48"/>
      <c r="AU194" s="48"/>
      <c r="AV194" s="48"/>
      <c r="AW194" s="48"/>
      <c r="AX194" s="48"/>
      <c r="AY194" s="48"/>
      <c r="AZ194" s="48"/>
      <c r="BA194" s="48"/>
      <c r="BB194" s="48"/>
      <c r="BC194" s="48"/>
      <c r="BD194" s="48"/>
      <c r="BE194" s="48"/>
      <c r="BF194" s="48"/>
      <c r="BG194" s="48"/>
      <c r="BH194" s="48"/>
      <c r="BI194" s="48"/>
      <c r="BJ194" s="48"/>
      <c r="BK194" s="48"/>
      <c r="BL194" s="48"/>
      <c r="BM194" s="48"/>
      <c r="BN194" s="48"/>
      <c r="BO194" s="48"/>
      <c r="BP194" s="48"/>
      <c r="BQ194" s="48"/>
      <c r="BR194" s="48"/>
      <c r="BS194" s="48"/>
      <c r="BT194" s="48"/>
      <c r="BU194" s="48"/>
      <c r="BV194" s="48"/>
      <c r="BW194" s="48"/>
      <c r="BX194" s="48"/>
      <c r="BY194" s="48"/>
      <c r="BZ194" s="48"/>
      <c r="CA194" s="48"/>
      <c r="CB194" s="48"/>
      <c r="CC194" s="48"/>
      <c r="CD194" s="48"/>
      <c r="CE194" s="48"/>
      <c r="CF194" s="48"/>
      <c r="CG194" s="48"/>
      <c r="CH194" s="48"/>
      <c r="CI194" s="48"/>
      <c r="CJ194" s="48"/>
      <c r="CK194" s="48"/>
      <c r="CL194" s="48"/>
      <c r="CM194" s="48"/>
      <c r="CN194" s="48"/>
      <c r="CO194" s="48"/>
      <c r="CP194" s="48"/>
      <c r="CQ194" s="48"/>
      <c r="CR194" s="48"/>
      <c r="CS194" s="48"/>
      <c r="CT194" s="48"/>
      <c r="CU194" s="48"/>
      <c r="CV194" s="48"/>
      <c r="CW194" s="48"/>
      <c r="CX194" s="48"/>
      <c r="CY194" s="48"/>
      <c r="CZ194" s="48"/>
      <c r="DA194" s="48"/>
      <c r="DB194" s="48"/>
      <c r="DC194" s="48"/>
      <c r="DD194" s="48"/>
      <c r="DE194" s="48"/>
      <c r="DF194" s="48"/>
      <c r="DG194" s="48"/>
      <c r="DH194" s="48"/>
      <c r="DI194" s="48"/>
      <c r="DJ194" s="48"/>
      <c r="DK194" s="48"/>
      <c r="DL194" s="48"/>
      <c r="DM194" s="48"/>
      <c r="DN194" s="48"/>
      <c r="DO194" s="48"/>
      <c r="DP194" s="48"/>
      <c r="DQ194" s="48"/>
      <c r="DR194" s="48"/>
      <c r="DS194" s="48"/>
      <c r="DT194" s="48"/>
      <c r="DU194" s="48"/>
      <c r="DV194" s="48"/>
      <c r="DW194" s="48"/>
      <c r="DX194" s="48"/>
      <c r="DY194" s="48"/>
      <c r="DZ194" s="48"/>
      <c r="EA194" s="48"/>
      <c r="EB194" s="48"/>
      <c r="EC194" s="48"/>
      <c r="ED194" s="48"/>
      <c r="EE194" s="48"/>
      <c r="EF194" s="48"/>
      <c r="EG194" s="48"/>
      <c r="EH194" s="48"/>
      <c r="EI194" s="48"/>
      <c r="EJ194" s="48"/>
      <c r="EK194" s="48"/>
      <c r="EL194" s="48"/>
      <c r="EM194" s="48"/>
      <c r="EN194" s="48"/>
      <c r="EO194" s="48"/>
      <c r="EP194" s="48"/>
      <c r="EQ194" s="48"/>
      <c r="ER194" s="48"/>
      <c r="ES194" s="48"/>
      <c r="ET194" s="48"/>
      <c r="EU194" s="48"/>
      <c r="EV194" s="48"/>
      <c r="EW194" s="48"/>
      <c r="EX194" s="48"/>
      <c r="EY194" s="48"/>
      <c r="EZ194" s="48"/>
      <c r="FA194" s="48"/>
      <c r="FB194" s="48"/>
      <c r="FC194" s="48"/>
      <c r="FD194" s="48"/>
      <c r="FE194" s="48"/>
      <c r="FF194" s="48"/>
      <c r="FG194" s="48"/>
      <c r="FH194" s="48"/>
      <c r="FI194" s="48"/>
      <c r="FJ194" s="48"/>
      <c r="FK194" s="48"/>
      <c r="FL194" s="48"/>
      <c r="FM194" s="48"/>
      <c r="FN194" s="48"/>
      <c r="FO194" s="48"/>
      <c r="FP194" s="48"/>
      <c r="FQ194" s="48"/>
      <c r="FR194" s="48"/>
      <c r="FS194" s="48"/>
      <c r="FT194" s="48"/>
      <c r="FU194" s="48"/>
      <c r="FV194" s="48"/>
      <c r="FW194" s="48"/>
      <c r="FX194" s="48"/>
      <c r="FY194" s="48"/>
      <c r="FZ194" s="48"/>
      <c r="GA194" s="48"/>
      <c r="GB194" s="48"/>
      <c r="GC194" s="48"/>
      <c r="GD194" s="48"/>
      <c r="GE194" s="48"/>
      <c r="GF194" s="48"/>
      <c r="GG194" s="48"/>
      <c r="GH194" s="48"/>
      <c r="GI194" s="48"/>
      <c r="GJ194" s="48"/>
      <c r="GK194" s="48"/>
      <c r="GL194" s="48"/>
      <c r="GM194" s="48"/>
      <c r="GN194" s="48"/>
      <c r="GO194" s="48"/>
      <c r="GP194" s="48"/>
      <c r="GQ194" s="48"/>
      <c r="GR194" s="48"/>
      <c r="GS194" s="48"/>
      <c r="GT194" s="48"/>
      <c r="GU194" s="48"/>
      <c r="GV194" s="48"/>
      <c r="GW194" s="48"/>
      <c r="GX194" s="48"/>
      <c r="GY194" s="48"/>
      <c r="GZ194" s="48"/>
      <c r="HA194" s="48"/>
      <c r="HB194" s="48"/>
      <c r="HC194" s="48"/>
      <c r="HD194" s="48"/>
      <c r="HE194" s="48"/>
      <c r="HF194" s="48"/>
      <c r="HG194" s="48"/>
      <c r="HH194" s="48"/>
      <c r="HI194" s="48"/>
      <c r="HJ194" s="48"/>
      <c r="HK194" s="48"/>
      <c r="HL194" s="48"/>
      <c r="HM194" s="48"/>
      <c r="HN194" s="48"/>
      <c r="HO194" s="48"/>
      <c r="HP194" s="48"/>
      <c r="HQ194" s="48"/>
      <c r="HR194" s="48"/>
      <c r="HS194" s="48"/>
      <c r="HT194" s="48"/>
      <c r="HU194" s="48"/>
      <c r="HV194" s="48"/>
      <c r="HW194" s="48"/>
      <c r="HX194" s="48"/>
      <c r="HY194" s="48"/>
      <c r="HZ194" s="48"/>
      <c r="IA194" s="48"/>
      <c r="IB194" s="48"/>
      <c r="IC194" s="48"/>
      <c r="ID194" s="48"/>
      <c r="IE194" s="48"/>
      <c r="IF194" s="48"/>
      <c r="IG194" s="48"/>
      <c r="IH194" s="48"/>
      <c r="II194" s="48"/>
      <c r="IJ194" s="48"/>
      <c r="IK194" s="48"/>
      <c r="IL194" s="48"/>
      <c r="IM194" s="48"/>
      <c r="IN194" s="48"/>
      <c r="IO194" s="48"/>
      <c r="IP194" s="48"/>
      <c r="IQ194" s="48"/>
      <c r="IR194" s="48"/>
      <c r="IS194" s="48"/>
      <c r="IT194" s="48"/>
      <c r="IU194" s="48"/>
      <c r="IV194" s="48"/>
      <c r="IW194" s="48"/>
      <c r="IX194" s="48"/>
      <c r="IY194" s="48"/>
      <c r="IZ194" s="48"/>
      <c r="JA194" s="48"/>
      <c r="JB194" s="48"/>
      <c r="JC194" s="48"/>
      <c r="JD194" s="48"/>
      <c r="JE194" s="48"/>
      <c r="JF194" s="48"/>
      <c r="JG194" s="48"/>
      <c r="JH194" s="48"/>
      <c r="JI194" s="48"/>
      <c r="JJ194" s="48"/>
      <c r="JK194" s="48"/>
      <c r="JL194" s="48"/>
    </row>
    <row r="195" spans="1:272" x14ac:dyDescent="0.2">
      <c r="A195" s="51"/>
      <c r="B195" s="51"/>
      <c r="C195" s="48"/>
      <c r="D195" s="48"/>
      <c r="E195" s="48"/>
      <c r="F195" s="49"/>
      <c r="G195" s="49"/>
      <c r="H195" s="49"/>
      <c r="I195" s="50"/>
      <c r="J195" s="48"/>
      <c r="K195" s="48"/>
      <c r="L195" s="48"/>
      <c r="M195" s="48"/>
      <c r="N195" s="48"/>
      <c r="O195" s="48"/>
      <c r="P195" s="48"/>
      <c r="Q195" s="48"/>
      <c r="R195" s="48"/>
      <c r="S195" s="48"/>
      <c r="T195" s="48"/>
      <c r="U195" s="48"/>
      <c r="V195" s="48"/>
      <c r="W195" s="48"/>
      <c r="X195" s="48"/>
      <c r="Y195" s="48"/>
      <c r="Z195" s="48"/>
      <c r="AA195" s="48"/>
      <c r="AB195" s="48"/>
      <c r="AC195" s="48"/>
      <c r="AD195" s="48"/>
      <c r="AE195" s="48"/>
      <c r="AF195" s="48"/>
      <c r="AG195" s="48"/>
      <c r="AH195" s="48"/>
      <c r="AI195" s="48"/>
      <c r="AJ195" s="48"/>
      <c r="AK195" s="48"/>
      <c r="AL195" s="48"/>
      <c r="AM195" s="48"/>
      <c r="AN195" s="48"/>
      <c r="AO195" s="48"/>
      <c r="AP195" s="48"/>
      <c r="AQ195" s="48"/>
      <c r="AR195" s="48"/>
      <c r="AS195" s="48"/>
      <c r="AT195" s="48"/>
      <c r="AU195" s="48"/>
      <c r="AV195" s="48"/>
      <c r="AW195" s="48"/>
      <c r="AX195" s="48"/>
      <c r="AY195" s="48"/>
      <c r="AZ195" s="48"/>
      <c r="BA195" s="48"/>
      <c r="BB195" s="48"/>
      <c r="BC195" s="48"/>
      <c r="BD195" s="48"/>
      <c r="BE195" s="48"/>
      <c r="BF195" s="48"/>
      <c r="BG195" s="48"/>
      <c r="BH195" s="48"/>
      <c r="BI195" s="48"/>
      <c r="BJ195" s="48"/>
      <c r="BK195" s="48"/>
      <c r="BL195" s="48"/>
      <c r="BM195" s="48"/>
      <c r="BN195" s="48"/>
      <c r="BO195" s="48"/>
      <c r="BP195" s="48"/>
      <c r="BQ195" s="48"/>
      <c r="BR195" s="48"/>
      <c r="BS195" s="48"/>
      <c r="BT195" s="48"/>
      <c r="BU195" s="48"/>
      <c r="BV195" s="48"/>
      <c r="BW195" s="48"/>
      <c r="BX195" s="48"/>
      <c r="BY195" s="48"/>
      <c r="BZ195" s="48"/>
      <c r="CA195" s="48"/>
      <c r="CB195" s="48"/>
      <c r="CC195" s="48"/>
      <c r="CD195" s="48"/>
      <c r="CE195" s="48"/>
      <c r="CF195" s="48"/>
      <c r="CG195" s="48"/>
      <c r="CH195" s="48"/>
      <c r="CI195" s="48"/>
      <c r="CJ195" s="48"/>
      <c r="CK195" s="48"/>
      <c r="CL195" s="48"/>
      <c r="CM195" s="48"/>
      <c r="CN195" s="48"/>
      <c r="CO195" s="48"/>
      <c r="CP195" s="48"/>
      <c r="CQ195" s="48"/>
      <c r="CR195" s="48"/>
      <c r="CS195" s="48"/>
      <c r="CT195" s="48"/>
      <c r="CU195" s="48"/>
      <c r="CV195" s="48"/>
      <c r="CW195" s="48"/>
      <c r="CX195" s="48"/>
      <c r="CY195" s="48"/>
      <c r="CZ195" s="48"/>
      <c r="DA195" s="48"/>
      <c r="DB195" s="48"/>
      <c r="DC195" s="48"/>
      <c r="DD195" s="48"/>
      <c r="DE195" s="48"/>
      <c r="DF195" s="48"/>
      <c r="DG195" s="48"/>
      <c r="DH195" s="48"/>
      <c r="DI195" s="48"/>
      <c r="DJ195" s="48"/>
      <c r="DK195" s="48"/>
      <c r="DL195" s="48"/>
      <c r="DM195" s="48"/>
      <c r="DN195" s="48"/>
      <c r="DO195" s="48"/>
      <c r="DP195" s="48"/>
      <c r="DQ195" s="48"/>
      <c r="DR195" s="48"/>
      <c r="DS195" s="48"/>
      <c r="DT195" s="48"/>
      <c r="DU195" s="48"/>
      <c r="DV195" s="48"/>
      <c r="DW195" s="48"/>
      <c r="DX195" s="48"/>
      <c r="DY195" s="48"/>
      <c r="DZ195" s="48"/>
      <c r="EA195" s="48"/>
      <c r="EB195" s="48"/>
      <c r="EC195" s="48"/>
      <c r="ED195" s="48"/>
      <c r="EE195" s="48"/>
      <c r="EF195" s="48"/>
      <c r="EG195" s="48"/>
      <c r="EH195" s="48"/>
      <c r="EI195" s="48"/>
      <c r="EJ195" s="48"/>
      <c r="EK195" s="48"/>
      <c r="EL195" s="48"/>
      <c r="EM195" s="48"/>
      <c r="EN195" s="48"/>
      <c r="EO195" s="48"/>
      <c r="EP195" s="48"/>
      <c r="EQ195" s="48"/>
      <c r="ER195" s="48"/>
      <c r="ES195" s="48"/>
      <c r="ET195" s="48"/>
      <c r="EU195" s="48"/>
      <c r="EV195" s="48"/>
      <c r="EW195" s="48"/>
      <c r="EX195" s="48"/>
      <c r="EY195" s="48"/>
      <c r="EZ195" s="48"/>
      <c r="FA195" s="48"/>
      <c r="FB195" s="48"/>
      <c r="FC195" s="48"/>
      <c r="FD195" s="48"/>
      <c r="FE195" s="48"/>
      <c r="FF195" s="48"/>
      <c r="FG195" s="48"/>
      <c r="FH195" s="48"/>
      <c r="FI195" s="48"/>
      <c r="FJ195" s="48"/>
      <c r="FK195" s="48"/>
      <c r="FL195" s="48"/>
      <c r="FM195" s="48"/>
      <c r="FN195" s="48"/>
      <c r="FO195" s="48"/>
      <c r="FP195" s="48"/>
      <c r="FQ195" s="48"/>
      <c r="FR195" s="48"/>
      <c r="FS195" s="48"/>
      <c r="FT195" s="48"/>
      <c r="FU195" s="48"/>
      <c r="FV195" s="48"/>
      <c r="FW195" s="48"/>
      <c r="FX195" s="48"/>
      <c r="FY195" s="48"/>
      <c r="FZ195" s="48"/>
      <c r="GA195" s="48"/>
      <c r="GB195" s="48"/>
      <c r="GC195" s="48"/>
      <c r="GD195" s="48"/>
      <c r="GE195" s="48"/>
      <c r="GF195" s="48"/>
      <c r="GG195" s="48"/>
      <c r="GH195" s="48"/>
      <c r="GI195" s="48"/>
      <c r="GJ195" s="48"/>
      <c r="GK195" s="48"/>
      <c r="GL195" s="48"/>
      <c r="GM195" s="48"/>
      <c r="GN195" s="48"/>
      <c r="GO195" s="48"/>
      <c r="GP195" s="48"/>
      <c r="GQ195" s="48"/>
      <c r="GR195" s="48"/>
      <c r="GS195" s="48"/>
      <c r="GT195" s="48"/>
      <c r="GU195" s="48"/>
      <c r="GV195" s="48"/>
      <c r="GW195" s="48"/>
      <c r="GX195" s="48"/>
      <c r="GY195" s="48"/>
      <c r="GZ195" s="48"/>
      <c r="HA195" s="48"/>
      <c r="HB195" s="48"/>
      <c r="HC195" s="48"/>
      <c r="HD195" s="48"/>
      <c r="HE195" s="48"/>
      <c r="HF195" s="48"/>
      <c r="HG195" s="48"/>
      <c r="HH195" s="48"/>
      <c r="HI195" s="48"/>
      <c r="HJ195" s="48"/>
      <c r="HK195" s="48"/>
      <c r="HL195" s="48"/>
      <c r="HM195" s="48"/>
      <c r="HN195" s="48"/>
      <c r="HO195" s="48"/>
      <c r="HP195" s="48"/>
      <c r="HQ195" s="48"/>
      <c r="HR195" s="48"/>
      <c r="HS195" s="48"/>
      <c r="HT195" s="48"/>
      <c r="HU195" s="48"/>
      <c r="HV195" s="48"/>
      <c r="HW195" s="48"/>
      <c r="HX195" s="48"/>
      <c r="HY195" s="48"/>
      <c r="HZ195" s="48"/>
      <c r="IA195" s="48"/>
      <c r="IB195" s="48"/>
      <c r="IC195" s="48"/>
      <c r="ID195" s="48"/>
      <c r="IE195" s="48"/>
      <c r="IF195" s="48"/>
      <c r="IG195" s="48"/>
      <c r="IH195" s="48"/>
      <c r="II195" s="48"/>
      <c r="IJ195" s="48"/>
      <c r="IK195" s="48"/>
      <c r="IL195" s="48"/>
      <c r="IM195" s="48"/>
      <c r="IN195" s="48"/>
      <c r="IO195" s="48"/>
      <c r="IP195" s="48"/>
      <c r="IQ195" s="48"/>
      <c r="IR195" s="48"/>
      <c r="IS195" s="48"/>
      <c r="IT195" s="48"/>
      <c r="IU195" s="48"/>
      <c r="IV195" s="48"/>
      <c r="IW195" s="48"/>
      <c r="IX195" s="48"/>
      <c r="IY195" s="48"/>
      <c r="IZ195" s="48"/>
      <c r="JA195" s="48"/>
      <c r="JB195" s="48"/>
      <c r="JC195" s="48"/>
      <c r="JD195" s="48"/>
      <c r="JE195" s="48"/>
      <c r="JF195" s="48"/>
      <c r="JG195" s="48"/>
      <c r="JH195" s="48"/>
      <c r="JI195" s="48"/>
      <c r="JJ195" s="48"/>
      <c r="JK195" s="48"/>
      <c r="JL195" s="48"/>
    </row>
    <row r="196" spans="1:272" x14ac:dyDescent="0.2">
      <c r="A196" s="51"/>
      <c r="B196" s="51"/>
      <c r="C196" s="48"/>
      <c r="D196" s="48"/>
      <c r="E196" s="48"/>
      <c r="F196" s="49"/>
      <c r="G196" s="49"/>
      <c r="H196" s="49"/>
      <c r="I196" s="50"/>
      <c r="J196" s="48"/>
      <c r="K196" s="48"/>
      <c r="L196" s="48"/>
      <c r="M196" s="48"/>
      <c r="N196" s="48"/>
      <c r="O196" s="48"/>
      <c r="P196" s="48"/>
      <c r="Q196" s="48"/>
      <c r="R196" s="48"/>
      <c r="S196" s="48"/>
      <c r="T196" s="48"/>
      <c r="U196" s="48"/>
      <c r="V196" s="48"/>
      <c r="W196" s="48"/>
      <c r="X196" s="48"/>
      <c r="Y196" s="48"/>
      <c r="Z196" s="48"/>
      <c r="AA196" s="48"/>
      <c r="AB196" s="48"/>
      <c r="AC196" s="48"/>
      <c r="AD196" s="48"/>
      <c r="AE196" s="48"/>
      <c r="AF196" s="48"/>
      <c r="AG196" s="48"/>
      <c r="AH196" s="48"/>
      <c r="AI196" s="48"/>
      <c r="AJ196" s="48"/>
      <c r="AK196" s="48"/>
      <c r="AL196" s="48"/>
      <c r="AM196" s="48"/>
      <c r="AN196" s="48"/>
      <c r="AO196" s="48"/>
      <c r="AP196" s="48"/>
      <c r="AQ196" s="48"/>
      <c r="AR196" s="48"/>
      <c r="AS196" s="48"/>
      <c r="AT196" s="48"/>
      <c r="AU196" s="48"/>
      <c r="AV196" s="48"/>
      <c r="AW196" s="48"/>
      <c r="AX196" s="48"/>
      <c r="AY196" s="48"/>
      <c r="AZ196" s="48"/>
      <c r="BA196" s="48"/>
      <c r="BB196" s="48"/>
      <c r="BC196" s="48"/>
      <c r="BD196" s="48"/>
      <c r="BE196" s="48"/>
      <c r="BF196" s="48"/>
      <c r="BG196" s="48"/>
      <c r="BH196" s="48"/>
      <c r="BI196" s="48"/>
      <c r="BJ196" s="48"/>
      <c r="BK196" s="48"/>
      <c r="BL196" s="48"/>
      <c r="BM196" s="48"/>
      <c r="BN196" s="48"/>
      <c r="BO196" s="48"/>
      <c r="BP196" s="48"/>
      <c r="BQ196" s="48"/>
      <c r="BR196" s="48"/>
      <c r="BS196" s="48"/>
      <c r="BT196" s="48"/>
      <c r="BU196" s="48"/>
      <c r="BV196" s="48"/>
      <c r="BW196" s="48"/>
      <c r="BX196" s="48"/>
      <c r="BY196" s="48"/>
      <c r="BZ196" s="48"/>
      <c r="CA196" s="48"/>
      <c r="CB196" s="48"/>
      <c r="CC196" s="48"/>
      <c r="CD196" s="48"/>
      <c r="CE196" s="48"/>
      <c r="CF196" s="48"/>
      <c r="CG196" s="48"/>
      <c r="CH196" s="48"/>
      <c r="CI196" s="48"/>
      <c r="CJ196" s="48"/>
      <c r="CK196" s="48"/>
      <c r="CL196" s="48"/>
      <c r="CM196" s="48"/>
      <c r="CN196" s="48"/>
      <c r="CO196" s="48"/>
      <c r="CP196" s="48"/>
      <c r="CQ196" s="48"/>
      <c r="CR196" s="48"/>
      <c r="CS196" s="48"/>
      <c r="CT196" s="48"/>
      <c r="CU196" s="48"/>
      <c r="CV196" s="48"/>
      <c r="CW196" s="48"/>
      <c r="CX196" s="48"/>
      <c r="CY196" s="48"/>
      <c r="CZ196" s="48"/>
      <c r="DA196" s="48"/>
      <c r="DB196" s="48"/>
      <c r="DC196" s="48"/>
      <c r="DD196" s="48"/>
      <c r="DE196" s="48"/>
      <c r="DF196" s="48"/>
      <c r="DG196" s="48"/>
      <c r="DH196" s="48"/>
      <c r="DI196" s="48"/>
      <c r="DJ196" s="48"/>
      <c r="DK196" s="48"/>
      <c r="DL196" s="48"/>
      <c r="DM196" s="48"/>
      <c r="DN196" s="48"/>
      <c r="DO196" s="48"/>
      <c r="DP196" s="48"/>
      <c r="DQ196" s="48"/>
      <c r="DR196" s="48"/>
      <c r="DS196" s="48"/>
      <c r="DT196" s="48"/>
      <c r="DU196" s="48"/>
      <c r="DV196" s="48"/>
      <c r="DW196" s="48"/>
      <c r="DX196" s="48"/>
      <c r="DY196" s="48"/>
      <c r="DZ196" s="48"/>
      <c r="EA196" s="48"/>
      <c r="EB196" s="48"/>
      <c r="EC196" s="48"/>
      <c r="ED196" s="48"/>
      <c r="EE196" s="48"/>
      <c r="EF196" s="48"/>
      <c r="EG196" s="48"/>
      <c r="EH196" s="48"/>
      <c r="EI196" s="48"/>
      <c r="EJ196" s="48"/>
      <c r="EK196" s="48"/>
      <c r="EL196" s="48"/>
      <c r="EM196" s="48"/>
      <c r="EN196" s="48"/>
      <c r="EO196" s="48"/>
      <c r="EP196" s="48"/>
      <c r="EQ196" s="48"/>
      <c r="ER196" s="48"/>
      <c r="ES196" s="48"/>
      <c r="ET196" s="48"/>
      <c r="EU196" s="48"/>
      <c r="EV196" s="48"/>
      <c r="EW196" s="48"/>
      <c r="EX196" s="48"/>
      <c r="EY196" s="48"/>
      <c r="EZ196" s="48"/>
      <c r="FA196" s="48"/>
      <c r="FB196" s="48"/>
      <c r="FC196" s="48"/>
      <c r="FD196" s="48"/>
      <c r="FE196" s="48"/>
      <c r="FF196" s="48"/>
      <c r="FG196" s="48"/>
      <c r="FH196" s="48"/>
      <c r="FI196" s="48"/>
      <c r="FJ196" s="48"/>
      <c r="FK196" s="48"/>
      <c r="FL196" s="48"/>
      <c r="FM196" s="48"/>
      <c r="FN196" s="48"/>
      <c r="FO196" s="48"/>
      <c r="FP196" s="48"/>
      <c r="FQ196" s="48"/>
      <c r="FR196" s="48"/>
      <c r="FS196" s="48"/>
      <c r="FT196" s="48"/>
      <c r="FU196" s="48"/>
      <c r="FV196" s="48"/>
      <c r="FW196" s="48"/>
      <c r="FX196" s="48"/>
      <c r="FY196" s="48"/>
      <c r="FZ196" s="48"/>
      <c r="GA196" s="48"/>
      <c r="GB196" s="48"/>
      <c r="GC196" s="48"/>
      <c r="GD196" s="48"/>
      <c r="GE196" s="48"/>
      <c r="GF196" s="48"/>
      <c r="GG196" s="48"/>
      <c r="GH196" s="48"/>
      <c r="GI196" s="48"/>
      <c r="GJ196" s="48"/>
      <c r="GK196" s="48"/>
      <c r="GL196" s="48"/>
      <c r="GM196" s="48"/>
      <c r="GN196" s="48"/>
      <c r="GO196" s="48"/>
      <c r="GP196" s="48"/>
      <c r="GQ196" s="48"/>
      <c r="GR196" s="48"/>
      <c r="GS196" s="48"/>
      <c r="GT196" s="48"/>
      <c r="GU196" s="48"/>
      <c r="GV196" s="48"/>
      <c r="GW196" s="48"/>
      <c r="GX196" s="48"/>
      <c r="GY196" s="48"/>
      <c r="GZ196" s="48"/>
      <c r="HA196" s="48"/>
      <c r="HB196" s="48"/>
      <c r="HC196" s="48"/>
      <c r="HD196" s="48"/>
      <c r="HE196" s="48"/>
      <c r="HF196" s="48"/>
      <c r="HG196" s="48"/>
      <c r="HH196" s="48"/>
      <c r="HI196" s="48"/>
      <c r="HJ196" s="48"/>
      <c r="HK196" s="48"/>
      <c r="HL196" s="48"/>
      <c r="HM196" s="48"/>
      <c r="HN196" s="48"/>
      <c r="HO196" s="48"/>
      <c r="HP196" s="48"/>
      <c r="HQ196" s="48"/>
      <c r="HR196" s="48"/>
      <c r="HS196" s="48"/>
      <c r="HT196" s="48"/>
      <c r="HU196" s="48"/>
      <c r="HV196" s="48"/>
      <c r="HW196" s="48"/>
      <c r="HX196" s="48"/>
      <c r="HY196" s="48"/>
      <c r="HZ196" s="48"/>
      <c r="IA196" s="48"/>
      <c r="IB196" s="48"/>
      <c r="IC196" s="48"/>
      <c r="ID196" s="48"/>
      <c r="IE196" s="48"/>
      <c r="IF196" s="48"/>
      <c r="IG196" s="48"/>
      <c r="IH196" s="48"/>
      <c r="II196" s="48"/>
      <c r="IJ196" s="48"/>
      <c r="IK196" s="48"/>
      <c r="IL196" s="48"/>
      <c r="IM196" s="48"/>
      <c r="IN196" s="48"/>
      <c r="IO196" s="48"/>
      <c r="IP196" s="48"/>
      <c r="IQ196" s="48"/>
      <c r="IR196" s="48"/>
      <c r="IS196" s="48"/>
      <c r="IT196" s="48"/>
      <c r="IU196" s="48"/>
      <c r="IV196" s="48"/>
      <c r="IW196" s="48"/>
      <c r="IX196" s="48"/>
      <c r="IY196" s="48"/>
      <c r="IZ196" s="48"/>
      <c r="JA196" s="48"/>
      <c r="JB196" s="48"/>
      <c r="JC196" s="48"/>
      <c r="JD196" s="48"/>
      <c r="JE196" s="48"/>
      <c r="JF196" s="48"/>
      <c r="JG196" s="48"/>
      <c r="JH196" s="48"/>
      <c r="JI196" s="48"/>
      <c r="JJ196" s="48"/>
      <c r="JK196" s="48"/>
      <c r="JL196" s="48"/>
    </row>
    <row r="197" spans="1:272" x14ac:dyDescent="0.2">
      <c r="A197" s="51"/>
      <c r="B197" s="51"/>
      <c r="C197" s="48"/>
      <c r="D197" s="48"/>
      <c r="E197" s="48"/>
      <c r="F197" s="49"/>
      <c r="G197" s="49"/>
      <c r="H197" s="49"/>
      <c r="I197" s="50"/>
      <c r="J197" s="48"/>
      <c r="K197" s="48"/>
      <c r="L197" s="48"/>
      <c r="M197" s="48"/>
      <c r="N197" s="48"/>
      <c r="O197" s="48"/>
      <c r="P197" s="48"/>
      <c r="Q197" s="48"/>
      <c r="R197" s="48"/>
      <c r="S197" s="48"/>
      <c r="T197" s="48"/>
      <c r="U197" s="48"/>
      <c r="V197" s="48"/>
      <c r="W197" s="48"/>
      <c r="X197" s="48"/>
      <c r="Y197" s="48"/>
      <c r="Z197" s="48"/>
      <c r="AA197" s="48"/>
      <c r="AB197" s="48"/>
      <c r="AC197" s="48"/>
      <c r="AD197" s="48"/>
      <c r="AE197" s="48"/>
      <c r="AF197" s="48"/>
      <c r="AG197" s="48"/>
      <c r="AH197" s="48"/>
      <c r="AI197" s="48"/>
      <c r="AJ197" s="48"/>
      <c r="AK197" s="48"/>
      <c r="AL197" s="48"/>
      <c r="AM197" s="48"/>
      <c r="AN197" s="48"/>
      <c r="AO197" s="48"/>
      <c r="AP197" s="48"/>
      <c r="AQ197" s="48"/>
      <c r="AR197" s="48"/>
      <c r="AS197" s="48"/>
      <c r="AT197" s="48"/>
      <c r="AU197" s="48"/>
      <c r="AV197" s="48"/>
      <c r="AW197" s="48"/>
      <c r="AX197" s="48"/>
      <c r="AY197" s="48"/>
      <c r="AZ197" s="48"/>
      <c r="BA197" s="48"/>
      <c r="BB197" s="48"/>
      <c r="BC197" s="48"/>
      <c r="BD197" s="48"/>
      <c r="BE197" s="48"/>
      <c r="BF197" s="48"/>
      <c r="BG197" s="48"/>
      <c r="BH197" s="48"/>
      <c r="BI197" s="48"/>
      <c r="BJ197" s="48"/>
      <c r="BK197" s="48"/>
      <c r="BL197" s="48"/>
      <c r="BM197" s="48"/>
      <c r="BN197" s="48"/>
      <c r="BO197" s="48"/>
      <c r="BP197" s="48"/>
      <c r="BQ197" s="48"/>
      <c r="BR197" s="48"/>
      <c r="BS197" s="48"/>
      <c r="BT197" s="48"/>
      <c r="BU197" s="48"/>
      <c r="BV197" s="48"/>
      <c r="BW197" s="48"/>
      <c r="BX197" s="48"/>
      <c r="BY197" s="48"/>
      <c r="BZ197" s="48"/>
      <c r="CA197" s="48"/>
      <c r="CB197" s="48"/>
      <c r="CC197" s="48"/>
      <c r="CD197" s="48"/>
      <c r="CE197" s="48"/>
      <c r="CF197" s="48"/>
      <c r="CG197" s="48"/>
      <c r="CH197" s="48"/>
      <c r="CI197" s="48"/>
      <c r="CJ197" s="48"/>
      <c r="CK197" s="48"/>
      <c r="CL197" s="48"/>
      <c r="CM197" s="48"/>
      <c r="CN197" s="48"/>
      <c r="CO197" s="48"/>
      <c r="CP197" s="48"/>
      <c r="CQ197" s="48"/>
      <c r="CR197" s="48"/>
      <c r="CS197" s="48"/>
      <c r="CT197" s="48"/>
      <c r="CU197" s="48"/>
      <c r="CV197" s="48"/>
      <c r="CW197" s="48"/>
      <c r="CX197" s="48"/>
      <c r="CY197" s="48"/>
      <c r="CZ197" s="48"/>
      <c r="DA197" s="48"/>
      <c r="DB197" s="48"/>
      <c r="DC197" s="48"/>
      <c r="DD197" s="48"/>
      <c r="DE197" s="48"/>
      <c r="DF197" s="48"/>
      <c r="DG197" s="48"/>
      <c r="DH197" s="48"/>
      <c r="DI197" s="48"/>
      <c r="DJ197" s="48"/>
      <c r="DK197" s="48"/>
      <c r="DL197" s="48"/>
      <c r="DM197" s="48"/>
      <c r="DN197" s="48"/>
      <c r="DO197" s="48"/>
      <c r="DP197" s="48"/>
      <c r="DQ197" s="48"/>
      <c r="DR197" s="48"/>
      <c r="DS197" s="48"/>
      <c r="DT197" s="48"/>
      <c r="DU197" s="48"/>
      <c r="DV197" s="48"/>
      <c r="DW197" s="48"/>
      <c r="DX197" s="48"/>
      <c r="DY197" s="48"/>
      <c r="DZ197" s="48"/>
      <c r="EA197" s="48"/>
      <c r="EB197" s="48"/>
      <c r="EC197" s="48"/>
      <c r="ED197" s="48"/>
      <c r="EE197" s="48"/>
      <c r="EF197" s="48"/>
      <c r="EG197" s="48"/>
      <c r="EH197" s="48"/>
      <c r="EI197" s="48"/>
      <c r="EJ197" s="48"/>
      <c r="EK197" s="48"/>
      <c r="EL197" s="48"/>
      <c r="EM197" s="48"/>
      <c r="EN197" s="48"/>
      <c r="EO197" s="48"/>
      <c r="EP197" s="48"/>
      <c r="EQ197" s="48"/>
      <c r="ER197" s="48"/>
      <c r="ES197" s="48"/>
      <c r="ET197" s="48"/>
      <c r="EU197" s="48"/>
      <c r="EV197" s="48"/>
      <c r="EW197" s="48"/>
      <c r="EX197" s="48"/>
      <c r="EY197" s="48"/>
      <c r="EZ197" s="48"/>
      <c r="FA197" s="48"/>
      <c r="FB197" s="48"/>
      <c r="FC197" s="48"/>
      <c r="FD197" s="48"/>
      <c r="FE197" s="48"/>
      <c r="FF197" s="48"/>
      <c r="FG197" s="48"/>
      <c r="FH197" s="48"/>
      <c r="FI197" s="48"/>
      <c r="FJ197" s="48"/>
      <c r="FK197" s="48"/>
      <c r="FL197" s="48"/>
      <c r="FM197" s="48"/>
      <c r="FN197" s="48"/>
      <c r="FO197" s="48"/>
      <c r="FP197" s="48"/>
      <c r="FQ197" s="48"/>
      <c r="FR197" s="48"/>
      <c r="FS197" s="48"/>
      <c r="FT197" s="48"/>
      <c r="FU197" s="48"/>
      <c r="FV197" s="48"/>
      <c r="FW197" s="48"/>
      <c r="FX197" s="48"/>
      <c r="FY197" s="48"/>
      <c r="FZ197" s="48"/>
      <c r="GA197" s="48"/>
      <c r="GB197" s="48"/>
      <c r="GC197" s="48"/>
      <c r="GD197" s="48"/>
      <c r="GE197" s="48"/>
      <c r="GF197" s="48"/>
      <c r="GG197" s="48"/>
      <c r="GH197" s="48"/>
      <c r="GI197" s="48"/>
      <c r="GJ197" s="48"/>
      <c r="GK197" s="48"/>
      <c r="GL197" s="48"/>
      <c r="GM197" s="48"/>
      <c r="GN197" s="48"/>
      <c r="GO197" s="48"/>
      <c r="GP197" s="48"/>
      <c r="GQ197" s="48"/>
      <c r="GR197" s="48"/>
      <c r="GS197" s="48"/>
      <c r="GT197" s="48"/>
      <c r="GU197" s="48"/>
      <c r="GV197" s="48"/>
      <c r="GW197" s="48"/>
      <c r="GX197" s="48"/>
      <c r="GY197" s="48"/>
      <c r="GZ197" s="48"/>
      <c r="HA197" s="48"/>
      <c r="HB197" s="48"/>
      <c r="HC197" s="48"/>
      <c r="HD197" s="48"/>
      <c r="HE197" s="48"/>
      <c r="HF197" s="48"/>
      <c r="HG197" s="48"/>
      <c r="HH197" s="48"/>
      <c r="HI197" s="48"/>
      <c r="HJ197" s="48"/>
      <c r="HK197" s="48"/>
      <c r="HL197" s="48"/>
      <c r="HM197" s="48"/>
      <c r="HN197" s="48"/>
      <c r="HO197" s="48"/>
      <c r="HP197" s="48"/>
      <c r="HQ197" s="48"/>
      <c r="HR197" s="48"/>
      <c r="HS197" s="48"/>
      <c r="HT197" s="48"/>
      <c r="HU197" s="48"/>
      <c r="HV197" s="48"/>
      <c r="HW197" s="48"/>
      <c r="HX197" s="48"/>
      <c r="HY197" s="48"/>
      <c r="HZ197" s="48"/>
      <c r="IA197" s="48"/>
      <c r="IB197" s="48"/>
      <c r="IC197" s="48"/>
      <c r="ID197" s="48"/>
      <c r="IE197" s="48"/>
      <c r="IF197" s="48"/>
      <c r="IG197" s="48"/>
      <c r="IH197" s="48"/>
      <c r="II197" s="48"/>
      <c r="IJ197" s="48"/>
      <c r="IK197" s="48"/>
      <c r="IL197" s="48"/>
      <c r="IM197" s="48"/>
      <c r="IN197" s="48"/>
      <c r="IO197" s="48"/>
      <c r="IP197" s="48"/>
      <c r="IQ197" s="48"/>
      <c r="IR197" s="48"/>
      <c r="IS197" s="48"/>
      <c r="IT197" s="48"/>
      <c r="IU197" s="48"/>
      <c r="IV197" s="48"/>
      <c r="IW197" s="48"/>
      <c r="IX197" s="48"/>
      <c r="IY197" s="48"/>
      <c r="IZ197" s="48"/>
      <c r="JA197" s="48"/>
      <c r="JB197" s="48"/>
      <c r="JC197" s="48"/>
      <c r="JD197" s="48"/>
      <c r="JE197" s="48"/>
      <c r="JF197" s="48"/>
      <c r="JG197" s="48"/>
      <c r="JH197" s="48"/>
      <c r="JI197" s="48"/>
      <c r="JJ197" s="48"/>
      <c r="JK197" s="48"/>
      <c r="JL197" s="48"/>
    </row>
    <row r="198" spans="1:272" x14ac:dyDescent="0.2">
      <c r="A198" s="51"/>
      <c r="B198" s="51"/>
      <c r="C198" s="48"/>
      <c r="D198" s="48"/>
      <c r="E198" s="48"/>
      <c r="F198" s="49"/>
      <c r="G198" s="49"/>
      <c r="H198" s="49"/>
      <c r="I198" s="50"/>
      <c r="J198" s="48"/>
      <c r="K198" s="48"/>
      <c r="L198" s="48"/>
      <c r="M198" s="48"/>
      <c r="N198" s="48"/>
      <c r="O198" s="48"/>
      <c r="P198" s="48"/>
      <c r="Q198" s="48"/>
      <c r="R198" s="48"/>
      <c r="S198" s="48"/>
      <c r="T198" s="48"/>
      <c r="U198" s="48"/>
      <c r="V198" s="48"/>
      <c r="W198" s="48"/>
      <c r="X198" s="48"/>
      <c r="Y198" s="48"/>
      <c r="Z198" s="48"/>
      <c r="AA198" s="48"/>
      <c r="AB198" s="48"/>
      <c r="AC198" s="48"/>
      <c r="AD198" s="48"/>
      <c r="AE198" s="48"/>
      <c r="AF198" s="48"/>
      <c r="AG198" s="48"/>
      <c r="AH198" s="48"/>
      <c r="AI198" s="48"/>
      <c r="AJ198" s="48"/>
      <c r="AK198" s="48"/>
      <c r="AL198" s="48"/>
      <c r="AM198" s="48"/>
      <c r="AN198" s="48"/>
      <c r="AO198" s="48"/>
      <c r="AP198" s="48"/>
      <c r="AQ198" s="48"/>
      <c r="AR198" s="48"/>
      <c r="AS198" s="48"/>
      <c r="AT198" s="48"/>
      <c r="AU198" s="48"/>
      <c r="AV198" s="48"/>
      <c r="AW198" s="48"/>
      <c r="AX198" s="48"/>
      <c r="AY198" s="48"/>
      <c r="AZ198" s="48"/>
      <c r="BA198" s="48"/>
      <c r="BB198" s="48"/>
      <c r="BC198" s="48"/>
      <c r="BD198" s="48"/>
      <c r="BE198" s="48"/>
      <c r="BF198" s="48"/>
      <c r="BG198" s="48"/>
      <c r="BH198" s="48"/>
      <c r="BI198" s="48"/>
      <c r="BJ198" s="48"/>
      <c r="BK198" s="48"/>
      <c r="BL198" s="48"/>
      <c r="BM198" s="48"/>
      <c r="BN198" s="48"/>
      <c r="BO198" s="48"/>
      <c r="BP198" s="48"/>
      <c r="BQ198" s="48"/>
      <c r="BR198" s="48"/>
      <c r="BS198" s="48"/>
      <c r="BT198" s="48"/>
      <c r="BU198" s="48"/>
      <c r="BV198" s="48"/>
      <c r="BW198" s="48"/>
      <c r="BX198" s="48"/>
      <c r="BY198" s="48"/>
      <c r="BZ198" s="48"/>
      <c r="CA198" s="48"/>
      <c r="CB198" s="48"/>
      <c r="CC198" s="48"/>
      <c r="CD198" s="48"/>
      <c r="CE198" s="48"/>
      <c r="CF198" s="48"/>
      <c r="CG198" s="48"/>
      <c r="CH198" s="48"/>
      <c r="CI198" s="48"/>
      <c r="CJ198" s="48"/>
      <c r="CK198" s="48"/>
      <c r="CL198" s="48"/>
      <c r="CM198" s="48"/>
      <c r="CN198" s="48"/>
      <c r="CO198" s="48"/>
      <c r="CP198" s="48"/>
      <c r="CQ198" s="48"/>
      <c r="CR198" s="48"/>
      <c r="CS198" s="48"/>
      <c r="CT198" s="48"/>
      <c r="CU198" s="48"/>
      <c r="CV198" s="48"/>
      <c r="CW198" s="48"/>
      <c r="CX198" s="48"/>
      <c r="CY198" s="48"/>
      <c r="CZ198" s="48"/>
      <c r="DA198" s="48"/>
      <c r="DB198" s="48"/>
      <c r="DC198" s="48"/>
      <c r="DD198" s="48"/>
      <c r="DE198" s="48"/>
      <c r="DF198" s="48"/>
      <c r="DG198" s="48"/>
      <c r="DH198" s="48"/>
      <c r="DI198" s="48"/>
      <c r="DJ198" s="48"/>
      <c r="DK198" s="48"/>
      <c r="DL198" s="48"/>
      <c r="DM198" s="48"/>
      <c r="DN198" s="48"/>
      <c r="DO198" s="48"/>
      <c r="DP198" s="48"/>
      <c r="DQ198" s="48"/>
      <c r="DR198" s="48"/>
      <c r="DS198" s="48"/>
      <c r="DT198" s="48"/>
      <c r="DU198" s="48"/>
      <c r="DV198" s="48"/>
      <c r="DW198" s="48"/>
      <c r="DX198" s="48"/>
      <c r="DY198" s="48"/>
      <c r="DZ198" s="48"/>
      <c r="EA198" s="48"/>
      <c r="EB198" s="48"/>
      <c r="EC198" s="48"/>
      <c r="ED198" s="48"/>
      <c r="EE198" s="48"/>
      <c r="EF198" s="48"/>
      <c r="EG198" s="48"/>
      <c r="EH198" s="48"/>
      <c r="EI198" s="48"/>
      <c r="EJ198" s="48"/>
      <c r="EK198" s="48"/>
      <c r="EL198" s="48"/>
      <c r="EM198" s="48"/>
      <c r="EN198" s="48"/>
      <c r="EO198" s="48"/>
      <c r="EP198" s="48"/>
      <c r="EQ198" s="48"/>
      <c r="ER198" s="48"/>
      <c r="ES198" s="48"/>
      <c r="ET198" s="48"/>
      <c r="EU198" s="48"/>
      <c r="EV198" s="48"/>
      <c r="EW198" s="48"/>
      <c r="EX198" s="48"/>
      <c r="EY198" s="48"/>
      <c r="EZ198" s="48"/>
      <c r="FA198" s="48"/>
      <c r="FB198" s="48"/>
      <c r="FC198" s="48"/>
      <c r="FD198" s="48"/>
      <c r="FE198" s="48"/>
      <c r="FF198" s="48"/>
      <c r="FG198" s="48"/>
      <c r="FH198" s="48"/>
      <c r="FI198" s="48"/>
      <c r="FJ198" s="48"/>
      <c r="FK198" s="48"/>
      <c r="FL198" s="48"/>
      <c r="FM198" s="48"/>
      <c r="FN198" s="48"/>
      <c r="FO198" s="48"/>
      <c r="FP198" s="48"/>
      <c r="FQ198" s="48"/>
      <c r="FR198" s="48"/>
      <c r="FS198" s="48"/>
      <c r="FT198" s="48"/>
      <c r="FU198" s="48"/>
      <c r="FV198" s="48"/>
      <c r="FW198" s="48"/>
      <c r="FX198" s="48"/>
      <c r="FY198" s="48"/>
      <c r="FZ198" s="48"/>
      <c r="GA198" s="48"/>
      <c r="GB198" s="48"/>
      <c r="GC198" s="48"/>
      <c r="GD198" s="48"/>
      <c r="GE198" s="48"/>
      <c r="GF198" s="48"/>
      <c r="GG198" s="48"/>
      <c r="GH198" s="48"/>
      <c r="GI198" s="48"/>
      <c r="GJ198" s="48"/>
      <c r="GK198" s="48"/>
      <c r="GL198" s="48"/>
      <c r="GM198" s="48"/>
      <c r="GN198" s="48"/>
      <c r="GO198" s="48"/>
      <c r="GP198" s="48"/>
      <c r="GQ198" s="48"/>
      <c r="GR198" s="48"/>
      <c r="GS198" s="48"/>
      <c r="GT198" s="48"/>
      <c r="GU198" s="48"/>
      <c r="GV198" s="48"/>
      <c r="GW198" s="48"/>
      <c r="GX198" s="48"/>
      <c r="GY198" s="48"/>
      <c r="GZ198" s="48"/>
      <c r="HA198" s="48"/>
      <c r="HB198" s="48"/>
      <c r="HC198" s="48"/>
      <c r="HD198" s="48"/>
      <c r="HE198" s="48"/>
      <c r="HF198" s="48"/>
      <c r="HG198" s="48"/>
      <c r="HH198" s="48"/>
      <c r="HI198" s="48"/>
      <c r="HJ198" s="48"/>
      <c r="HK198" s="48"/>
      <c r="HL198" s="48"/>
      <c r="HM198" s="48"/>
      <c r="HN198" s="48"/>
      <c r="HO198" s="48"/>
      <c r="HP198" s="48"/>
      <c r="HQ198" s="48"/>
      <c r="HR198" s="48"/>
      <c r="HS198" s="48"/>
      <c r="HT198" s="48"/>
      <c r="HU198" s="48"/>
      <c r="HV198" s="48"/>
      <c r="HW198" s="48"/>
      <c r="HX198" s="48"/>
      <c r="HY198" s="48"/>
      <c r="HZ198" s="48"/>
      <c r="IA198" s="48"/>
      <c r="IB198" s="48"/>
      <c r="IC198" s="48"/>
      <c r="ID198" s="48"/>
      <c r="IE198" s="48"/>
      <c r="IF198" s="48"/>
      <c r="IG198" s="48"/>
      <c r="IH198" s="48"/>
      <c r="II198" s="48"/>
      <c r="IJ198" s="48"/>
      <c r="IK198" s="48"/>
      <c r="IL198" s="48"/>
      <c r="IM198" s="48"/>
      <c r="IN198" s="48"/>
      <c r="IO198" s="48"/>
      <c r="IP198" s="48"/>
      <c r="IQ198" s="48"/>
      <c r="IR198" s="48"/>
      <c r="IS198" s="48"/>
      <c r="IT198" s="48"/>
      <c r="IU198" s="48"/>
      <c r="IV198" s="48"/>
      <c r="IW198" s="48"/>
      <c r="IX198" s="48"/>
      <c r="IY198" s="48"/>
      <c r="IZ198" s="48"/>
      <c r="JA198" s="48"/>
      <c r="JB198" s="48"/>
      <c r="JC198" s="48"/>
      <c r="JD198" s="48"/>
      <c r="JE198" s="48"/>
      <c r="JF198" s="48"/>
      <c r="JG198" s="48"/>
      <c r="JH198" s="48"/>
      <c r="JI198" s="48"/>
      <c r="JJ198" s="48"/>
      <c r="JK198" s="48"/>
      <c r="JL198" s="48"/>
    </row>
    <row r="199" spans="1:272" x14ac:dyDescent="0.2">
      <c r="A199" s="51"/>
      <c r="B199" s="51"/>
      <c r="C199" s="48"/>
      <c r="D199" s="48"/>
      <c r="E199" s="48"/>
      <c r="F199" s="49"/>
      <c r="G199" s="49"/>
      <c r="H199" s="49"/>
      <c r="I199" s="50"/>
      <c r="J199" s="48"/>
      <c r="K199" s="48"/>
      <c r="L199" s="48"/>
      <c r="M199" s="48"/>
      <c r="N199" s="48"/>
      <c r="O199" s="48"/>
      <c r="P199" s="48"/>
      <c r="Q199" s="48"/>
      <c r="R199" s="48"/>
      <c r="S199" s="48"/>
      <c r="T199" s="48"/>
      <c r="U199" s="48"/>
      <c r="V199" s="48"/>
      <c r="W199" s="48"/>
      <c r="X199" s="48"/>
      <c r="Y199" s="48"/>
      <c r="Z199" s="48"/>
      <c r="AA199" s="48"/>
      <c r="AB199" s="48"/>
      <c r="AC199" s="48"/>
      <c r="AD199" s="48"/>
      <c r="AE199" s="48"/>
      <c r="AF199" s="48"/>
      <c r="AG199" s="48"/>
      <c r="AH199" s="48"/>
      <c r="AI199" s="48"/>
      <c r="AJ199" s="48"/>
      <c r="AK199" s="48"/>
      <c r="AL199" s="48"/>
      <c r="AM199" s="48"/>
      <c r="AN199" s="48"/>
      <c r="AO199" s="48"/>
      <c r="AP199" s="48"/>
      <c r="AQ199" s="48"/>
      <c r="AR199" s="48"/>
      <c r="AS199" s="48"/>
      <c r="AT199" s="48"/>
      <c r="AU199" s="48"/>
      <c r="AV199" s="48"/>
      <c r="AW199" s="48"/>
      <c r="AX199" s="48"/>
      <c r="AY199" s="48"/>
      <c r="AZ199" s="48"/>
      <c r="BA199" s="48"/>
      <c r="BB199" s="48"/>
      <c r="BC199" s="48"/>
      <c r="BD199" s="48"/>
      <c r="BE199" s="48"/>
      <c r="BF199" s="48"/>
      <c r="BG199" s="48"/>
      <c r="BH199" s="48"/>
      <c r="BI199" s="48"/>
      <c r="BJ199" s="48"/>
      <c r="BK199" s="48"/>
      <c r="BL199" s="48"/>
      <c r="BM199" s="48"/>
      <c r="BN199" s="48"/>
      <c r="BO199" s="48"/>
      <c r="BP199" s="48"/>
      <c r="BQ199" s="48"/>
      <c r="BR199" s="48"/>
      <c r="BS199" s="48"/>
      <c r="BT199" s="48"/>
      <c r="BU199" s="48"/>
      <c r="BV199" s="48"/>
      <c r="BW199" s="48"/>
      <c r="BX199" s="48"/>
      <c r="BY199" s="48"/>
      <c r="BZ199" s="48"/>
      <c r="CA199" s="48"/>
      <c r="CB199" s="48"/>
      <c r="CC199" s="48"/>
      <c r="CD199" s="48"/>
      <c r="CE199" s="48"/>
      <c r="CF199" s="48"/>
      <c r="CG199" s="48"/>
      <c r="CH199" s="48"/>
      <c r="CI199" s="48"/>
      <c r="CJ199" s="48"/>
      <c r="CK199" s="48"/>
      <c r="CL199" s="48"/>
      <c r="CM199" s="48"/>
      <c r="CN199" s="48"/>
      <c r="CO199" s="48"/>
      <c r="CP199" s="48"/>
      <c r="CQ199" s="48"/>
      <c r="CR199" s="48"/>
      <c r="CS199" s="48"/>
      <c r="CT199" s="48"/>
      <c r="CU199" s="48"/>
      <c r="CV199" s="48"/>
      <c r="CW199" s="48"/>
      <c r="CX199" s="48"/>
      <c r="CY199" s="48"/>
      <c r="CZ199" s="48"/>
      <c r="DA199" s="48"/>
      <c r="DB199" s="48"/>
      <c r="DC199" s="48"/>
      <c r="DD199" s="48"/>
      <c r="DE199" s="48"/>
      <c r="DF199" s="48"/>
      <c r="DG199" s="48"/>
      <c r="DH199" s="48"/>
      <c r="DI199" s="48"/>
      <c r="DJ199" s="48"/>
      <c r="DK199" s="48"/>
      <c r="DL199" s="48"/>
      <c r="DM199" s="48"/>
      <c r="DN199" s="48"/>
      <c r="DO199" s="48"/>
      <c r="DP199" s="48"/>
      <c r="DQ199" s="48"/>
      <c r="DR199" s="48"/>
      <c r="DS199" s="48"/>
      <c r="DT199" s="48"/>
      <c r="DU199" s="48"/>
      <c r="DV199" s="48"/>
      <c r="DW199" s="48"/>
      <c r="DX199" s="48"/>
      <c r="DY199" s="48"/>
      <c r="DZ199" s="48"/>
      <c r="EA199" s="48"/>
      <c r="EB199" s="48"/>
      <c r="EC199" s="48"/>
      <c r="ED199" s="48"/>
      <c r="EE199" s="48"/>
      <c r="EF199" s="48"/>
      <c r="EG199" s="48"/>
      <c r="EH199" s="48"/>
      <c r="EI199" s="48"/>
      <c r="EJ199" s="48"/>
      <c r="EK199" s="48"/>
      <c r="EL199" s="48"/>
      <c r="EM199" s="48"/>
      <c r="EN199" s="48"/>
      <c r="EO199" s="48"/>
      <c r="EP199" s="48"/>
      <c r="EQ199" s="48"/>
      <c r="ER199" s="48"/>
      <c r="ES199" s="48"/>
      <c r="ET199" s="48"/>
      <c r="EU199" s="48"/>
      <c r="EV199" s="48"/>
      <c r="EW199" s="48"/>
      <c r="EX199" s="48"/>
      <c r="EY199" s="48"/>
      <c r="EZ199" s="48"/>
      <c r="FA199" s="48"/>
      <c r="FB199" s="48"/>
      <c r="FC199" s="48"/>
      <c r="FD199" s="48"/>
      <c r="FE199" s="48"/>
      <c r="FF199" s="48"/>
      <c r="FG199" s="48"/>
      <c r="FH199" s="48"/>
      <c r="FI199" s="48"/>
      <c r="FJ199" s="48"/>
      <c r="FK199" s="48"/>
      <c r="FL199" s="48"/>
      <c r="FM199" s="48"/>
      <c r="FN199" s="48"/>
      <c r="FO199" s="48"/>
      <c r="FP199" s="48"/>
      <c r="FQ199" s="48"/>
      <c r="FR199" s="48"/>
      <c r="FS199" s="48"/>
      <c r="FT199" s="48"/>
      <c r="FU199" s="48"/>
      <c r="FV199" s="48"/>
      <c r="FW199" s="48"/>
      <c r="FX199" s="48"/>
      <c r="FY199" s="48"/>
      <c r="FZ199" s="48"/>
      <c r="GA199" s="48"/>
      <c r="GB199" s="48"/>
      <c r="GC199" s="48"/>
      <c r="GD199" s="48"/>
      <c r="GE199" s="48"/>
      <c r="GF199" s="48"/>
      <c r="GG199" s="48"/>
      <c r="GH199" s="48"/>
      <c r="GI199" s="48"/>
      <c r="GJ199" s="48"/>
      <c r="GK199" s="48"/>
      <c r="GL199" s="48"/>
      <c r="GM199" s="48"/>
      <c r="GN199" s="48"/>
      <c r="GO199" s="48"/>
      <c r="GP199" s="48"/>
      <c r="GQ199" s="48"/>
      <c r="GR199" s="48"/>
      <c r="GS199" s="48"/>
      <c r="GT199" s="48"/>
      <c r="GU199" s="48"/>
      <c r="GV199" s="48"/>
      <c r="GW199" s="48"/>
      <c r="GX199" s="48"/>
      <c r="GY199" s="48"/>
      <c r="GZ199" s="48"/>
      <c r="HA199" s="48"/>
      <c r="HB199" s="48"/>
      <c r="HC199" s="48"/>
      <c r="HD199" s="48"/>
      <c r="HE199" s="48"/>
      <c r="HF199" s="48"/>
      <c r="HG199" s="48"/>
      <c r="HH199" s="48"/>
      <c r="HI199" s="48"/>
      <c r="HJ199" s="48"/>
      <c r="HK199" s="48"/>
      <c r="HL199" s="48"/>
      <c r="HM199" s="48"/>
      <c r="HN199" s="48"/>
      <c r="HO199" s="48"/>
      <c r="HP199" s="48"/>
      <c r="HQ199" s="48"/>
      <c r="HR199" s="48"/>
      <c r="HS199" s="48"/>
      <c r="HT199" s="48"/>
      <c r="HU199" s="48"/>
      <c r="HV199" s="48"/>
      <c r="HW199" s="48"/>
      <c r="HX199" s="48"/>
      <c r="HY199" s="48"/>
      <c r="HZ199" s="48"/>
      <c r="IA199" s="48"/>
      <c r="IB199" s="48"/>
      <c r="IC199" s="48"/>
      <c r="ID199" s="48"/>
      <c r="IE199" s="48"/>
      <c r="IF199" s="48"/>
      <c r="IG199" s="48"/>
      <c r="IH199" s="48"/>
      <c r="II199" s="48"/>
      <c r="IJ199" s="48"/>
      <c r="IK199" s="48"/>
      <c r="IL199" s="48"/>
      <c r="IM199" s="48"/>
      <c r="IN199" s="48"/>
      <c r="IO199" s="48"/>
      <c r="IP199" s="48"/>
      <c r="IQ199" s="48"/>
      <c r="IR199" s="48"/>
      <c r="IS199" s="48"/>
      <c r="IT199" s="48"/>
      <c r="IU199" s="48"/>
      <c r="IV199" s="48"/>
      <c r="IW199" s="48"/>
      <c r="IX199" s="48"/>
      <c r="IY199" s="48"/>
      <c r="IZ199" s="48"/>
      <c r="JA199" s="48"/>
      <c r="JB199" s="48"/>
      <c r="JC199" s="48"/>
      <c r="JD199" s="48"/>
      <c r="JE199" s="48"/>
      <c r="JF199" s="48"/>
      <c r="JG199" s="48"/>
      <c r="JH199" s="48"/>
      <c r="JI199" s="48"/>
      <c r="JJ199" s="48"/>
      <c r="JK199" s="48"/>
      <c r="JL199" s="48"/>
    </row>
    <row r="200" spans="1:272" x14ac:dyDescent="0.2">
      <c r="A200" s="51"/>
      <c r="B200" s="51"/>
      <c r="C200" s="48"/>
      <c r="D200" s="48"/>
      <c r="E200" s="48"/>
      <c r="F200" s="49"/>
      <c r="G200" s="49"/>
      <c r="H200" s="49"/>
      <c r="I200" s="50"/>
      <c r="J200" s="48"/>
      <c r="K200" s="48"/>
      <c r="L200" s="48"/>
      <c r="M200" s="48"/>
      <c r="N200" s="48"/>
      <c r="O200" s="48"/>
      <c r="P200" s="48"/>
      <c r="Q200" s="48"/>
      <c r="R200" s="48"/>
      <c r="S200" s="48"/>
      <c r="T200" s="48"/>
      <c r="U200" s="48"/>
      <c r="V200" s="48"/>
      <c r="W200" s="48"/>
      <c r="X200" s="48"/>
      <c r="Y200" s="48"/>
      <c r="Z200" s="48"/>
      <c r="AA200" s="48"/>
      <c r="AB200" s="48"/>
      <c r="AC200" s="48"/>
      <c r="AD200" s="48"/>
      <c r="AE200" s="48"/>
      <c r="AF200" s="48"/>
      <c r="AG200" s="48"/>
      <c r="AH200" s="48"/>
      <c r="AI200" s="48"/>
      <c r="AJ200" s="48"/>
      <c r="AK200" s="48"/>
      <c r="AL200" s="48"/>
      <c r="AM200" s="48"/>
      <c r="AN200" s="48"/>
      <c r="AO200" s="48"/>
      <c r="AP200" s="48"/>
      <c r="AQ200" s="48"/>
      <c r="AR200" s="48"/>
      <c r="AS200" s="48"/>
      <c r="AT200" s="48"/>
      <c r="AU200" s="48"/>
      <c r="AV200" s="48"/>
      <c r="AW200" s="48"/>
      <c r="AX200" s="48"/>
      <c r="AY200" s="48"/>
      <c r="AZ200" s="48"/>
      <c r="BA200" s="48"/>
      <c r="BB200" s="48"/>
      <c r="BC200" s="48"/>
      <c r="BD200" s="48"/>
      <c r="BE200" s="48"/>
      <c r="BF200" s="48"/>
      <c r="BG200" s="48"/>
      <c r="BH200" s="48"/>
      <c r="BI200" s="48"/>
      <c r="BJ200" s="48"/>
      <c r="BK200" s="48"/>
      <c r="BL200" s="48"/>
      <c r="BM200" s="48"/>
      <c r="BN200" s="48"/>
      <c r="BO200" s="48"/>
      <c r="BP200" s="48"/>
      <c r="BQ200" s="48"/>
      <c r="BR200" s="48"/>
      <c r="BS200" s="48"/>
      <c r="BT200" s="48"/>
      <c r="BU200" s="48"/>
      <c r="BV200" s="48"/>
      <c r="BW200" s="48"/>
      <c r="BX200" s="48"/>
      <c r="BY200" s="48"/>
      <c r="BZ200" s="48"/>
      <c r="CA200" s="48"/>
      <c r="CB200" s="48"/>
      <c r="CC200" s="48"/>
      <c r="CD200" s="48"/>
      <c r="CE200" s="48"/>
      <c r="CF200" s="48"/>
      <c r="CG200" s="48"/>
      <c r="CH200" s="48"/>
      <c r="CI200" s="48"/>
      <c r="CJ200" s="48"/>
      <c r="CK200" s="48"/>
      <c r="CL200" s="48"/>
      <c r="CM200" s="48"/>
      <c r="CN200" s="48"/>
      <c r="CO200" s="48"/>
      <c r="CP200" s="48"/>
      <c r="CQ200" s="48"/>
      <c r="CR200" s="48"/>
      <c r="CS200" s="48"/>
      <c r="CT200" s="48"/>
      <c r="CU200" s="48"/>
      <c r="CV200" s="48"/>
      <c r="CW200" s="48"/>
      <c r="CX200" s="48"/>
      <c r="CY200" s="48"/>
      <c r="CZ200" s="48"/>
      <c r="DA200" s="48"/>
      <c r="DB200" s="48"/>
      <c r="DC200" s="48"/>
      <c r="DD200" s="48"/>
      <c r="DE200" s="48"/>
      <c r="DF200" s="48"/>
      <c r="DG200" s="48"/>
      <c r="DH200" s="48"/>
      <c r="DI200" s="48"/>
      <c r="DJ200" s="48"/>
      <c r="DK200" s="48"/>
      <c r="DL200" s="48"/>
      <c r="DM200" s="48"/>
      <c r="DN200" s="48"/>
      <c r="DO200" s="48"/>
      <c r="DP200" s="48"/>
      <c r="DQ200" s="48"/>
      <c r="DR200" s="48"/>
      <c r="DS200" s="48"/>
      <c r="DT200" s="48"/>
      <c r="DU200" s="48"/>
      <c r="DV200" s="48"/>
      <c r="DW200" s="48"/>
      <c r="DX200" s="48"/>
      <c r="DY200" s="48"/>
      <c r="DZ200" s="48"/>
      <c r="EA200" s="48"/>
      <c r="EB200" s="48"/>
      <c r="EC200" s="48"/>
      <c r="ED200" s="48"/>
      <c r="EE200" s="48"/>
      <c r="EF200" s="48"/>
      <c r="EG200" s="48"/>
      <c r="EH200" s="48"/>
      <c r="EI200" s="48"/>
      <c r="EJ200" s="48"/>
      <c r="EK200" s="48"/>
      <c r="EL200" s="48"/>
      <c r="EM200" s="48"/>
      <c r="EN200" s="48"/>
      <c r="EO200" s="48"/>
      <c r="EP200" s="48"/>
      <c r="EQ200" s="48"/>
      <c r="ER200" s="48"/>
      <c r="ES200" s="48"/>
      <c r="ET200" s="48"/>
      <c r="EU200" s="48"/>
      <c r="EV200" s="48"/>
      <c r="EW200" s="48"/>
      <c r="EX200" s="48"/>
      <c r="EY200" s="48"/>
      <c r="EZ200" s="48"/>
      <c r="FA200" s="48"/>
      <c r="FB200" s="48"/>
      <c r="FC200" s="48"/>
      <c r="FD200" s="48"/>
      <c r="FE200" s="48"/>
      <c r="FF200" s="48"/>
      <c r="FG200" s="48"/>
      <c r="FH200" s="48"/>
      <c r="FI200" s="48"/>
      <c r="FJ200" s="48"/>
      <c r="FK200" s="48"/>
      <c r="FL200" s="48"/>
      <c r="FM200" s="48"/>
      <c r="FN200" s="48"/>
      <c r="FO200" s="48"/>
      <c r="FP200" s="48"/>
      <c r="FQ200" s="48"/>
      <c r="FR200" s="48"/>
      <c r="FS200" s="48"/>
      <c r="FT200" s="48"/>
      <c r="FU200" s="48"/>
      <c r="FV200" s="48"/>
      <c r="FW200" s="48"/>
      <c r="FX200" s="48"/>
      <c r="FY200" s="48"/>
      <c r="FZ200" s="48"/>
      <c r="GA200" s="48"/>
      <c r="GB200" s="48"/>
      <c r="GC200" s="48"/>
      <c r="GD200" s="48"/>
      <c r="GE200" s="48"/>
      <c r="GF200" s="48"/>
      <c r="GG200" s="48"/>
      <c r="GH200" s="48"/>
      <c r="GI200" s="48"/>
      <c r="GJ200" s="48"/>
      <c r="GK200" s="48"/>
      <c r="GL200" s="48"/>
      <c r="GM200" s="48"/>
      <c r="GN200" s="48"/>
      <c r="GO200" s="48"/>
      <c r="GP200" s="48"/>
      <c r="GQ200" s="48"/>
      <c r="GR200" s="48"/>
      <c r="GS200" s="48"/>
      <c r="GT200" s="48"/>
      <c r="GU200" s="48"/>
      <c r="GV200" s="48"/>
      <c r="GW200" s="48"/>
      <c r="GX200" s="48"/>
      <c r="GY200" s="48"/>
      <c r="GZ200" s="48"/>
      <c r="HA200" s="48"/>
      <c r="HB200" s="48"/>
      <c r="HC200" s="48"/>
      <c r="HD200" s="48"/>
      <c r="HE200" s="48"/>
      <c r="HF200" s="48"/>
      <c r="HG200" s="48"/>
      <c r="HH200" s="48"/>
      <c r="HI200" s="48"/>
      <c r="HJ200" s="48"/>
      <c r="HK200" s="48"/>
      <c r="HL200" s="48"/>
      <c r="HM200" s="48"/>
      <c r="HN200" s="48"/>
      <c r="HO200" s="48"/>
      <c r="HP200" s="48"/>
      <c r="HQ200" s="48"/>
      <c r="HR200" s="48"/>
      <c r="HS200" s="48"/>
      <c r="HT200" s="48"/>
      <c r="HU200" s="48"/>
      <c r="HV200" s="48"/>
      <c r="HW200" s="48"/>
      <c r="HX200" s="48"/>
      <c r="HY200" s="48"/>
      <c r="HZ200" s="48"/>
      <c r="IA200" s="48"/>
      <c r="IB200" s="48"/>
      <c r="IC200" s="48"/>
      <c r="ID200" s="48"/>
      <c r="IE200" s="48"/>
      <c r="IF200" s="48"/>
      <c r="IG200" s="48"/>
      <c r="IH200" s="48"/>
      <c r="II200" s="48"/>
      <c r="IJ200" s="48"/>
      <c r="IK200" s="48"/>
      <c r="IL200" s="48"/>
      <c r="IM200" s="48"/>
      <c r="IN200" s="48"/>
      <c r="IO200" s="48"/>
      <c r="IP200" s="48"/>
      <c r="IQ200" s="48"/>
      <c r="IR200" s="48"/>
      <c r="IS200" s="48"/>
      <c r="IT200" s="48"/>
      <c r="IU200" s="48"/>
      <c r="IV200" s="48"/>
      <c r="IW200" s="48"/>
      <c r="IX200" s="48"/>
      <c r="IY200" s="48"/>
      <c r="IZ200" s="48"/>
      <c r="JA200" s="48"/>
      <c r="JB200" s="48"/>
      <c r="JC200" s="48"/>
      <c r="JD200" s="48"/>
      <c r="JE200" s="48"/>
      <c r="JF200" s="48"/>
      <c r="JG200" s="48"/>
      <c r="JH200" s="48"/>
      <c r="JI200" s="48"/>
      <c r="JJ200" s="48"/>
      <c r="JK200" s="48"/>
      <c r="JL200" s="48"/>
    </row>
    <row r="201" spans="1:272" x14ac:dyDescent="0.2">
      <c r="A201" s="51"/>
      <c r="B201" s="51"/>
      <c r="C201" s="48"/>
      <c r="D201" s="48"/>
      <c r="E201" s="48"/>
      <c r="F201" s="49"/>
      <c r="G201" s="49"/>
      <c r="H201" s="49"/>
      <c r="I201" s="50"/>
      <c r="J201" s="48"/>
      <c r="K201" s="48"/>
      <c r="L201" s="48"/>
      <c r="M201" s="48"/>
      <c r="N201" s="48"/>
      <c r="O201" s="48"/>
      <c r="P201" s="48"/>
      <c r="Q201" s="48"/>
      <c r="R201" s="48"/>
      <c r="S201" s="48"/>
      <c r="T201" s="48"/>
      <c r="U201" s="48"/>
      <c r="V201" s="48"/>
      <c r="W201" s="48"/>
      <c r="X201" s="48"/>
      <c r="Y201" s="48"/>
      <c r="Z201" s="48"/>
      <c r="AA201" s="48"/>
      <c r="AB201" s="48"/>
      <c r="AC201" s="48"/>
      <c r="AD201" s="48"/>
      <c r="AE201" s="48"/>
      <c r="AF201" s="48"/>
      <c r="AG201" s="48"/>
      <c r="AH201" s="48"/>
      <c r="AI201" s="48"/>
      <c r="AJ201" s="48"/>
      <c r="AK201" s="48"/>
      <c r="AL201" s="48"/>
      <c r="AM201" s="48"/>
      <c r="AN201" s="48"/>
      <c r="AO201" s="48"/>
      <c r="AP201" s="48"/>
      <c r="AQ201" s="48"/>
      <c r="AR201" s="48"/>
      <c r="AS201" s="48"/>
      <c r="AT201" s="48"/>
      <c r="AU201" s="48"/>
      <c r="AV201" s="48"/>
      <c r="AW201" s="48"/>
      <c r="AX201" s="48"/>
      <c r="AY201" s="48"/>
      <c r="AZ201" s="48"/>
      <c r="BA201" s="48"/>
      <c r="BB201" s="48"/>
      <c r="BC201" s="48"/>
      <c r="BD201" s="48"/>
      <c r="BE201" s="48"/>
      <c r="BF201" s="48"/>
      <c r="BG201" s="48"/>
      <c r="BH201" s="48"/>
      <c r="BI201" s="48"/>
      <c r="BJ201" s="48"/>
      <c r="BK201" s="48"/>
      <c r="BL201" s="48"/>
      <c r="BM201" s="48"/>
      <c r="BN201" s="48"/>
      <c r="BO201" s="48"/>
      <c r="BP201" s="48"/>
      <c r="BQ201" s="48"/>
      <c r="BR201" s="48"/>
      <c r="BS201" s="48"/>
      <c r="BT201" s="48"/>
      <c r="BU201" s="48"/>
      <c r="BV201" s="48"/>
      <c r="BW201" s="48"/>
      <c r="BX201" s="48"/>
      <c r="BY201" s="48"/>
      <c r="BZ201" s="48"/>
      <c r="CA201" s="48"/>
      <c r="CB201" s="48"/>
      <c r="CC201" s="48"/>
      <c r="CD201" s="48"/>
      <c r="CE201" s="48"/>
      <c r="CF201" s="48"/>
      <c r="CG201" s="48"/>
      <c r="CH201" s="48"/>
      <c r="CI201" s="48"/>
      <c r="CJ201" s="48"/>
      <c r="CK201" s="48"/>
      <c r="CL201" s="48"/>
      <c r="CM201" s="48"/>
      <c r="CN201" s="48"/>
      <c r="CO201" s="48"/>
      <c r="CP201" s="48"/>
      <c r="CQ201" s="48"/>
      <c r="CR201" s="48"/>
      <c r="CS201" s="48"/>
      <c r="CT201" s="48"/>
      <c r="CU201" s="48"/>
      <c r="CV201" s="48"/>
      <c r="CW201" s="48"/>
      <c r="CX201" s="48"/>
      <c r="CY201" s="48"/>
      <c r="CZ201" s="48"/>
      <c r="DA201" s="48"/>
      <c r="DB201" s="48"/>
      <c r="DC201" s="48"/>
      <c r="DD201" s="48"/>
      <c r="DE201" s="48"/>
      <c r="DF201" s="48"/>
      <c r="DG201" s="48"/>
      <c r="DH201" s="48"/>
      <c r="DI201" s="48"/>
      <c r="DJ201" s="48"/>
      <c r="DK201" s="48"/>
      <c r="DL201" s="48"/>
      <c r="DM201" s="48"/>
      <c r="DN201" s="48"/>
      <c r="DO201" s="48"/>
      <c r="DP201" s="48"/>
      <c r="DQ201" s="48"/>
      <c r="DR201" s="48"/>
      <c r="DS201" s="48"/>
      <c r="DT201" s="48"/>
      <c r="DU201" s="48"/>
      <c r="DV201" s="48"/>
      <c r="DW201" s="48"/>
      <c r="DX201" s="48"/>
      <c r="DY201" s="48"/>
      <c r="DZ201" s="48"/>
      <c r="EA201" s="48"/>
      <c r="EB201" s="48"/>
      <c r="EC201" s="48"/>
      <c r="ED201" s="48"/>
      <c r="EE201" s="48"/>
      <c r="EF201" s="48"/>
      <c r="EG201" s="48"/>
      <c r="EH201" s="48"/>
      <c r="EI201" s="48"/>
      <c r="EJ201" s="48"/>
      <c r="EK201" s="48"/>
      <c r="EL201" s="48"/>
      <c r="EM201" s="48"/>
      <c r="EN201" s="48"/>
      <c r="EO201" s="48"/>
      <c r="EP201" s="48"/>
      <c r="EQ201" s="48"/>
      <c r="ER201" s="48"/>
      <c r="ES201" s="48"/>
      <c r="ET201" s="48"/>
      <c r="EU201" s="48"/>
      <c r="EV201" s="48"/>
      <c r="EW201" s="48"/>
      <c r="EX201" s="48"/>
      <c r="EY201" s="48"/>
      <c r="EZ201" s="48"/>
      <c r="FA201" s="48"/>
      <c r="FB201" s="48"/>
      <c r="FC201" s="48"/>
      <c r="FD201" s="48"/>
      <c r="FE201" s="48"/>
      <c r="FF201" s="48"/>
      <c r="FG201" s="48"/>
      <c r="FH201" s="48"/>
      <c r="FI201" s="48"/>
      <c r="FJ201" s="48"/>
      <c r="FK201" s="48"/>
      <c r="FL201" s="48"/>
      <c r="FM201" s="48"/>
      <c r="FN201" s="48"/>
      <c r="FO201" s="48"/>
      <c r="FP201" s="48"/>
      <c r="FQ201" s="48"/>
      <c r="FR201" s="48"/>
      <c r="FS201" s="48"/>
      <c r="FT201" s="48"/>
      <c r="FU201" s="48"/>
      <c r="FV201" s="48"/>
      <c r="FW201" s="48"/>
      <c r="FX201" s="48"/>
      <c r="FY201" s="48"/>
      <c r="FZ201" s="48"/>
      <c r="GA201" s="48"/>
      <c r="GB201" s="48"/>
      <c r="GC201" s="48"/>
      <c r="GD201" s="48"/>
      <c r="GE201" s="48"/>
      <c r="GF201" s="48"/>
      <c r="GG201" s="48"/>
      <c r="GH201" s="48"/>
      <c r="GI201" s="48"/>
      <c r="GJ201" s="48"/>
      <c r="GK201" s="48"/>
      <c r="GL201" s="48"/>
      <c r="GM201" s="48"/>
      <c r="GN201" s="48"/>
      <c r="GO201" s="48"/>
      <c r="GP201" s="48"/>
      <c r="GQ201" s="48"/>
      <c r="GR201" s="48"/>
      <c r="GS201" s="48"/>
      <c r="GT201" s="48"/>
      <c r="GU201" s="48"/>
      <c r="GV201" s="48"/>
      <c r="GW201" s="48"/>
      <c r="GX201" s="48"/>
      <c r="GY201" s="48"/>
      <c r="GZ201" s="48"/>
      <c r="HA201" s="48"/>
      <c r="HB201" s="48"/>
      <c r="HC201" s="48"/>
      <c r="HD201" s="48"/>
      <c r="HE201" s="48"/>
      <c r="HF201" s="48"/>
      <c r="HG201" s="48"/>
      <c r="HH201" s="48"/>
      <c r="HI201" s="48"/>
      <c r="HJ201" s="48"/>
      <c r="HK201" s="48"/>
      <c r="HL201" s="48"/>
      <c r="HM201" s="48"/>
      <c r="HN201" s="48"/>
      <c r="HO201" s="48"/>
      <c r="HP201" s="48"/>
      <c r="HQ201" s="48"/>
      <c r="HR201" s="48"/>
      <c r="HS201" s="48"/>
      <c r="HT201" s="48"/>
      <c r="HU201" s="48"/>
      <c r="HV201" s="48"/>
      <c r="HW201" s="48"/>
      <c r="HX201" s="48"/>
      <c r="HY201" s="48"/>
      <c r="HZ201" s="48"/>
      <c r="IA201" s="48"/>
      <c r="IB201" s="48"/>
      <c r="IC201" s="48"/>
      <c r="ID201" s="48"/>
      <c r="IE201" s="48"/>
      <c r="IF201" s="48"/>
      <c r="IG201" s="48"/>
      <c r="IH201" s="48"/>
      <c r="II201" s="48"/>
      <c r="IJ201" s="48"/>
      <c r="IK201" s="48"/>
      <c r="IL201" s="48"/>
      <c r="IM201" s="48"/>
      <c r="IN201" s="48"/>
      <c r="IO201" s="48"/>
      <c r="IP201" s="48"/>
      <c r="IQ201" s="48"/>
      <c r="IR201" s="48"/>
      <c r="IS201" s="48"/>
      <c r="IT201" s="48"/>
      <c r="IU201" s="48"/>
      <c r="IV201" s="48"/>
      <c r="IW201" s="48"/>
      <c r="IX201" s="48"/>
      <c r="IY201" s="48"/>
      <c r="IZ201" s="48"/>
      <c r="JA201" s="48"/>
      <c r="JB201" s="48"/>
      <c r="JC201" s="48"/>
      <c r="JD201" s="48"/>
      <c r="JE201" s="48"/>
      <c r="JF201" s="48"/>
      <c r="JG201" s="48"/>
      <c r="JH201" s="48"/>
      <c r="JI201" s="48"/>
      <c r="JJ201" s="48"/>
      <c r="JK201" s="48"/>
      <c r="JL201" s="48"/>
    </row>
    <row r="202" spans="1:272" x14ac:dyDescent="0.2">
      <c r="A202" s="51"/>
      <c r="B202" s="51"/>
      <c r="C202" s="48"/>
      <c r="D202" s="48"/>
      <c r="E202" s="48"/>
      <c r="F202" s="49"/>
      <c r="G202" s="49"/>
      <c r="H202" s="49"/>
      <c r="I202" s="50"/>
      <c r="J202" s="48"/>
      <c r="K202" s="48"/>
      <c r="L202" s="48"/>
      <c r="M202" s="48"/>
      <c r="N202" s="48"/>
      <c r="O202" s="48"/>
      <c r="P202" s="48"/>
      <c r="Q202" s="48"/>
      <c r="R202" s="48"/>
      <c r="S202" s="48"/>
      <c r="T202" s="48"/>
      <c r="U202" s="48"/>
      <c r="V202" s="48"/>
      <c r="W202" s="48"/>
      <c r="X202" s="48"/>
      <c r="Y202" s="48"/>
      <c r="Z202" s="48"/>
      <c r="AA202" s="48"/>
      <c r="AB202" s="48"/>
      <c r="AC202" s="48"/>
      <c r="AD202" s="48"/>
      <c r="AE202" s="48"/>
      <c r="AF202" s="48"/>
      <c r="AG202" s="48"/>
      <c r="AH202" s="48"/>
      <c r="AI202" s="48"/>
      <c r="AJ202" s="48"/>
      <c r="AK202" s="48"/>
      <c r="AL202" s="48"/>
      <c r="AM202" s="48"/>
      <c r="AN202" s="48"/>
      <c r="AO202" s="48"/>
      <c r="AP202" s="48"/>
      <c r="AQ202" s="48"/>
      <c r="AR202" s="48"/>
      <c r="AS202" s="48"/>
      <c r="AT202" s="48"/>
      <c r="AU202" s="48"/>
      <c r="AV202" s="48"/>
      <c r="AW202" s="48"/>
      <c r="AX202" s="48"/>
      <c r="AY202" s="48"/>
      <c r="AZ202" s="48"/>
      <c r="BA202" s="48"/>
      <c r="BB202" s="48"/>
      <c r="BC202" s="48"/>
      <c r="BD202" s="48"/>
      <c r="BE202" s="48"/>
      <c r="BF202" s="48"/>
      <c r="BG202" s="48"/>
      <c r="BH202" s="48"/>
      <c r="BI202" s="48"/>
      <c r="BJ202" s="48"/>
      <c r="BK202" s="48"/>
      <c r="BL202" s="48"/>
      <c r="BM202" s="48"/>
      <c r="BN202" s="48"/>
      <c r="BO202" s="48"/>
      <c r="BP202" s="48"/>
      <c r="BQ202" s="48"/>
      <c r="BR202" s="48"/>
      <c r="BS202" s="48"/>
      <c r="BT202" s="48"/>
      <c r="BU202" s="48"/>
      <c r="BV202" s="48"/>
      <c r="BW202" s="48"/>
      <c r="BX202" s="48"/>
      <c r="BY202" s="48"/>
      <c r="BZ202" s="48"/>
      <c r="CA202" s="48"/>
      <c r="CB202" s="48"/>
      <c r="CC202" s="48"/>
      <c r="CD202" s="48"/>
      <c r="CE202" s="48"/>
      <c r="CF202" s="48"/>
      <c r="CG202" s="48"/>
      <c r="CH202" s="48"/>
      <c r="CI202" s="48"/>
      <c r="CJ202" s="48"/>
      <c r="CK202" s="48"/>
      <c r="CL202" s="48"/>
      <c r="CM202" s="48"/>
      <c r="CN202" s="48"/>
      <c r="CO202" s="48"/>
      <c r="CP202" s="48"/>
      <c r="CQ202" s="48"/>
      <c r="CR202" s="48"/>
      <c r="CS202" s="48"/>
      <c r="CT202" s="48"/>
      <c r="CU202" s="48"/>
      <c r="CV202" s="48"/>
      <c r="CW202" s="48"/>
      <c r="CX202" s="48"/>
      <c r="CY202" s="48"/>
      <c r="CZ202" s="48"/>
      <c r="DA202" s="48"/>
      <c r="DB202" s="48"/>
      <c r="DC202" s="48"/>
      <c r="DD202" s="48"/>
      <c r="DE202" s="48"/>
      <c r="DF202" s="48"/>
      <c r="DG202" s="48"/>
      <c r="DH202" s="48"/>
      <c r="DI202" s="48"/>
      <c r="DJ202" s="48"/>
      <c r="DK202" s="48"/>
      <c r="DL202" s="48"/>
      <c r="DM202" s="48"/>
      <c r="DN202" s="48"/>
      <c r="DO202" s="48"/>
      <c r="DP202" s="48"/>
      <c r="DQ202" s="48"/>
      <c r="DR202" s="48"/>
      <c r="DS202" s="48"/>
      <c r="DT202" s="48"/>
      <c r="DU202" s="48"/>
      <c r="DV202" s="48"/>
      <c r="DW202" s="48"/>
      <c r="DX202" s="48"/>
      <c r="DY202" s="48"/>
      <c r="DZ202" s="48"/>
      <c r="EA202" s="48"/>
      <c r="EB202" s="48"/>
      <c r="EC202" s="48"/>
      <c r="ED202" s="48"/>
      <c r="EE202" s="48"/>
      <c r="EF202" s="48"/>
      <c r="EG202" s="48"/>
      <c r="EH202" s="48"/>
      <c r="EI202" s="48"/>
      <c r="EJ202" s="48"/>
      <c r="EK202" s="48"/>
      <c r="EL202" s="48"/>
      <c r="EM202" s="48"/>
      <c r="EN202" s="48"/>
      <c r="EO202" s="48"/>
      <c r="EP202" s="48"/>
      <c r="EQ202" s="48"/>
      <c r="ER202" s="48"/>
      <c r="ES202" s="48"/>
      <c r="ET202" s="48"/>
      <c r="EU202" s="48"/>
      <c r="EV202" s="48"/>
      <c r="EW202" s="48"/>
      <c r="EX202" s="48"/>
      <c r="EY202" s="48"/>
      <c r="EZ202" s="48"/>
      <c r="FA202" s="48"/>
      <c r="FB202" s="48"/>
      <c r="FC202" s="48"/>
      <c r="FD202" s="48"/>
      <c r="FE202" s="48"/>
      <c r="FF202" s="48"/>
      <c r="FG202" s="48"/>
      <c r="FH202" s="48"/>
      <c r="FI202" s="48"/>
      <c r="FJ202" s="48"/>
      <c r="FK202" s="48"/>
      <c r="FL202" s="48"/>
      <c r="FM202" s="48"/>
      <c r="FN202" s="48"/>
      <c r="FO202" s="48"/>
      <c r="FP202" s="48"/>
      <c r="FQ202" s="48"/>
      <c r="FR202" s="48"/>
      <c r="FS202" s="48"/>
      <c r="FT202" s="48"/>
      <c r="FU202" s="48"/>
      <c r="FV202" s="48"/>
      <c r="FW202" s="48"/>
      <c r="FX202" s="48"/>
      <c r="FY202" s="48"/>
      <c r="FZ202" s="48"/>
      <c r="GA202" s="48"/>
      <c r="GB202" s="48"/>
      <c r="GC202" s="48"/>
      <c r="GD202" s="48"/>
      <c r="GE202" s="48"/>
      <c r="GF202" s="48"/>
      <c r="GG202" s="48"/>
      <c r="GH202" s="48"/>
      <c r="GI202" s="48"/>
      <c r="GJ202" s="48"/>
      <c r="GK202" s="48"/>
      <c r="GL202" s="48"/>
      <c r="GM202" s="48"/>
      <c r="GN202" s="48"/>
      <c r="GO202" s="48"/>
      <c r="GP202" s="48"/>
      <c r="GQ202" s="48"/>
      <c r="GR202" s="48"/>
      <c r="GS202" s="48"/>
      <c r="GT202" s="48"/>
      <c r="GU202" s="48"/>
      <c r="GV202" s="48"/>
      <c r="GW202" s="48"/>
      <c r="GX202" s="48"/>
      <c r="GY202" s="48"/>
      <c r="GZ202" s="48"/>
      <c r="HA202" s="48"/>
      <c r="HB202" s="48"/>
      <c r="HC202" s="48"/>
      <c r="HD202" s="48"/>
      <c r="HE202" s="48"/>
      <c r="HF202" s="48"/>
      <c r="HG202" s="48"/>
      <c r="HH202" s="48"/>
      <c r="HI202" s="48"/>
      <c r="HJ202" s="48"/>
      <c r="HK202" s="48"/>
      <c r="HL202" s="48"/>
      <c r="HM202" s="48"/>
      <c r="HN202" s="48"/>
      <c r="HO202" s="48"/>
      <c r="HP202" s="48"/>
      <c r="HQ202" s="48"/>
      <c r="HR202" s="48"/>
      <c r="HS202" s="48"/>
      <c r="HT202" s="48"/>
      <c r="HU202" s="48"/>
      <c r="HV202" s="48"/>
      <c r="HW202" s="48"/>
      <c r="HX202" s="48"/>
      <c r="HY202" s="48"/>
      <c r="HZ202" s="48"/>
      <c r="IA202" s="48"/>
      <c r="IB202" s="48"/>
      <c r="IC202" s="48"/>
      <c r="ID202" s="48"/>
      <c r="IE202" s="48"/>
      <c r="IF202" s="48"/>
      <c r="IG202" s="48"/>
      <c r="IH202" s="48"/>
      <c r="II202" s="48"/>
      <c r="IJ202" s="48"/>
      <c r="IK202" s="48"/>
      <c r="IL202" s="48"/>
      <c r="IM202" s="48"/>
      <c r="IN202" s="48"/>
      <c r="IO202" s="48"/>
      <c r="IP202" s="48"/>
      <c r="IQ202" s="48"/>
      <c r="IR202" s="48"/>
      <c r="IS202" s="48"/>
      <c r="IT202" s="48"/>
      <c r="IU202" s="48"/>
      <c r="IV202" s="48"/>
      <c r="IW202" s="48"/>
      <c r="IX202" s="48"/>
      <c r="IY202" s="48"/>
      <c r="IZ202" s="48"/>
      <c r="JA202" s="48"/>
      <c r="JB202" s="48"/>
      <c r="JC202" s="48"/>
      <c r="JD202" s="48"/>
      <c r="JE202" s="48"/>
      <c r="JF202" s="48"/>
      <c r="JG202" s="48"/>
      <c r="JH202" s="48"/>
      <c r="JI202" s="48"/>
      <c r="JJ202" s="48"/>
      <c r="JK202" s="48"/>
      <c r="JL202" s="48"/>
    </row>
    <row r="203" spans="1:272" x14ac:dyDescent="0.2">
      <c r="A203" s="51"/>
      <c r="B203" s="51"/>
      <c r="C203" s="48"/>
      <c r="D203" s="48"/>
      <c r="E203" s="48"/>
      <c r="F203" s="49"/>
      <c r="G203" s="49"/>
      <c r="H203" s="49"/>
      <c r="I203" s="50"/>
      <c r="J203" s="48"/>
      <c r="K203" s="48"/>
      <c r="L203" s="48"/>
      <c r="M203" s="48"/>
      <c r="N203" s="48"/>
      <c r="O203" s="48"/>
      <c r="P203" s="48"/>
      <c r="Q203" s="48"/>
      <c r="R203" s="48"/>
      <c r="S203" s="48"/>
      <c r="T203" s="48"/>
      <c r="U203" s="48"/>
      <c r="V203" s="48"/>
      <c r="W203" s="48"/>
      <c r="X203" s="48"/>
      <c r="Y203" s="48"/>
      <c r="Z203" s="48"/>
      <c r="AA203" s="48"/>
      <c r="AB203" s="48"/>
      <c r="AC203" s="48"/>
      <c r="AD203" s="48"/>
      <c r="AE203" s="48"/>
      <c r="AF203" s="48"/>
      <c r="AG203" s="48"/>
      <c r="AH203" s="48"/>
      <c r="AI203" s="48"/>
      <c r="AJ203" s="48"/>
      <c r="AK203" s="48"/>
      <c r="AL203" s="48"/>
      <c r="AM203" s="48"/>
      <c r="AN203" s="48"/>
      <c r="AO203" s="48"/>
      <c r="AP203" s="48"/>
      <c r="AQ203" s="48"/>
      <c r="AR203" s="48"/>
      <c r="AS203" s="48"/>
      <c r="AT203" s="48"/>
      <c r="AU203" s="48"/>
      <c r="AV203" s="48"/>
      <c r="AW203" s="48"/>
      <c r="AX203" s="48"/>
      <c r="AY203" s="48"/>
      <c r="AZ203" s="48"/>
      <c r="BA203" s="48"/>
      <c r="BB203" s="48"/>
      <c r="BC203" s="48"/>
      <c r="BD203" s="48"/>
      <c r="BE203" s="48"/>
      <c r="BF203" s="48"/>
      <c r="BG203" s="48"/>
      <c r="BH203" s="48"/>
      <c r="BI203" s="48"/>
      <c r="BJ203" s="48"/>
      <c r="BK203" s="48"/>
      <c r="BL203" s="48"/>
      <c r="BM203" s="48"/>
      <c r="BN203" s="48"/>
      <c r="BO203" s="48"/>
      <c r="BP203" s="48"/>
      <c r="BQ203" s="48"/>
      <c r="BR203" s="48"/>
      <c r="BS203" s="48"/>
      <c r="BT203" s="48"/>
      <c r="BU203" s="48"/>
      <c r="BV203" s="48"/>
      <c r="BW203" s="48"/>
      <c r="BX203" s="48"/>
      <c r="BY203" s="48"/>
      <c r="BZ203" s="48"/>
      <c r="CA203" s="48"/>
      <c r="CB203" s="48"/>
      <c r="CC203" s="48"/>
      <c r="CD203" s="48"/>
      <c r="CE203" s="48"/>
      <c r="CF203" s="48"/>
      <c r="CG203" s="48"/>
      <c r="CH203" s="48"/>
      <c r="CI203" s="48"/>
      <c r="CJ203" s="48"/>
      <c r="CK203" s="48"/>
      <c r="CL203" s="48"/>
      <c r="CM203" s="48"/>
      <c r="CN203" s="48"/>
      <c r="CO203" s="48"/>
      <c r="CP203" s="48"/>
      <c r="CQ203" s="48"/>
      <c r="CR203" s="48"/>
      <c r="CS203" s="48"/>
      <c r="CT203" s="48"/>
      <c r="CU203" s="48"/>
      <c r="CV203" s="48"/>
      <c r="CW203" s="48"/>
      <c r="CX203" s="48"/>
      <c r="CY203" s="48"/>
      <c r="CZ203" s="48"/>
      <c r="DA203" s="48"/>
      <c r="DB203" s="48"/>
      <c r="DC203" s="48"/>
      <c r="DD203" s="48"/>
      <c r="DE203" s="48"/>
      <c r="DF203" s="48"/>
      <c r="DG203" s="48"/>
      <c r="DH203" s="48"/>
      <c r="DI203" s="48"/>
      <c r="DJ203" s="48"/>
      <c r="DK203" s="48"/>
      <c r="DL203" s="48"/>
      <c r="DM203" s="48"/>
      <c r="DN203" s="48"/>
      <c r="DO203" s="48"/>
      <c r="DP203" s="48"/>
      <c r="DQ203" s="48"/>
      <c r="DR203" s="48"/>
      <c r="DS203" s="48"/>
      <c r="DT203" s="48"/>
      <c r="DU203" s="48"/>
      <c r="DV203" s="48"/>
      <c r="DW203" s="48"/>
      <c r="DX203" s="48"/>
      <c r="DY203" s="48"/>
      <c r="DZ203" s="48"/>
      <c r="EA203" s="48"/>
      <c r="EB203" s="48"/>
      <c r="EC203" s="48"/>
      <c r="ED203" s="48"/>
      <c r="EE203" s="48"/>
      <c r="EF203" s="48"/>
      <c r="EG203" s="48"/>
      <c r="EH203" s="48"/>
      <c r="EI203" s="48"/>
      <c r="EJ203" s="48"/>
      <c r="EK203" s="48"/>
      <c r="EL203" s="48"/>
      <c r="EM203" s="48"/>
      <c r="EN203" s="48"/>
      <c r="EO203" s="48"/>
      <c r="EP203" s="48"/>
      <c r="EQ203" s="48"/>
      <c r="ER203" s="48"/>
      <c r="ES203" s="48"/>
      <c r="ET203" s="48"/>
      <c r="EU203" s="48"/>
      <c r="EV203" s="48"/>
      <c r="EW203" s="48"/>
      <c r="EX203" s="48"/>
      <c r="EY203" s="48"/>
      <c r="EZ203" s="48"/>
      <c r="FA203" s="48"/>
      <c r="FB203" s="48"/>
      <c r="FC203" s="48"/>
      <c r="FD203" s="48"/>
      <c r="FE203" s="48"/>
      <c r="FF203" s="48"/>
      <c r="FG203" s="48"/>
      <c r="FH203" s="48"/>
      <c r="FI203" s="48"/>
      <c r="FJ203" s="48"/>
      <c r="FK203" s="48"/>
      <c r="FL203" s="48"/>
      <c r="FM203" s="48"/>
      <c r="FN203" s="48"/>
      <c r="FO203" s="48"/>
      <c r="FP203" s="48"/>
      <c r="FQ203" s="48"/>
      <c r="FR203" s="48"/>
      <c r="FS203" s="48"/>
      <c r="FT203" s="48"/>
      <c r="FU203" s="48"/>
      <c r="FV203" s="48"/>
      <c r="FW203" s="48"/>
      <c r="FX203" s="48"/>
      <c r="FY203" s="48"/>
      <c r="FZ203" s="48"/>
      <c r="GA203" s="48"/>
      <c r="GB203" s="48"/>
      <c r="GC203" s="48"/>
      <c r="GD203" s="48"/>
      <c r="GE203" s="48"/>
      <c r="GF203" s="48"/>
      <c r="GG203" s="48"/>
      <c r="GH203" s="48"/>
      <c r="GI203" s="48"/>
      <c r="GJ203" s="48"/>
      <c r="GK203" s="48"/>
      <c r="GL203" s="48"/>
      <c r="GM203" s="48"/>
      <c r="GN203" s="48"/>
      <c r="GO203" s="48"/>
      <c r="GP203" s="48"/>
      <c r="GQ203" s="48"/>
      <c r="GR203" s="48"/>
      <c r="GS203" s="48"/>
      <c r="GT203" s="48"/>
      <c r="GU203" s="48"/>
      <c r="GV203" s="48"/>
      <c r="GW203" s="48"/>
      <c r="GX203" s="48"/>
      <c r="GY203" s="48"/>
      <c r="GZ203" s="48"/>
      <c r="HA203" s="48"/>
      <c r="HB203" s="48"/>
      <c r="HC203" s="48"/>
      <c r="HD203" s="48"/>
      <c r="HE203" s="48"/>
      <c r="HF203" s="48"/>
      <c r="HG203" s="48"/>
      <c r="HH203" s="48"/>
      <c r="HI203" s="48"/>
      <c r="HJ203" s="48"/>
      <c r="HK203" s="48"/>
      <c r="HL203" s="48"/>
      <c r="HM203" s="48"/>
      <c r="HN203" s="48"/>
      <c r="HO203" s="48"/>
      <c r="HP203" s="48"/>
      <c r="HQ203" s="48"/>
      <c r="HR203" s="48"/>
      <c r="HS203" s="48"/>
      <c r="HT203" s="48"/>
      <c r="HU203" s="48"/>
      <c r="HV203" s="48"/>
      <c r="HW203" s="48"/>
      <c r="HX203" s="48"/>
      <c r="HY203" s="48"/>
      <c r="HZ203" s="48"/>
      <c r="IA203" s="48"/>
      <c r="IB203" s="48"/>
      <c r="IC203" s="48"/>
      <c r="ID203" s="48"/>
      <c r="IE203" s="48"/>
      <c r="IF203" s="48"/>
      <c r="IG203" s="48"/>
      <c r="IH203" s="48"/>
      <c r="II203" s="48"/>
      <c r="IJ203" s="48"/>
      <c r="IK203" s="48"/>
      <c r="IL203" s="48"/>
      <c r="IM203" s="48"/>
      <c r="IN203" s="48"/>
      <c r="IO203" s="48"/>
      <c r="IP203" s="48"/>
      <c r="IQ203" s="48"/>
      <c r="IR203" s="48"/>
      <c r="IS203" s="48"/>
      <c r="IT203" s="48"/>
      <c r="IU203" s="48"/>
      <c r="IV203" s="48"/>
      <c r="IW203" s="48"/>
      <c r="IX203" s="48"/>
      <c r="IY203" s="48"/>
      <c r="IZ203" s="48"/>
      <c r="JA203" s="48"/>
      <c r="JB203" s="48"/>
      <c r="JC203" s="48"/>
      <c r="JD203" s="48"/>
      <c r="JE203" s="48"/>
      <c r="JF203" s="48"/>
      <c r="JG203" s="48"/>
      <c r="JH203" s="48"/>
      <c r="JI203" s="48"/>
      <c r="JJ203" s="48"/>
      <c r="JK203" s="48"/>
      <c r="JL203" s="48"/>
    </row>
    <row r="204" spans="1:272" x14ac:dyDescent="0.2">
      <c r="A204" s="51"/>
      <c r="B204" s="51"/>
      <c r="C204" s="48"/>
      <c r="D204" s="48"/>
      <c r="E204" s="48"/>
      <c r="F204" s="49"/>
      <c r="G204" s="49"/>
      <c r="H204" s="49"/>
      <c r="I204" s="50"/>
      <c r="J204" s="48"/>
      <c r="K204" s="48"/>
      <c r="L204" s="48"/>
      <c r="M204" s="48"/>
      <c r="N204" s="48"/>
      <c r="O204" s="48"/>
      <c r="P204" s="48"/>
      <c r="Q204" s="48"/>
      <c r="R204" s="48"/>
      <c r="S204" s="48"/>
      <c r="T204" s="48"/>
      <c r="U204" s="48"/>
      <c r="V204" s="48"/>
      <c r="W204" s="48"/>
      <c r="X204" s="48"/>
      <c r="Y204" s="48"/>
      <c r="Z204" s="48"/>
      <c r="AA204" s="48"/>
      <c r="AB204" s="48"/>
      <c r="AC204" s="48"/>
      <c r="AD204" s="48"/>
      <c r="AE204" s="48"/>
      <c r="AF204" s="48"/>
      <c r="AG204" s="48"/>
      <c r="AH204" s="48"/>
      <c r="AI204" s="48"/>
      <c r="AJ204" s="48"/>
      <c r="AK204" s="48"/>
      <c r="AL204" s="48"/>
      <c r="AM204" s="48"/>
      <c r="AN204" s="48"/>
      <c r="AO204" s="48"/>
      <c r="AP204" s="48"/>
      <c r="AQ204" s="48"/>
      <c r="AR204" s="48"/>
      <c r="AS204" s="48"/>
      <c r="AT204" s="48"/>
      <c r="AU204" s="48"/>
      <c r="AV204" s="48"/>
      <c r="AW204" s="48"/>
      <c r="AX204" s="48"/>
      <c r="AY204" s="48"/>
      <c r="AZ204" s="48"/>
      <c r="BA204" s="48"/>
      <c r="BB204" s="48"/>
      <c r="BC204" s="48"/>
      <c r="BD204" s="48"/>
      <c r="BE204" s="48"/>
      <c r="BF204" s="48"/>
      <c r="BG204" s="48"/>
      <c r="BH204" s="48"/>
      <c r="BI204" s="48"/>
      <c r="BJ204" s="48"/>
      <c r="BK204" s="48"/>
      <c r="BL204" s="48"/>
      <c r="BM204" s="48"/>
      <c r="BN204" s="48"/>
      <c r="BO204" s="48"/>
      <c r="BP204" s="48"/>
      <c r="BQ204" s="48"/>
      <c r="BR204" s="48"/>
      <c r="BS204" s="48"/>
      <c r="BT204" s="48"/>
      <c r="BU204" s="48"/>
      <c r="BV204" s="48"/>
      <c r="BW204" s="48"/>
      <c r="BX204" s="48"/>
      <c r="BY204" s="48"/>
      <c r="BZ204" s="48"/>
      <c r="CA204" s="48"/>
      <c r="CB204" s="48"/>
      <c r="CC204" s="48"/>
      <c r="CD204" s="48"/>
      <c r="CE204" s="48"/>
      <c r="CF204" s="48"/>
      <c r="CG204" s="48"/>
      <c r="CH204" s="48"/>
      <c r="CI204" s="48"/>
      <c r="CJ204" s="48"/>
      <c r="CK204" s="48"/>
      <c r="CL204" s="48"/>
      <c r="CM204" s="48"/>
      <c r="CN204" s="48"/>
      <c r="CO204" s="48"/>
      <c r="CP204" s="48"/>
      <c r="CQ204" s="48"/>
      <c r="CR204" s="48"/>
      <c r="CS204" s="48"/>
      <c r="CT204" s="48"/>
      <c r="CU204" s="48"/>
      <c r="CV204" s="48"/>
      <c r="CW204" s="48"/>
      <c r="CX204" s="48"/>
      <c r="CY204" s="48"/>
      <c r="CZ204" s="48"/>
      <c r="DA204" s="48"/>
      <c r="DB204" s="48"/>
      <c r="DC204" s="48"/>
      <c r="DD204" s="48"/>
      <c r="DE204" s="48"/>
      <c r="DF204" s="48"/>
      <c r="DG204" s="48"/>
      <c r="DH204" s="48"/>
      <c r="DI204" s="48"/>
      <c r="DJ204" s="48"/>
      <c r="DK204" s="48"/>
      <c r="DL204" s="48"/>
      <c r="DM204" s="48"/>
      <c r="DN204" s="48"/>
      <c r="DO204" s="48"/>
      <c r="DP204" s="48"/>
      <c r="DQ204" s="48"/>
      <c r="DR204" s="48"/>
      <c r="DS204" s="48"/>
      <c r="DT204" s="48"/>
      <c r="DU204" s="48"/>
      <c r="DV204" s="48"/>
      <c r="DW204" s="48"/>
      <c r="DX204" s="48"/>
      <c r="DY204" s="48"/>
      <c r="DZ204" s="48"/>
      <c r="EA204" s="48"/>
      <c r="EB204" s="48"/>
      <c r="EC204" s="48"/>
      <c r="ED204" s="48"/>
      <c r="EE204" s="48"/>
      <c r="EF204" s="48"/>
      <c r="EG204" s="48"/>
      <c r="EH204" s="48"/>
      <c r="EI204" s="48"/>
      <c r="EJ204" s="48"/>
      <c r="EK204" s="48"/>
      <c r="EL204" s="48"/>
      <c r="EM204" s="48"/>
      <c r="EN204" s="48"/>
      <c r="EO204" s="48"/>
      <c r="EP204" s="48"/>
      <c r="EQ204" s="48"/>
      <c r="ER204" s="48"/>
      <c r="ES204" s="48"/>
      <c r="ET204" s="48"/>
      <c r="EU204" s="48"/>
      <c r="EV204" s="48"/>
      <c r="EW204" s="48"/>
      <c r="EX204" s="48"/>
      <c r="EY204" s="48"/>
      <c r="EZ204" s="48"/>
      <c r="FA204" s="48"/>
      <c r="FB204" s="48"/>
      <c r="FC204" s="48"/>
      <c r="FD204" s="48"/>
      <c r="FE204" s="48"/>
      <c r="FF204" s="48"/>
      <c r="FG204" s="48"/>
      <c r="FH204" s="48"/>
      <c r="FI204" s="48"/>
      <c r="FJ204" s="48"/>
      <c r="FK204" s="48"/>
      <c r="FL204" s="48"/>
      <c r="FM204" s="48"/>
      <c r="FN204" s="48"/>
      <c r="FO204" s="48"/>
      <c r="FP204" s="48"/>
      <c r="FQ204" s="48"/>
      <c r="FR204" s="48"/>
      <c r="FS204" s="48"/>
      <c r="FT204" s="48"/>
      <c r="FU204" s="48"/>
      <c r="FV204" s="48"/>
      <c r="FW204" s="48"/>
      <c r="FX204" s="48"/>
      <c r="FY204" s="48"/>
      <c r="FZ204" s="48"/>
      <c r="GA204" s="48"/>
      <c r="GB204" s="48"/>
      <c r="GC204" s="48"/>
      <c r="GD204" s="48"/>
      <c r="GE204" s="48"/>
      <c r="GF204" s="48"/>
      <c r="GG204" s="48"/>
      <c r="GH204" s="48"/>
      <c r="GI204" s="48"/>
      <c r="GJ204" s="48"/>
      <c r="GK204" s="48"/>
      <c r="GL204" s="48"/>
      <c r="GM204" s="48"/>
      <c r="GN204" s="48"/>
      <c r="GO204" s="48"/>
      <c r="GP204" s="48"/>
      <c r="GQ204" s="48"/>
      <c r="GR204" s="48"/>
      <c r="GS204" s="48"/>
      <c r="GT204" s="48"/>
      <c r="GU204" s="48"/>
      <c r="GV204" s="48"/>
      <c r="GW204" s="48"/>
      <c r="GX204" s="48"/>
      <c r="GY204" s="48"/>
      <c r="GZ204" s="48"/>
      <c r="HA204" s="48"/>
      <c r="HB204" s="48"/>
      <c r="HC204" s="48"/>
      <c r="HD204" s="48"/>
      <c r="HE204" s="48"/>
      <c r="HF204" s="48"/>
      <c r="HG204" s="48"/>
      <c r="HH204" s="48"/>
      <c r="HI204" s="48"/>
      <c r="HJ204" s="48"/>
      <c r="HK204" s="48"/>
      <c r="HL204" s="48"/>
      <c r="HM204" s="48"/>
      <c r="HN204" s="48"/>
      <c r="HO204" s="48"/>
      <c r="HP204" s="48"/>
      <c r="HQ204" s="48"/>
      <c r="HR204" s="48"/>
      <c r="HS204" s="48"/>
      <c r="HT204" s="48"/>
      <c r="HU204" s="48"/>
      <c r="HV204" s="48"/>
      <c r="HW204" s="48"/>
      <c r="HX204" s="48"/>
      <c r="HY204" s="48"/>
      <c r="HZ204" s="48"/>
      <c r="IA204" s="48"/>
      <c r="IB204" s="48"/>
      <c r="IC204" s="48"/>
      <c r="ID204" s="48"/>
      <c r="IE204" s="48"/>
      <c r="IF204" s="48"/>
      <c r="IG204" s="48"/>
      <c r="IH204" s="48"/>
      <c r="II204" s="48"/>
      <c r="IJ204" s="48"/>
      <c r="IK204" s="48"/>
      <c r="IL204" s="48"/>
      <c r="IM204" s="48"/>
      <c r="IN204" s="48"/>
      <c r="IO204" s="48"/>
      <c r="IP204" s="48"/>
      <c r="IQ204" s="48"/>
      <c r="IR204" s="48"/>
      <c r="IS204" s="48"/>
      <c r="IT204" s="48"/>
      <c r="IU204" s="48"/>
      <c r="IV204" s="48"/>
      <c r="IW204" s="48"/>
      <c r="IX204" s="48"/>
      <c r="IY204" s="48"/>
      <c r="IZ204" s="48"/>
      <c r="JA204" s="48"/>
      <c r="JB204" s="48"/>
      <c r="JC204" s="48"/>
      <c r="JD204" s="48"/>
      <c r="JE204" s="48"/>
      <c r="JF204" s="48"/>
      <c r="JG204" s="48"/>
      <c r="JH204" s="48"/>
      <c r="JI204" s="48"/>
      <c r="JJ204" s="48"/>
      <c r="JK204" s="48"/>
      <c r="JL204" s="48"/>
    </row>
    <row r="205" spans="1:272" x14ac:dyDescent="0.2">
      <c r="A205" s="51"/>
      <c r="B205" s="51"/>
      <c r="C205" s="48"/>
      <c r="D205" s="48"/>
      <c r="E205" s="48"/>
      <c r="F205" s="49"/>
      <c r="G205" s="49"/>
      <c r="H205" s="49"/>
      <c r="I205" s="50"/>
      <c r="J205" s="48"/>
      <c r="K205" s="48"/>
      <c r="L205" s="48"/>
      <c r="M205" s="48"/>
      <c r="N205" s="48"/>
      <c r="O205" s="48"/>
      <c r="P205" s="48"/>
      <c r="Q205" s="48"/>
      <c r="R205" s="48"/>
      <c r="S205" s="48"/>
      <c r="T205" s="48"/>
      <c r="U205" s="48"/>
      <c r="V205" s="48"/>
      <c r="W205" s="48"/>
      <c r="X205" s="48"/>
      <c r="Y205" s="48"/>
      <c r="Z205" s="48"/>
      <c r="AA205" s="48"/>
      <c r="AB205" s="48"/>
      <c r="AC205" s="48"/>
      <c r="AD205" s="48"/>
      <c r="AE205" s="48"/>
      <c r="AF205" s="48"/>
      <c r="AG205" s="48"/>
      <c r="AH205" s="48"/>
      <c r="AI205" s="48"/>
      <c r="AJ205" s="48"/>
      <c r="AK205" s="48"/>
      <c r="AL205" s="48"/>
      <c r="AM205" s="48"/>
      <c r="AN205" s="48"/>
      <c r="AO205" s="48"/>
      <c r="AP205" s="48"/>
      <c r="AQ205" s="48"/>
      <c r="AR205" s="48"/>
      <c r="AS205" s="48"/>
      <c r="AT205" s="48"/>
      <c r="AU205" s="48"/>
      <c r="AV205" s="48"/>
      <c r="AW205" s="48"/>
      <c r="AX205" s="48"/>
      <c r="AY205" s="48"/>
      <c r="AZ205" s="48"/>
      <c r="BA205" s="48"/>
      <c r="BB205" s="48"/>
      <c r="BC205" s="48"/>
      <c r="BD205" s="48"/>
      <c r="BE205" s="48"/>
      <c r="BF205" s="48"/>
      <c r="BG205" s="48"/>
      <c r="BH205" s="48"/>
      <c r="BI205" s="48"/>
      <c r="BJ205" s="48"/>
      <c r="BK205" s="48"/>
      <c r="BL205" s="48"/>
      <c r="BM205" s="48"/>
      <c r="BN205" s="48"/>
      <c r="BO205" s="48"/>
      <c r="BP205" s="48"/>
      <c r="BQ205" s="48"/>
      <c r="BR205" s="48"/>
      <c r="BS205" s="48"/>
      <c r="BT205" s="48"/>
      <c r="BU205" s="48"/>
      <c r="BV205" s="48"/>
      <c r="BW205" s="48"/>
      <c r="BX205" s="48"/>
      <c r="BY205" s="48"/>
      <c r="BZ205" s="48"/>
      <c r="CA205" s="48"/>
      <c r="CB205" s="48"/>
      <c r="CC205" s="48"/>
      <c r="CD205" s="48"/>
      <c r="CE205" s="48"/>
      <c r="CF205" s="48"/>
      <c r="CG205" s="48"/>
      <c r="CH205" s="48"/>
      <c r="CI205" s="48"/>
      <c r="CJ205" s="48"/>
      <c r="CK205" s="48"/>
      <c r="CL205" s="48"/>
      <c r="CM205" s="48"/>
      <c r="CN205" s="48"/>
      <c r="CO205" s="48"/>
      <c r="CP205" s="48"/>
      <c r="CQ205" s="48"/>
      <c r="CR205" s="48"/>
      <c r="CS205" s="48"/>
      <c r="CT205" s="48"/>
      <c r="CU205" s="48"/>
      <c r="CV205" s="48"/>
      <c r="CW205" s="48"/>
      <c r="CX205" s="48"/>
      <c r="CY205" s="48"/>
      <c r="CZ205" s="48"/>
      <c r="DA205" s="48"/>
      <c r="DB205" s="48"/>
      <c r="DC205" s="48"/>
      <c r="DD205" s="48"/>
      <c r="DE205" s="48"/>
      <c r="DF205" s="48"/>
      <c r="DG205" s="48"/>
      <c r="DH205" s="48"/>
      <c r="DI205" s="48"/>
      <c r="DJ205" s="48"/>
      <c r="DK205" s="48"/>
      <c r="DL205" s="48"/>
      <c r="DM205" s="48"/>
      <c r="DN205" s="48"/>
      <c r="DO205" s="48"/>
      <c r="DP205" s="48"/>
      <c r="DQ205" s="48"/>
      <c r="DR205" s="48"/>
      <c r="DS205" s="48"/>
      <c r="DT205" s="48"/>
      <c r="DU205" s="48"/>
      <c r="DV205" s="48"/>
      <c r="DW205" s="48"/>
      <c r="DX205" s="48"/>
      <c r="DY205" s="48"/>
      <c r="DZ205" s="48"/>
      <c r="EA205" s="48"/>
      <c r="EB205" s="48"/>
      <c r="EC205" s="48"/>
      <c r="ED205" s="48"/>
      <c r="EE205" s="48"/>
      <c r="EF205" s="48"/>
      <c r="EG205" s="48"/>
      <c r="EH205" s="48"/>
      <c r="EI205" s="48"/>
      <c r="EJ205" s="48"/>
      <c r="EK205" s="48"/>
      <c r="EL205" s="48"/>
      <c r="EM205" s="48"/>
      <c r="EN205" s="48"/>
      <c r="EO205" s="48"/>
      <c r="EP205" s="48"/>
      <c r="EQ205" s="48"/>
      <c r="ER205" s="48"/>
      <c r="ES205" s="48"/>
      <c r="ET205" s="48"/>
      <c r="EU205" s="48"/>
      <c r="EV205" s="48"/>
      <c r="EW205" s="48"/>
      <c r="EX205" s="48"/>
      <c r="EY205" s="48"/>
      <c r="EZ205" s="48"/>
      <c r="FA205" s="48"/>
      <c r="FB205" s="48"/>
      <c r="FC205" s="48"/>
      <c r="FD205" s="48"/>
      <c r="FE205" s="48"/>
      <c r="FF205" s="48"/>
      <c r="FG205" s="48"/>
      <c r="FH205" s="48"/>
      <c r="FI205" s="48"/>
      <c r="FJ205" s="48"/>
      <c r="FK205" s="48"/>
      <c r="FL205" s="48"/>
      <c r="FM205" s="48"/>
      <c r="FN205" s="48"/>
      <c r="FO205" s="48"/>
      <c r="FP205" s="48"/>
      <c r="FQ205" s="48"/>
      <c r="FR205" s="48"/>
      <c r="FS205" s="48"/>
      <c r="FT205" s="48"/>
      <c r="FU205" s="48"/>
      <c r="FV205" s="48"/>
      <c r="FW205" s="48"/>
      <c r="FX205" s="48"/>
      <c r="FY205" s="48"/>
      <c r="FZ205" s="48"/>
      <c r="GA205" s="48"/>
      <c r="GB205" s="48"/>
      <c r="GC205" s="48"/>
      <c r="GD205" s="48"/>
      <c r="GE205" s="48"/>
      <c r="GF205" s="48"/>
      <c r="GG205" s="48"/>
      <c r="GH205" s="48"/>
      <c r="GI205" s="48"/>
      <c r="GJ205" s="48"/>
      <c r="GK205" s="48"/>
      <c r="GL205" s="48"/>
      <c r="GM205" s="48"/>
      <c r="GN205" s="48"/>
      <c r="GO205" s="48"/>
      <c r="GP205" s="48"/>
      <c r="GQ205" s="48"/>
      <c r="GR205" s="48"/>
      <c r="GS205" s="48"/>
      <c r="GT205" s="48"/>
      <c r="GU205" s="48"/>
      <c r="GV205" s="48"/>
      <c r="GW205" s="48"/>
      <c r="GX205" s="48"/>
      <c r="GY205" s="48"/>
      <c r="GZ205" s="48"/>
      <c r="HA205" s="48"/>
      <c r="HB205" s="48"/>
      <c r="HC205" s="48"/>
      <c r="HD205" s="48"/>
      <c r="HE205" s="48"/>
      <c r="HF205" s="48"/>
      <c r="HG205" s="48"/>
      <c r="HH205" s="48"/>
      <c r="HI205" s="48"/>
      <c r="HJ205" s="48"/>
      <c r="HK205" s="48"/>
      <c r="HL205" s="48"/>
      <c r="HM205" s="48"/>
      <c r="HN205" s="48"/>
      <c r="HO205" s="48"/>
      <c r="HP205" s="48"/>
      <c r="HQ205" s="48"/>
      <c r="HR205" s="48"/>
      <c r="HS205" s="48"/>
      <c r="HT205" s="48"/>
      <c r="HU205" s="48"/>
      <c r="HV205" s="48"/>
      <c r="HW205" s="48"/>
      <c r="HX205" s="48"/>
      <c r="HY205" s="48"/>
      <c r="HZ205" s="48"/>
      <c r="IA205" s="48"/>
      <c r="IB205" s="48"/>
      <c r="IC205" s="48"/>
      <c r="ID205" s="48"/>
      <c r="IE205" s="48"/>
      <c r="IF205" s="48"/>
      <c r="IG205" s="48"/>
      <c r="IH205" s="48"/>
      <c r="II205" s="48"/>
      <c r="IJ205" s="48"/>
      <c r="IK205" s="48"/>
      <c r="IL205" s="48"/>
      <c r="IM205" s="48"/>
      <c r="IN205" s="48"/>
      <c r="IO205" s="48"/>
      <c r="IP205" s="48"/>
      <c r="IQ205" s="48"/>
      <c r="IR205" s="48"/>
      <c r="IS205" s="48"/>
      <c r="IT205" s="48"/>
      <c r="IU205" s="48"/>
      <c r="IV205" s="48"/>
      <c r="IW205" s="48"/>
      <c r="IX205" s="48"/>
      <c r="IY205" s="48"/>
      <c r="IZ205" s="48"/>
      <c r="JA205" s="48"/>
      <c r="JB205" s="48"/>
      <c r="JC205" s="48"/>
      <c r="JD205" s="48"/>
      <c r="JE205" s="48"/>
      <c r="JF205" s="48"/>
      <c r="JG205" s="48"/>
      <c r="JH205" s="48"/>
      <c r="JI205" s="48"/>
      <c r="JJ205" s="48"/>
      <c r="JK205" s="48"/>
      <c r="JL205" s="48"/>
    </row>
    <row r="206" spans="1:272" x14ac:dyDescent="0.2">
      <c r="A206" s="51"/>
      <c r="B206" s="51"/>
      <c r="C206" s="48"/>
      <c r="D206" s="48"/>
      <c r="E206" s="48"/>
      <c r="F206" s="49"/>
      <c r="G206" s="49"/>
      <c r="H206" s="49"/>
      <c r="I206" s="50"/>
      <c r="J206" s="48"/>
      <c r="K206" s="48"/>
      <c r="L206" s="48"/>
      <c r="M206" s="48"/>
      <c r="N206" s="48"/>
      <c r="O206" s="48"/>
      <c r="P206" s="48"/>
      <c r="Q206" s="48"/>
      <c r="R206" s="48"/>
      <c r="S206" s="48"/>
      <c r="T206" s="48"/>
      <c r="U206" s="48"/>
      <c r="V206" s="48"/>
      <c r="W206" s="48"/>
      <c r="X206" s="48"/>
      <c r="Y206" s="48"/>
      <c r="Z206" s="48"/>
      <c r="AA206" s="48"/>
      <c r="AB206" s="48"/>
      <c r="AC206" s="48"/>
      <c r="AD206" s="48"/>
      <c r="AE206" s="48"/>
      <c r="AF206" s="48"/>
      <c r="AG206" s="48"/>
      <c r="AH206" s="48"/>
      <c r="AI206" s="48"/>
      <c r="AJ206" s="48"/>
      <c r="AK206" s="48"/>
      <c r="AL206" s="48"/>
      <c r="AM206" s="48"/>
      <c r="AN206" s="48"/>
      <c r="AO206" s="48"/>
      <c r="AP206" s="48"/>
      <c r="AQ206" s="48"/>
      <c r="AR206" s="48"/>
      <c r="AS206" s="48"/>
      <c r="AT206" s="48"/>
      <c r="AU206" s="48"/>
      <c r="AV206" s="48"/>
      <c r="AW206" s="48"/>
      <c r="AX206" s="48"/>
      <c r="AY206" s="48"/>
      <c r="AZ206" s="48"/>
      <c r="BA206" s="48"/>
      <c r="BB206" s="48"/>
      <c r="BC206" s="48"/>
      <c r="BD206" s="48"/>
      <c r="BE206" s="48"/>
      <c r="BF206" s="48"/>
      <c r="BG206" s="48"/>
      <c r="BH206" s="48"/>
      <c r="BI206" s="48"/>
      <c r="BJ206" s="48"/>
      <c r="BK206" s="48"/>
      <c r="BL206" s="48"/>
      <c r="BM206" s="48"/>
      <c r="BN206" s="48"/>
      <c r="BO206" s="48"/>
      <c r="BP206" s="48"/>
      <c r="BQ206" s="48"/>
      <c r="BR206" s="48"/>
      <c r="BS206" s="48"/>
      <c r="BT206" s="48"/>
      <c r="BU206" s="48"/>
      <c r="BV206" s="48"/>
      <c r="BW206" s="48"/>
      <c r="BX206" s="48"/>
      <c r="BY206" s="48"/>
      <c r="BZ206" s="48"/>
      <c r="CA206" s="48"/>
      <c r="CB206" s="48"/>
      <c r="CC206" s="48"/>
      <c r="CD206" s="48"/>
      <c r="CE206" s="48"/>
      <c r="CF206" s="48"/>
      <c r="CG206" s="48"/>
      <c r="CH206" s="48"/>
      <c r="CI206" s="48"/>
      <c r="CJ206" s="48"/>
      <c r="CK206" s="48"/>
      <c r="CL206" s="48"/>
      <c r="CM206" s="48"/>
      <c r="CN206" s="48"/>
      <c r="CO206" s="48"/>
      <c r="CP206" s="48"/>
      <c r="CQ206" s="48"/>
      <c r="CR206" s="48"/>
      <c r="CS206" s="48"/>
      <c r="CT206" s="48"/>
      <c r="CU206" s="48"/>
      <c r="CV206" s="48"/>
      <c r="CW206" s="48"/>
      <c r="CX206" s="48"/>
      <c r="CY206" s="48"/>
      <c r="CZ206" s="48"/>
      <c r="DA206" s="48"/>
      <c r="DB206" s="48"/>
      <c r="DC206" s="48"/>
      <c r="DD206" s="48"/>
      <c r="DE206" s="48"/>
      <c r="DF206" s="48"/>
      <c r="DG206" s="48"/>
      <c r="DH206" s="48"/>
      <c r="DI206" s="48"/>
      <c r="DJ206" s="48"/>
      <c r="DK206" s="48"/>
      <c r="DL206" s="48"/>
      <c r="DM206" s="48"/>
      <c r="DN206" s="48"/>
      <c r="DO206" s="48"/>
      <c r="DP206" s="48"/>
      <c r="DQ206" s="48"/>
      <c r="DR206" s="48"/>
      <c r="DS206" s="48"/>
      <c r="DT206" s="48"/>
      <c r="DU206" s="48"/>
      <c r="DV206" s="48"/>
      <c r="DW206" s="48"/>
      <c r="DX206" s="48"/>
      <c r="DY206" s="48"/>
      <c r="DZ206" s="48"/>
      <c r="EA206" s="48"/>
      <c r="EB206" s="48"/>
      <c r="EC206" s="48"/>
      <c r="ED206" s="48"/>
      <c r="EE206" s="48"/>
      <c r="EF206" s="48"/>
      <c r="EG206" s="48"/>
      <c r="EH206" s="48"/>
      <c r="EI206" s="48"/>
      <c r="EJ206" s="48"/>
      <c r="EK206" s="48"/>
      <c r="EL206" s="48"/>
      <c r="EM206" s="48"/>
      <c r="EN206" s="48"/>
      <c r="EO206" s="48"/>
      <c r="EP206" s="48"/>
      <c r="EQ206" s="48"/>
      <c r="ER206" s="48"/>
      <c r="ES206" s="48"/>
      <c r="ET206" s="48"/>
      <c r="EU206" s="48"/>
      <c r="EV206" s="48"/>
      <c r="EW206" s="48"/>
      <c r="EX206" s="48"/>
      <c r="EY206" s="48"/>
      <c r="EZ206" s="48"/>
      <c r="FA206" s="48"/>
      <c r="FB206" s="48"/>
      <c r="FC206" s="48"/>
      <c r="FD206" s="48"/>
      <c r="FE206" s="48"/>
      <c r="FF206" s="48"/>
      <c r="FG206" s="48"/>
      <c r="FH206" s="48"/>
      <c r="FI206" s="48"/>
      <c r="FJ206" s="48"/>
      <c r="FK206" s="48"/>
      <c r="FL206" s="48"/>
      <c r="FM206" s="48"/>
      <c r="FN206" s="48"/>
      <c r="FO206" s="48"/>
      <c r="FP206" s="48"/>
      <c r="FQ206" s="48"/>
      <c r="FR206" s="48"/>
      <c r="FS206" s="48"/>
      <c r="FT206" s="48"/>
      <c r="FU206" s="48"/>
      <c r="FV206" s="48"/>
      <c r="FW206" s="48"/>
      <c r="FX206" s="48"/>
      <c r="FY206" s="48"/>
      <c r="FZ206" s="48"/>
      <c r="GA206" s="48"/>
      <c r="GB206" s="48"/>
      <c r="GC206" s="48"/>
      <c r="GD206" s="48"/>
      <c r="GE206" s="48"/>
      <c r="GF206" s="48"/>
      <c r="GG206" s="48"/>
      <c r="GH206" s="48"/>
      <c r="GI206" s="48"/>
      <c r="GJ206" s="48"/>
      <c r="GK206" s="48"/>
      <c r="GL206" s="48"/>
      <c r="GM206" s="48"/>
      <c r="GN206" s="48"/>
      <c r="GO206" s="48"/>
      <c r="GP206" s="48"/>
      <c r="GQ206" s="48"/>
      <c r="GR206" s="48"/>
      <c r="GS206" s="48"/>
      <c r="GT206" s="48"/>
      <c r="GU206" s="48"/>
      <c r="GV206" s="48"/>
      <c r="GW206" s="48"/>
      <c r="GX206" s="48"/>
      <c r="GY206" s="48"/>
      <c r="GZ206" s="48"/>
      <c r="HA206" s="48"/>
      <c r="HB206" s="48"/>
      <c r="HC206" s="48"/>
      <c r="HD206" s="48"/>
      <c r="HE206" s="48"/>
      <c r="HF206" s="48"/>
      <c r="HG206" s="48"/>
      <c r="HH206" s="48"/>
      <c r="HI206" s="48"/>
      <c r="HJ206" s="48"/>
      <c r="HK206" s="48"/>
      <c r="HL206" s="48"/>
      <c r="HM206" s="48"/>
      <c r="HN206" s="48"/>
      <c r="HO206" s="48"/>
      <c r="HP206" s="48"/>
      <c r="HQ206" s="48"/>
      <c r="HR206" s="48"/>
      <c r="HS206" s="48"/>
      <c r="HT206" s="48"/>
      <c r="HU206" s="48"/>
      <c r="HV206" s="48"/>
      <c r="HW206" s="48"/>
      <c r="HX206" s="48"/>
      <c r="HY206" s="48"/>
      <c r="HZ206" s="48"/>
      <c r="IA206" s="48"/>
      <c r="IB206" s="48"/>
      <c r="IC206" s="48"/>
      <c r="ID206" s="48"/>
      <c r="IE206" s="48"/>
      <c r="IF206" s="48"/>
      <c r="IG206" s="48"/>
      <c r="IH206" s="48"/>
      <c r="II206" s="48"/>
      <c r="IJ206" s="48"/>
      <c r="IK206" s="48"/>
      <c r="IL206" s="48"/>
      <c r="IM206" s="48"/>
      <c r="IN206" s="48"/>
      <c r="IO206" s="48"/>
      <c r="IP206" s="48"/>
      <c r="IQ206" s="48"/>
      <c r="IR206" s="48"/>
      <c r="IS206" s="48"/>
      <c r="IT206" s="48"/>
      <c r="IU206" s="48"/>
      <c r="IV206" s="48"/>
      <c r="IW206" s="48"/>
      <c r="IX206" s="48"/>
      <c r="IY206" s="48"/>
      <c r="IZ206" s="48"/>
      <c r="JA206" s="48"/>
      <c r="JB206" s="48"/>
      <c r="JC206" s="48"/>
      <c r="JD206" s="48"/>
      <c r="JE206" s="48"/>
      <c r="JF206" s="48"/>
      <c r="JG206" s="48"/>
      <c r="JH206" s="48"/>
      <c r="JI206" s="48"/>
      <c r="JJ206" s="48"/>
      <c r="JK206" s="48"/>
      <c r="JL206" s="48"/>
    </row>
    <row r="207" spans="1:272" x14ac:dyDescent="0.2">
      <c r="A207" s="51"/>
      <c r="B207" s="51"/>
      <c r="C207" s="48"/>
      <c r="D207" s="48"/>
      <c r="E207" s="48"/>
      <c r="F207" s="49"/>
      <c r="G207" s="49"/>
      <c r="H207" s="49"/>
      <c r="I207" s="50"/>
      <c r="J207" s="48"/>
      <c r="K207" s="48"/>
      <c r="L207" s="48"/>
      <c r="M207" s="48"/>
      <c r="N207" s="48"/>
      <c r="O207" s="48"/>
      <c r="P207" s="48"/>
      <c r="Q207" s="48"/>
      <c r="R207" s="48"/>
      <c r="S207" s="48"/>
      <c r="T207" s="48"/>
      <c r="U207" s="48"/>
      <c r="V207" s="48"/>
      <c r="W207" s="48"/>
      <c r="X207" s="48"/>
      <c r="Y207" s="48"/>
      <c r="Z207" s="48"/>
      <c r="AA207" s="48"/>
      <c r="AB207" s="48"/>
      <c r="AC207" s="48"/>
      <c r="AD207" s="48"/>
      <c r="AE207" s="48"/>
      <c r="AF207" s="48"/>
      <c r="AG207" s="48"/>
      <c r="AH207" s="48"/>
      <c r="AI207" s="48"/>
      <c r="AJ207" s="48"/>
      <c r="AK207" s="48"/>
      <c r="AL207" s="48"/>
      <c r="AM207" s="48"/>
      <c r="AN207" s="48"/>
      <c r="AO207" s="48"/>
      <c r="AP207" s="48"/>
      <c r="AQ207" s="48"/>
      <c r="AR207" s="48"/>
      <c r="AS207" s="48"/>
      <c r="AT207" s="48"/>
      <c r="AU207" s="48"/>
      <c r="AV207" s="48"/>
      <c r="AW207" s="48"/>
      <c r="AX207" s="48"/>
      <c r="AY207" s="48"/>
      <c r="AZ207" s="48"/>
      <c r="BA207" s="48"/>
      <c r="BB207" s="48"/>
      <c r="BC207" s="48"/>
      <c r="BD207" s="48"/>
      <c r="BE207" s="48"/>
      <c r="BF207" s="48"/>
      <c r="BG207" s="48"/>
      <c r="BH207" s="48"/>
      <c r="BI207" s="48"/>
      <c r="BJ207" s="48"/>
      <c r="BK207" s="48"/>
      <c r="BL207" s="48"/>
      <c r="BM207" s="48"/>
      <c r="BN207" s="48"/>
      <c r="BO207" s="48"/>
      <c r="BP207" s="48"/>
      <c r="BQ207" s="48"/>
      <c r="BR207" s="48"/>
      <c r="BS207" s="48"/>
      <c r="BT207" s="48"/>
      <c r="BU207" s="48"/>
      <c r="BV207" s="48"/>
      <c r="BW207" s="48"/>
      <c r="BX207" s="48"/>
      <c r="BY207" s="48"/>
      <c r="BZ207" s="48"/>
      <c r="CA207" s="48"/>
      <c r="CB207" s="48"/>
      <c r="CC207" s="48"/>
      <c r="CD207" s="48"/>
      <c r="CE207" s="48"/>
      <c r="CF207" s="48"/>
      <c r="CG207" s="48"/>
      <c r="CH207" s="48"/>
      <c r="CI207" s="48"/>
      <c r="CJ207" s="48"/>
      <c r="CK207" s="48"/>
      <c r="CL207" s="48"/>
      <c r="CM207" s="48"/>
      <c r="CN207" s="48"/>
      <c r="CO207" s="48"/>
      <c r="CP207" s="48"/>
      <c r="CQ207" s="48"/>
      <c r="CR207" s="48"/>
      <c r="CS207" s="48"/>
      <c r="CT207" s="48"/>
      <c r="CU207" s="48"/>
      <c r="CV207" s="48"/>
      <c r="CW207" s="48"/>
      <c r="CX207" s="48"/>
      <c r="CY207" s="48"/>
      <c r="CZ207" s="48"/>
      <c r="DA207" s="48"/>
      <c r="DB207" s="48"/>
      <c r="DC207" s="48"/>
      <c r="DD207" s="48"/>
      <c r="DE207" s="48"/>
      <c r="DF207" s="48"/>
      <c r="DG207" s="48"/>
      <c r="DH207" s="48"/>
      <c r="DI207" s="48"/>
      <c r="DJ207" s="48"/>
      <c r="DK207" s="48"/>
      <c r="DL207" s="48"/>
      <c r="DM207" s="48"/>
      <c r="DN207" s="48"/>
      <c r="DO207" s="48"/>
      <c r="DP207" s="48"/>
      <c r="DQ207" s="48"/>
      <c r="DR207" s="48"/>
      <c r="DS207" s="48"/>
      <c r="DT207" s="48"/>
      <c r="DU207" s="48"/>
      <c r="DV207" s="48"/>
      <c r="DW207" s="48"/>
      <c r="DX207" s="48"/>
      <c r="DY207" s="48"/>
      <c r="DZ207" s="48"/>
      <c r="EA207" s="48"/>
      <c r="EB207" s="48"/>
      <c r="EC207" s="48"/>
      <c r="ED207" s="48"/>
      <c r="EE207" s="48"/>
      <c r="EF207" s="48"/>
      <c r="EG207" s="48"/>
      <c r="EH207" s="48"/>
      <c r="EI207" s="48"/>
      <c r="EJ207" s="48"/>
      <c r="EK207" s="48"/>
      <c r="EL207" s="48"/>
      <c r="EM207" s="48"/>
      <c r="EN207" s="48"/>
      <c r="EO207" s="48"/>
      <c r="EP207" s="48"/>
      <c r="EQ207" s="48"/>
      <c r="ER207" s="48"/>
      <c r="ES207" s="48"/>
      <c r="ET207" s="48"/>
      <c r="EU207" s="48"/>
      <c r="EV207" s="48"/>
      <c r="EW207" s="48"/>
      <c r="EX207" s="48"/>
      <c r="EY207" s="48"/>
      <c r="EZ207" s="48"/>
      <c r="FA207" s="48"/>
      <c r="FB207" s="48"/>
      <c r="FC207" s="48"/>
      <c r="FD207" s="48"/>
      <c r="FE207" s="48"/>
      <c r="FF207" s="48"/>
      <c r="FG207" s="48"/>
      <c r="FH207" s="48"/>
      <c r="FI207" s="48"/>
      <c r="FJ207" s="48"/>
      <c r="FK207" s="48"/>
      <c r="FL207" s="48"/>
      <c r="FM207" s="48"/>
      <c r="FN207" s="48"/>
      <c r="FO207" s="48"/>
      <c r="FP207" s="48"/>
      <c r="FQ207" s="48"/>
      <c r="FR207" s="48"/>
      <c r="FS207" s="48"/>
      <c r="FT207" s="48"/>
      <c r="FU207" s="48"/>
      <c r="FV207" s="48"/>
      <c r="FW207" s="48"/>
      <c r="FX207" s="48"/>
      <c r="FY207" s="48"/>
      <c r="FZ207" s="48"/>
      <c r="GA207" s="48"/>
      <c r="GB207" s="48"/>
      <c r="GC207" s="48"/>
      <c r="GD207" s="48"/>
      <c r="GE207" s="48"/>
      <c r="GF207" s="48"/>
      <c r="GG207" s="48"/>
      <c r="GH207" s="48"/>
      <c r="GI207" s="48"/>
      <c r="GJ207" s="48"/>
      <c r="GK207" s="48"/>
      <c r="GL207" s="48"/>
      <c r="GM207" s="48"/>
      <c r="GN207" s="48"/>
      <c r="GO207" s="48"/>
      <c r="GP207" s="48"/>
      <c r="GQ207" s="48"/>
      <c r="GR207" s="48"/>
      <c r="GS207" s="48"/>
      <c r="GT207" s="48"/>
      <c r="GU207" s="48"/>
      <c r="GV207" s="48"/>
      <c r="GW207" s="48"/>
      <c r="GX207" s="48"/>
      <c r="GY207" s="48"/>
      <c r="GZ207" s="48"/>
      <c r="HA207" s="48"/>
      <c r="HB207" s="48"/>
      <c r="HC207" s="48"/>
      <c r="HD207" s="48"/>
      <c r="HE207" s="48"/>
      <c r="HF207" s="48"/>
      <c r="HG207" s="48"/>
      <c r="HH207" s="48"/>
      <c r="HI207" s="48"/>
      <c r="HJ207" s="48"/>
      <c r="HK207" s="48"/>
      <c r="HL207" s="48"/>
      <c r="HM207" s="48"/>
      <c r="HN207" s="48"/>
      <c r="HO207" s="48"/>
      <c r="HP207" s="48"/>
      <c r="HQ207" s="48"/>
      <c r="HR207" s="48"/>
      <c r="HS207" s="48"/>
      <c r="HT207" s="48"/>
      <c r="HU207" s="48"/>
      <c r="HV207" s="48"/>
      <c r="HW207" s="48"/>
      <c r="HX207" s="48"/>
      <c r="HY207" s="48"/>
      <c r="HZ207" s="48"/>
      <c r="IA207" s="48"/>
      <c r="IB207" s="48"/>
      <c r="IC207" s="48"/>
      <c r="ID207" s="48"/>
      <c r="IE207" s="48"/>
      <c r="IF207" s="48"/>
      <c r="IG207" s="48"/>
      <c r="IH207" s="48"/>
      <c r="II207" s="48"/>
      <c r="IJ207" s="48"/>
      <c r="IK207" s="48"/>
      <c r="IL207" s="48"/>
      <c r="IM207" s="48"/>
      <c r="IN207" s="48"/>
      <c r="IO207" s="48"/>
      <c r="IP207" s="48"/>
      <c r="IQ207" s="48"/>
      <c r="IR207" s="48"/>
      <c r="IS207" s="48"/>
      <c r="IT207" s="48"/>
      <c r="IU207" s="48"/>
      <c r="IV207" s="48"/>
      <c r="IW207" s="48"/>
      <c r="IX207" s="48"/>
      <c r="IY207" s="48"/>
      <c r="IZ207" s="48"/>
      <c r="JA207" s="48"/>
      <c r="JB207" s="48"/>
      <c r="JC207" s="48"/>
      <c r="JD207" s="48"/>
      <c r="JE207" s="48"/>
      <c r="JF207" s="48"/>
      <c r="JG207" s="48"/>
      <c r="JH207" s="48"/>
      <c r="JI207" s="48"/>
      <c r="JJ207" s="48"/>
      <c r="JK207" s="48"/>
      <c r="JL207" s="48"/>
    </row>
    <row r="208" spans="1:272" x14ac:dyDescent="0.2">
      <c r="A208" s="51"/>
      <c r="B208" s="51"/>
      <c r="C208" s="48"/>
      <c r="D208" s="48"/>
      <c r="E208" s="48"/>
      <c r="F208" s="49"/>
      <c r="G208" s="49"/>
      <c r="H208" s="49"/>
      <c r="I208" s="50"/>
      <c r="J208" s="48"/>
      <c r="K208" s="48"/>
      <c r="L208" s="48"/>
      <c r="M208" s="48"/>
      <c r="N208" s="48"/>
      <c r="O208" s="48"/>
      <c r="P208" s="48"/>
      <c r="Q208" s="48"/>
      <c r="R208" s="48"/>
      <c r="S208" s="48"/>
      <c r="T208" s="48"/>
      <c r="U208" s="48"/>
      <c r="V208" s="48"/>
      <c r="W208" s="48"/>
      <c r="X208" s="48"/>
      <c r="Y208" s="48"/>
      <c r="Z208" s="48"/>
      <c r="AA208" s="48"/>
      <c r="AB208" s="48"/>
      <c r="AC208" s="48"/>
      <c r="AD208" s="48"/>
      <c r="AE208" s="48"/>
      <c r="AF208" s="48"/>
      <c r="AG208" s="48"/>
      <c r="AH208" s="48"/>
      <c r="AI208" s="48"/>
      <c r="AJ208" s="48"/>
      <c r="AK208" s="48"/>
      <c r="AL208" s="48"/>
      <c r="AM208" s="48"/>
      <c r="AN208" s="48"/>
      <c r="AO208" s="48"/>
      <c r="AP208" s="48"/>
      <c r="AQ208" s="48"/>
      <c r="AR208" s="48"/>
      <c r="AS208" s="48"/>
      <c r="AT208" s="48"/>
      <c r="AU208" s="48"/>
      <c r="AV208" s="48"/>
      <c r="AW208" s="48"/>
      <c r="AX208" s="48"/>
      <c r="AY208" s="48"/>
      <c r="AZ208" s="48"/>
      <c r="BA208" s="48"/>
      <c r="BB208" s="48"/>
      <c r="BC208" s="48"/>
      <c r="BD208" s="48"/>
      <c r="BE208" s="48"/>
      <c r="BF208" s="48"/>
      <c r="BG208" s="48"/>
      <c r="BH208" s="48"/>
      <c r="BI208" s="48"/>
      <c r="BJ208" s="48"/>
      <c r="BK208" s="48"/>
      <c r="BL208" s="48"/>
      <c r="BM208" s="48"/>
      <c r="BN208" s="48"/>
      <c r="BO208" s="48"/>
      <c r="BP208" s="48"/>
      <c r="BQ208" s="48"/>
      <c r="BR208" s="48"/>
      <c r="BS208" s="48"/>
      <c r="BT208" s="48"/>
      <c r="BU208" s="48"/>
      <c r="BV208" s="48"/>
      <c r="BW208" s="48"/>
      <c r="BX208" s="48"/>
      <c r="BY208" s="48"/>
      <c r="BZ208" s="48"/>
      <c r="CA208" s="48"/>
      <c r="CB208" s="48"/>
      <c r="CC208" s="48"/>
      <c r="CD208" s="48"/>
      <c r="CE208" s="48"/>
      <c r="CF208" s="48"/>
      <c r="CG208" s="48"/>
      <c r="CH208" s="48"/>
      <c r="CI208" s="48"/>
      <c r="CJ208" s="48"/>
      <c r="CK208" s="48"/>
      <c r="CL208" s="48"/>
      <c r="CM208" s="48"/>
      <c r="CN208" s="48"/>
      <c r="CO208" s="48"/>
      <c r="CP208" s="48"/>
      <c r="CQ208" s="48"/>
      <c r="CR208" s="48"/>
      <c r="CS208" s="48"/>
      <c r="CT208" s="48"/>
      <c r="CU208" s="48"/>
      <c r="CV208" s="48"/>
      <c r="CW208" s="48"/>
      <c r="CX208" s="48"/>
      <c r="CY208" s="48"/>
      <c r="CZ208" s="48"/>
      <c r="DA208" s="48"/>
      <c r="DB208" s="48"/>
      <c r="DC208" s="48"/>
      <c r="DD208" s="48"/>
      <c r="DE208" s="48"/>
      <c r="DF208" s="48"/>
      <c r="DG208" s="48"/>
      <c r="DH208" s="48"/>
      <c r="DI208" s="48"/>
      <c r="DJ208" s="48"/>
      <c r="DK208" s="48"/>
      <c r="DL208" s="48"/>
      <c r="DM208" s="48"/>
      <c r="DN208" s="48"/>
      <c r="DO208" s="48"/>
      <c r="DP208" s="48"/>
      <c r="DQ208" s="48"/>
      <c r="DR208" s="48"/>
      <c r="DS208" s="48"/>
      <c r="DT208" s="48"/>
      <c r="DU208" s="48"/>
      <c r="DV208" s="48"/>
      <c r="DW208" s="48"/>
      <c r="DX208" s="48"/>
      <c r="DY208" s="48"/>
      <c r="DZ208" s="48"/>
      <c r="EA208" s="48"/>
      <c r="EB208" s="48"/>
      <c r="EC208" s="48"/>
      <c r="ED208" s="48"/>
      <c r="EE208" s="48"/>
      <c r="EF208" s="48"/>
      <c r="EG208" s="48"/>
      <c r="EH208" s="48"/>
      <c r="EI208" s="48"/>
      <c r="EJ208" s="48"/>
      <c r="EK208" s="48"/>
      <c r="EL208" s="48"/>
      <c r="EM208" s="48"/>
      <c r="EN208" s="48"/>
      <c r="EO208" s="48"/>
      <c r="EP208" s="48"/>
      <c r="EQ208" s="48"/>
      <c r="ER208" s="48"/>
      <c r="ES208" s="48"/>
      <c r="ET208" s="48"/>
      <c r="EU208" s="48"/>
      <c r="EV208" s="48"/>
      <c r="EW208" s="48"/>
      <c r="EX208" s="48"/>
      <c r="EY208" s="48"/>
      <c r="EZ208" s="48"/>
      <c r="FA208" s="48"/>
      <c r="FB208" s="48"/>
      <c r="FC208" s="48"/>
      <c r="FD208" s="48"/>
      <c r="FE208" s="48"/>
      <c r="FF208" s="48"/>
      <c r="FG208" s="48"/>
      <c r="FH208" s="48"/>
      <c r="FI208" s="48"/>
      <c r="FJ208" s="48"/>
      <c r="FK208" s="48"/>
      <c r="FL208" s="48"/>
      <c r="FM208" s="48"/>
      <c r="FN208" s="48"/>
      <c r="FO208" s="48"/>
      <c r="FP208" s="48"/>
      <c r="FQ208" s="48"/>
      <c r="FR208" s="48"/>
      <c r="FS208" s="48"/>
      <c r="FT208" s="48"/>
      <c r="FU208" s="48"/>
      <c r="FV208" s="48"/>
      <c r="FW208" s="48"/>
      <c r="FX208" s="48"/>
      <c r="FY208" s="48"/>
      <c r="FZ208" s="48"/>
      <c r="GA208" s="48"/>
      <c r="GB208" s="48"/>
      <c r="GC208" s="48"/>
      <c r="GD208" s="48"/>
      <c r="GE208" s="48"/>
      <c r="GF208" s="48"/>
      <c r="GG208" s="48"/>
      <c r="GH208" s="48"/>
      <c r="GI208" s="48"/>
      <c r="GJ208" s="48"/>
      <c r="GK208" s="48"/>
      <c r="GL208" s="48"/>
      <c r="GM208" s="48"/>
      <c r="GN208" s="48"/>
      <c r="GO208" s="48"/>
      <c r="GP208" s="48"/>
      <c r="GQ208" s="48"/>
      <c r="GR208" s="48"/>
      <c r="GS208" s="48"/>
      <c r="GT208" s="48"/>
      <c r="GU208" s="48"/>
      <c r="GV208" s="48"/>
      <c r="GW208" s="48"/>
      <c r="GX208" s="48"/>
      <c r="GY208" s="48"/>
      <c r="GZ208" s="48"/>
      <c r="HA208" s="48"/>
      <c r="HB208" s="48"/>
      <c r="HC208" s="48"/>
      <c r="HD208" s="48"/>
      <c r="HE208" s="48"/>
      <c r="HF208" s="48"/>
      <c r="HG208" s="48"/>
      <c r="HH208" s="48"/>
      <c r="HI208" s="48"/>
      <c r="HJ208" s="48"/>
      <c r="HK208" s="48"/>
      <c r="HL208" s="48"/>
      <c r="HM208" s="48"/>
      <c r="HN208" s="48"/>
      <c r="HO208" s="48"/>
      <c r="HP208" s="48"/>
      <c r="HQ208" s="48"/>
      <c r="HR208" s="48"/>
      <c r="HS208" s="48"/>
      <c r="HT208" s="48"/>
      <c r="HU208" s="48"/>
      <c r="HV208" s="48"/>
      <c r="HW208" s="48"/>
      <c r="HX208" s="48"/>
      <c r="HY208" s="48"/>
      <c r="HZ208" s="48"/>
      <c r="IA208" s="48"/>
      <c r="IB208" s="48"/>
      <c r="IC208" s="48"/>
      <c r="ID208" s="48"/>
      <c r="IE208" s="48"/>
      <c r="IF208" s="48"/>
      <c r="IG208" s="48"/>
      <c r="IH208" s="48"/>
      <c r="II208" s="48"/>
      <c r="IJ208" s="48"/>
      <c r="IK208" s="48"/>
      <c r="IL208" s="48"/>
      <c r="IM208" s="48"/>
      <c r="IN208" s="48"/>
      <c r="IO208" s="48"/>
      <c r="IP208" s="48"/>
      <c r="IQ208" s="48"/>
      <c r="IR208" s="48"/>
      <c r="IS208" s="48"/>
      <c r="IT208" s="48"/>
      <c r="IU208" s="48"/>
      <c r="IV208" s="48"/>
      <c r="IW208" s="48"/>
      <c r="IX208" s="48"/>
      <c r="IY208" s="48"/>
      <c r="IZ208" s="48"/>
      <c r="JA208" s="48"/>
      <c r="JB208" s="48"/>
      <c r="JC208" s="48"/>
      <c r="JD208" s="48"/>
      <c r="JE208" s="48"/>
      <c r="JF208" s="48"/>
      <c r="JG208" s="48"/>
      <c r="JH208" s="48"/>
      <c r="JI208" s="48"/>
      <c r="JJ208" s="48"/>
      <c r="JK208" s="48"/>
      <c r="JL208" s="48"/>
    </row>
    <row r="209" spans="1:272" x14ac:dyDescent="0.2">
      <c r="A209" s="51"/>
      <c r="B209" s="51"/>
      <c r="C209" s="48"/>
      <c r="D209" s="48"/>
      <c r="E209" s="48"/>
      <c r="F209" s="49"/>
      <c r="G209" s="49"/>
      <c r="H209" s="49"/>
      <c r="I209" s="50"/>
      <c r="J209" s="48"/>
      <c r="K209" s="48"/>
      <c r="L209" s="48"/>
      <c r="M209" s="48"/>
      <c r="N209" s="48"/>
      <c r="O209" s="48"/>
      <c r="P209" s="48"/>
      <c r="Q209" s="48"/>
      <c r="R209" s="48"/>
      <c r="S209" s="48"/>
      <c r="T209" s="48"/>
      <c r="U209" s="48"/>
      <c r="V209" s="48"/>
      <c r="W209" s="48"/>
      <c r="X209" s="48"/>
      <c r="Y209" s="48"/>
      <c r="Z209" s="48"/>
      <c r="AA209" s="48"/>
      <c r="AB209" s="48"/>
      <c r="AC209" s="48"/>
      <c r="AD209" s="48"/>
      <c r="AE209" s="48"/>
      <c r="AF209" s="48"/>
      <c r="AG209" s="48"/>
      <c r="AH209" s="48"/>
      <c r="AI209" s="48"/>
      <c r="AJ209" s="48"/>
      <c r="AK209" s="48"/>
      <c r="AL209" s="48"/>
      <c r="AM209" s="48"/>
      <c r="AN209" s="48"/>
      <c r="AO209" s="48"/>
      <c r="AP209" s="48"/>
      <c r="AQ209" s="48"/>
      <c r="AR209" s="48"/>
      <c r="AS209" s="48"/>
      <c r="AT209" s="48"/>
      <c r="AU209" s="48"/>
      <c r="AV209" s="48"/>
      <c r="AW209" s="48"/>
      <c r="AX209" s="48"/>
      <c r="AY209" s="48"/>
      <c r="AZ209" s="48"/>
      <c r="BA209" s="48"/>
      <c r="BB209" s="48"/>
      <c r="BC209" s="48"/>
      <c r="BD209" s="48"/>
      <c r="BE209" s="48"/>
      <c r="BF209" s="48"/>
      <c r="BG209" s="48"/>
      <c r="BH209" s="48"/>
      <c r="BI209" s="48"/>
      <c r="BJ209" s="48"/>
      <c r="BK209" s="48"/>
      <c r="BL209" s="48"/>
      <c r="BM209" s="48"/>
      <c r="BN209" s="48"/>
      <c r="BO209" s="48"/>
      <c r="BP209" s="48"/>
      <c r="BQ209" s="48"/>
      <c r="BR209" s="48"/>
      <c r="BS209" s="48"/>
      <c r="BT209" s="48"/>
      <c r="BU209" s="48"/>
      <c r="BV209" s="48"/>
      <c r="BW209" s="48"/>
      <c r="BX209" s="48"/>
      <c r="BY209" s="48"/>
      <c r="BZ209" s="48"/>
      <c r="CA209" s="48"/>
      <c r="CB209" s="48"/>
      <c r="CC209" s="48"/>
      <c r="CD209" s="48"/>
      <c r="CE209" s="48"/>
      <c r="CF209" s="48"/>
      <c r="CG209" s="48"/>
      <c r="CH209" s="48"/>
      <c r="CI209" s="48"/>
      <c r="CJ209" s="48"/>
      <c r="CK209" s="48"/>
      <c r="CL209" s="48"/>
      <c r="CM209" s="48"/>
      <c r="CN209" s="48"/>
      <c r="CO209" s="48"/>
      <c r="CP209" s="48"/>
      <c r="CQ209" s="48"/>
      <c r="CR209" s="48"/>
      <c r="CS209" s="48"/>
      <c r="CT209" s="48"/>
      <c r="CU209" s="48"/>
      <c r="CV209" s="48"/>
      <c r="CW209" s="48"/>
      <c r="CX209" s="48"/>
      <c r="CY209" s="48"/>
      <c r="CZ209" s="48"/>
      <c r="DA209" s="48"/>
      <c r="DB209" s="48"/>
      <c r="DC209" s="48"/>
      <c r="DD209" s="48"/>
      <c r="DE209" s="48"/>
      <c r="DF209" s="48"/>
      <c r="DG209" s="48"/>
      <c r="DH209" s="48"/>
      <c r="DI209" s="48"/>
      <c r="DJ209" s="48"/>
      <c r="DK209" s="48"/>
      <c r="DL209" s="48"/>
      <c r="DM209" s="48"/>
      <c r="DN209" s="48"/>
      <c r="DO209" s="48"/>
      <c r="DP209" s="48"/>
      <c r="DQ209" s="48"/>
      <c r="DR209" s="48"/>
      <c r="DS209" s="48"/>
      <c r="DT209" s="48"/>
      <c r="DU209" s="48"/>
      <c r="DV209" s="48"/>
      <c r="DW209" s="48"/>
      <c r="DX209" s="48"/>
      <c r="DY209" s="48"/>
      <c r="DZ209" s="48"/>
      <c r="EA209" s="48"/>
      <c r="EB209" s="48"/>
      <c r="EC209" s="48"/>
      <c r="ED209" s="48"/>
      <c r="EE209" s="48"/>
      <c r="EF209" s="48"/>
      <c r="EG209" s="48"/>
      <c r="EH209" s="48"/>
      <c r="EI209" s="48"/>
      <c r="EJ209" s="48"/>
      <c r="EK209" s="48"/>
      <c r="EL209" s="48"/>
      <c r="EM209" s="48"/>
      <c r="EN209" s="48"/>
      <c r="EO209" s="48"/>
      <c r="EP209" s="48"/>
      <c r="EQ209" s="48"/>
      <c r="ER209" s="48"/>
      <c r="ES209" s="48"/>
      <c r="ET209" s="48"/>
      <c r="EU209" s="48"/>
      <c r="EV209" s="48"/>
      <c r="EW209" s="48"/>
      <c r="EX209" s="48"/>
      <c r="EY209" s="48"/>
      <c r="EZ209" s="48"/>
      <c r="FA209" s="48"/>
      <c r="FB209" s="48"/>
      <c r="FC209" s="48"/>
      <c r="FD209" s="48"/>
      <c r="FE209" s="48"/>
      <c r="FF209" s="48"/>
      <c r="FG209" s="48"/>
      <c r="FH209" s="48"/>
      <c r="FI209" s="48"/>
      <c r="FJ209" s="48"/>
      <c r="FK209" s="48"/>
      <c r="FL209" s="48"/>
      <c r="FM209" s="48"/>
      <c r="FN209" s="48"/>
      <c r="FO209" s="48"/>
      <c r="FP209" s="48"/>
      <c r="FQ209" s="48"/>
      <c r="FR209" s="48"/>
      <c r="FS209" s="48"/>
      <c r="FT209" s="48"/>
      <c r="FU209" s="48"/>
      <c r="FV209" s="48"/>
      <c r="FW209" s="48"/>
      <c r="FX209" s="48"/>
      <c r="FY209" s="48"/>
      <c r="FZ209" s="48"/>
      <c r="GA209" s="48"/>
      <c r="GB209" s="48"/>
      <c r="GC209" s="48"/>
      <c r="GD209" s="48"/>
      <c r="GE209" s="48"/>
      <c r="GF209" s="48"/>
      <c r="GG209" s="48"/>
      <c r="GH209" s="48"/>
      <c r="GI209" s="48"/>
      <c r="GJ209" s="48"/>
      <c r="GK209" s="48"/>
      <c r="GL209" s="48"/>
      <c r="GM209" s="48"/>
      <c r="GN209" s="48"/>
      <c r="GO209" s="48"/>
      <c r="GP209" s="48"/>
      <c r="GQ209" s="48"/>
      <c r="GR209" s="48"/>
      <c r="GS209" s="48"/>
      <c r="GT209" s="48"/>
      <c r="GU209" s="48"/>
      <c r="GV209" s="48"/>
      <c r="GW209" s="48"/>
      <c r="GX209" s="48"/>
      <c r="GY209" s="48"/>
      <c r="GZ209" s="48"/>
      <c r="HA209" s="48"/>
      <c r="HB209" s="48"/>
      <c r="HC209" s="48"/>
      <c r="HD209" s="48"/>
      <c r="HE209" s="48"/>
      <c r="HF209" s="48"/>
      <c r="HG209" s="48"/>
      <c r="HH209" s="48"/>
      <c r="HI209" s="48"/>
      <c r="HJ209" s="48"/>
      <c r="HK209" s="48"/>
      <c r="HL209" s="48"/>
      <c r="HM209" s="48"/>
      <c r="HN209" s="48"/>
      <c r="HO209" s="48"/>
      <c r="HP209" s="48"/>
      <c r="HQ209" s="48"/>
      <c r="HR209" s="48"/>
      <c r="HS209" s="48"/>
      <c r="HT209" s="48"/>
      <c r="HU209" s="48"/>
      <c r="HV209" s="48"/>
      <c r="HW209" s="48"/>
      <c r="HX209" s="48"/>
      <c r="HY209" s="48"/>
      <c r="HZ209" s="48"/>
      <c r="IA209" s="48"/>
      <c r="IB209" s="48"/>
      <c r="IC209" s="48"/>
      <c r="ID209" s="48"/>
      <c r="IE209" s="48"/>
      <c r="IF209" s="48"/>
      <c r="IG209" s="48"/>
      <c r="IH209" s="48"/>
      <c r="II209" s="48"/>
      <c r="IJ209" s="48"/>
      <c r="IK209" s="48"/>
      <c r="IL209" s="48"/>
      <c r="IM209" s="48"/>
      <c r="IN209" s="48"/>
      <c r="IO209" s="48"/>
      <c r="IP209" s="48"/>
      <c r="IQ209" s="48"/>
      <c r="IR209" s="48"/>
      <c r="IS209" s="48"/>
      <c r="IT209" s="48"/>
      <c r="IU209" s="48"/>
      <c r="IV209" s="48"/>
      <c r="IW209" s="48"/>
      <c r="IX209" s="48"/>
      <c r="IY209" s="48"/>
      <c r="IZ209" s="48"/>
      <c r="JA209" s="48"/>
      <c r="JB209" s="48"/>
      <c r="JC209" s="48"/>
      <c r="JD209" s="48"/>
      <c r="JE209" s="48"/>
      <c r="JF209" s="48"/>
      <c r="JG209" s="48"/>
      <c r="JH209" s="48"/>
      <c r="JI209" s="48"/>
      <c r="JJ209" s="48"/>
      <c r="JK209" s="48"/>
      <c r="JL209" s="48"/>
    </row>
    <row r="210" spans="1:272" x14ac:dyDescent="0.2">
      <c r="A210" s="51"/>
      <c r="B210" s="51"/>
      <c r="C210" s="48"/>
      <c r="D210" s="48"/>
      <c r="E210" s="48"/>
      <c r="F210" s="49"/>
      <c r="G210" s="49"/>
      <c r="H210" s="49"/>
      <c r="I210" s="50"/>
      <c r="J210" s="48"/>
      <c r="K210" s="48"/>
      <c r="L210" s="48"/>
      <c r="M210" s="48"/>
      <c r="N210" s="48"/>
      <c r="O210" s="48"/>
      <c r="P210" s="48"/>
      <c r="Q210" s="48"/>
      <c r="R210" s="48"/>
      <c r="S210" s="48"/>
      <c r="T210" s="48"/>
      <c r="U210" s="48"/>
      <c r="V210" s="48"/>
      <c r="W210" s="48"/>
      <c r="X210" s="48"/>
      <c r="Y210" s="48"/>
      <c r="Z210" s="48"/>
      <c r="AA210" s="48"/>
      <c r="AB210" s="48"/>
      <c r="AC210" s="48"/>
      <c r="AD210" s="48"/>
      <c r="AE210" s="48"/>
      <c r="AF210" s="48"/>
      <c r="AG210" s="48"/>
      <c r="AH210" s="48"/>
      <c r="AI210" s="48"/>
      <c r="AJ210" s="48"/>
      <c r="AK210" s="48"/>
      <c r="AL210" s="48"/>
      <c r="AM210" s="48"/>
      <c r="AN210" s="48"/>
      <c r="AO210" s="48"/>
      <c r="AP210" s="48"/>
      <c r="AQ210" s="48"/>
      <c r="AR210" s="48"/>
      <c r="AS210" s="48"/>
      <c r="AT210" s="48"/>
      <c r="AU210" s="48"/>
      <c r="AV210" s="48"/>
      <c r="AW210" s="48"/>
      <c r="AX210" s="48"/>
      <c r="AY210" s="48"/>
      <c r="AZ210" s="48"/>
      <c r="BA210" s="48"/>
      <c r="BB210" s="48"/>
      <c r="BC210" s="48"/>
      <c r="BD210" s="48"/>
      <c r="BE210" s="48"/>
      <c r="BF210" s="48"/>
      <c r="BG210" s="48"/>
      <c r="BH210" s="48"/>
      <c r="BI210" s="48"/>
      <c r="BJ210" s="48"/>
      <c r="BK210" s="48"/>
      <c r="BL210" s="48"/>
      <c r="BM210" s="48"/>
      <c r="BN210" s="48"/>
      <c r="BO210" s="48"/>
      <c r="BP210" s="48"/>
      <c r="BQ210" s="48"/>
      <c r="BR210" s="48"/>
      <c r="BS210" s="48"/>
      <c r="BT210" s="48"/>
      <c r="BU210" s="48"/>
      <c r="BV210" s="48"/>
      <c r="BW210" s="48"/>
      <c r="BX210" s="48"/>
      <c r="BY210" s="48"/>
      <c r="BZ210" s="48"/>
      <c r="CA210" s="48"/>
      <c r="CB210" s="48"/>
      <c r="CC210" s="48"/>
      <c r="CD210" s="48"/>
      <c r="CE210" s="48"/>
      <c r="CF210" s="48"/>
      <c r="CG210" s="48"/>
      <c r="CH210" s="48"/>
      <c r="CI210" s="48"/>
      <c r="CJ210" s="48"/>
      <c r="CK210" s="48"/>
      <c r="CL210" s="48"/>
      <c r="CM210" s="48"/>
      <c r="CN210" s="48"/>
      <c r="CO210" s="48"/>
      <c r="CP210" s="48"/>
      <c r="CQ210" s="48"/>
      <c r="CR210" s="48"/>
      <c r="CS210" s="48"/>
      <c r="CT210" s="48"/>
      <c r="CU210" s="48"/>
      <c r="CV210" s="48"/>
      <c r="CW210" s="48"/>
      <c r="CX210" s="48"/>
      <c r="CY210" s="48"/>
      <c r="CZ210" s="48"/>
      <c r="DA210" s="48"/>
      <c r="DB210" s="48"/>
      <c r="DC210" s="48"/>
      <c r="DD210" s="48"/>
      <c r="DE210" s="48"/>
      <c r="DF210" s="48"/>
      <c r="DG210" s="48"/>
      <c r="DH210" s="48"/>
      <c r="DI210" s="48"/>
      <c r="DJ210" s="48"/>
      <c r="DK210" s="48"/>
      <c r="DL210" s="48"/>
      <c r="DM210" s="48"/>
      <c r="DN210" s="48"/>
      <c r="DO210" s="48"/>
      <c r="DP210" s="48"/>
      <c r="DQ210" s="48"/>
      <c r="DR210" s="48"/>
      <c r="DS210" s="48"/>
      <c r="DT210" s="48"/>
      <c r="DU210" s="48"/>
      <c r="DV210" s="48"/>
      <c r="DW210" s="48"/>
      <c r="DX210" s="48"/>
      <c r="DY210" s="48"/>
      <c r="DZ210" s="48"/>
      <c r="EA210" s="48"/>
      <c r="EB210" s="48"/>
      <c r="EC210" s="48"/>
      <c r="ED210" s="48"/>
      <c r="EE210" s="48"/>
      <c r="EF210" s="48"/>
      <c r="EG210" s="48"/>
      <c r="EH210" s="48"/>
      <c r="EI210" s="48"/>
      <c r="EJ210" s="48"/>
      <c r="EK210" s="48"/>
      <c r="EL210" s="48"/>
      <c r="EM210" s="48"/>
      <c r="EN210" s="48"/>
      <c r="EO210" s="48"/>
      <c r="EP210" s="48"/>
      <c r="EQ210" s="48"/>
      <c r="ER210" s="48"/>
      <c r="ES210" s="48"/>
      <c r="ET210" s="48"/>
      <c r="EU210" s="48"/>
      <c r="EV210" s="48"/>
      <c r="EW210" s="48"/>
      <c r="EX210" s="48"/>
      <c r="EY210" s="48"/>
      <c r="EZ210" s="48"/>
      <c r="FA210" s="48"/>
      <c r="FB210" s="48"/>
      <c r="FC210" s="48"/>
      <c r="FD210" s="48"/>
      <c r="FE210" s="48"/>
      <c r="FF210" s="48"/>
      <c r="FG210" s="48"/>
      <c r="FH210" s="48"/>
      <c r="FI210" s="48"/>
      <c r="FJ210" s="48"/>
      <c r="FK210" s="48"/>
      <c r="FL210" s="48"/>
      <c r="FM210" s="48"/>
      <c r="FN210" s="48"/>
      <c r="FO210" s="48"/>
      <c r="FP210" s="48"/>
      <c r="FQ210" s="48"/>
      <c r="FR210" s="48"/>
      <c r="FS210" s="48"/>
      <c r="FT210" s="48"/>
      <c r="FU210" s="48"/>
      <c r="FV210" s="48"/>
      <c r="FW210" s="48"/>
      <c r="FX210" s="48"/>
      <c r="FY210" s="48"/>
      <c r="FZ210" s="48"/>
      <c r="GA210" s="48"/>
      <c r="GB210" s="48"/>
      <c r="GC210" s="48"/>
      <c r="GD210" s="48"/>
      <c r="GE210" s="48"/>
      <c r="GF210" s="48"/>
      <c r="GG210" s="48"/>
      <c r="GH210" s="48"/>
      <c r="GI210" s="48"/>
      <c r="GJ210" s="48"/>
      <c r="GK210" s="48"/>
      <c r="GL210" s="48"/>
      <c r="GM210" s="48"/>
      <c r="GN210" s="48"/>
      <c r="GO210" s="48"/>
      <c r="GP210" s="48"/>
      <c r="GQ210" s="48"/>
      <c r="GR210" s="48"/>
      <c r="GS210" s="48"/>
      <c r="GT210" s="48"/>
      <c r="GU210" s="48"/>
      <c r="GV210" s="48"/>
      <c r="GW210" s="48"/>
      <c r="GX210" s="48"/>
      <c r="GY210" s="48"/>
      <c r="GZ210" s="48"/>
      <c r="HA210" s="48"/>
      <c r="HB210" s="48"/>
      <c r="HC210" s="48"/>
      <c r="HD210" s="48"/>
      <c r="HE210" s="48"/>
      <c r="HF210" s="48"/>
      <c r="HG210" s="48"/>
      <c r="HH210" s="48"/>
      <c r="HI210" s="48"/>
      <c r="HJ210" s="48"/>
      <c r="HK210" s="48"/>
      <c r="HL210" s="48"/>
      <c r="HM210" s="48"/>
      <c r="HN210" s="48"/>
      <c r="HO210" s="48"/>
      <c r="HP210" s="48"/>
      <c r="HQ210" s="48"/>
      <c r="HR210" s="48"/>
      <c r="HS210" s="48"/>
      <c r="HT210" s="48"/>
      <c r="HU210" s="48"/>
      <c r="HV210" s="48"/>
      <c r="HW210" s="48"/>
      <c r="HX210" s="48"/>
      <c r="HY210" s="48"/>
      <c r="HZ210" s="48"/>
      <c r="IA210" s="48"/>
      <c r="IB210" s="48"/>
      <c r="IC210" s="48"/>
      <c r="ID210" s="48"/>
      <c r="IE210" s="48"/>
      <c r="IF210" s="48"/>
      <c r="IG210" s="48"/>
      <c r="IH210" s="48"/>
      <c r="II210" s="48"/>
      <c r="IJ210" s="48"/>
      <c r="IK210" s="48"/>
      <c r="IL210" s="48"/>
      <c r="IM210" s="48"/>
      <c r="IN210" s="48"/>
      <c r="IO210" s="48"/>
      <c r="IP210" s="48"/>
      <c r="IQ210" s="48"/>
      <c r="IR210" s="48"/>
      <c r="IS210" s="48"/>
      <c r="IT210" s="48"/>
      <c r="IU210" s="48"/>
      <c r="IV210" s="48"/>
      <c r="IW210" s="48"/>
      <c r="IX210" s="48"/>
      <c r="IY210" s="48"/>
      <c r="IZ210" s="48"/>
      <c r="JA210" s="48"/>
      <c r="JB210" s="48"/>
      <c r="JC210" s="48"/>
      <c r="JD210" s="48"/>
      <c r="JE210" s="48"/>
      <c r="JF210" s="48"/>
      <c r="JG210" s="48"/>
      <c r="JH210" s="48"/>
      <c r="JI210" s="48"/>
      <c r="JJ210" s="48"/>
      <c r="JK210" s="48"/>
      <c r="JL210" s="48"/>
    </row>
    <row r="211" spans="1:272" x14ac:dyDescent="0.2">
      <c r="A211" s="51"/>
      <c r="B211" s="51"/>
      <c r="C211" s="48"/>
      <c r="D211" s="48"/>
      <c r="E211" s="48"/>
      <c r="F211" s="49"/>
      <c r="G211" s="49"/>
      <c r="H211" s="49"/>
      <c r="I211" s="50"/>
      <c r="J211" s="48"/>
      <c r="K211" s="48"/>
      <c r="L211" s="48"/>
      <c r="M211" s="48"/>
      <c r="N211" s="48"/>
      <c r="O211" s="48"/>
      <c r="P211" s="48"/>
      <c r="Q211" s="48"/>
      <c r="R211" s="48"/>
      <c r="S211" s="48"/>
      <c r="T211" s="48"/>
      <c r="U211" s="48"/>
      <c r="V211" s="48"/>
      <c r="W211" s="48"/>
      <c r="X211" s="48"/>
      <c r="Y211" s="48"/>
      <c r="Z211" s="48"/>
      <c r="AA211" s="48"/>
      <c r="AB211" s="48"/>
      <c r="AC211" s="48"/>
      <c r="AD211" s="48"/>
      <c r="AE211" s="48"/>
      <c r="AF211" s="48"/>
      <c r="AG211" s="48"/>
      <c r="AH211" s="48"/>
      <c r="AI211" s="48"/>
      <c r="AJ211" s="48"/>
      <c r="AK211" s="48"/>
      <c r="AL211" s="48"/>
      <c r="AM211" s="48"/>
      <c r="AN211" s="48"/>
      <c r="AO211" s="48"/>
      <c r="AP211" s="48"/>
      <c r="AQ211" s="48"/>
      <c r="AR211" s="48"/>
      <c r="AS211" s="48"/>
      <c r="AT211" s="48"/>
      <c r="AU211" s="48"/>
      <c r="AV211" s="48"/>
      <c r="AW211" s="48"/>
      <c r="AX211" s="48"/>
      <c r="AY211" s="48"/>
      <c r="AZ211" s="48"/>
      <c r="BA211" s="48"/>
      <c r="BB211" s="48"/>
      <c r="BC211" s="48"/>
      <c r="BD211" s="48"/>
      <c r="BE211" s="48"/>
      <c r="BF211" s="48"/>
      <c r="BG211" s="48"/>
      <c r="BH211" s="48"/>
      <c r="BI211" s="48"/>
      <c r="BJ211" s="48"/>
      <c r="BK211" s="48"/>
      <c r="BL211" s="48"/>
      <c r="BM211" s="48"/>
      <c r="BN211" s="48"/>
      <c r="BO211" s="48"/>
      <c r="BP211" s="48"/>
      <c r="BQ211" s="48"/>
      <c r="BR211" s="48"/>
      <c r="BS211" s="48"/>
      <c r="BT211" s="48"/>
      <c r="BU211" s="48"/>
      <c r="BV211" s="48"/>
      <c r="BW211" s="48"/>
      <c r="BX211" s="48"/>
      <c r="BY211" s="48"/>
      <c r="BZ211" s="48"/>
      <c r="CA211" s="48"/>
      <c r="CB211" s="48"/>
      <c r="CC211" s="48"/>
      <c r="CD211" s="48"/>
      <c r="CE211" s="48"/>
      <c r="CF211" s="48"/>
      <c r="CG211" s="48"/>
      <c r="CH211" s="48"/>
      <c r="CI211" s="48"/>
      <c r="CJ211" s="48"/>
      <c r="CK211" s="48"/>
      <c r="CL211" s="48"/>
      <c r="CM211" s="48"/>
      <c r="CN211" s="48"/>
      <c r="CO211" s="48"/>
      <c r="CP211" s="48"/>
      <c r="CQ211" s="48"/>
      <c r="CR211" s="48"/>
      <c r="CS211" s="48"/>
      <c r="CT211" s="48"/>
      <c r="CU211" s="48"/>
      <c r="CV211" s="48"/>
      <c r="CW211" s="48"/>
      <c r="CX211" s="48"/>
      <c r="CY211" s="48"/>
      <c r="CZ211" s="48"/>
      <c r="DA211" s="48"/>
      <c r="DB211" s="48"/>
      <c r="DC211" s="48"/>
      <c r="DD211" s="48"/>
      <c r="DE211" s="48"/>
      <c r="DF211" s="48"/>
      <c r="DG211" s="48"/>
      <c r="DH211" s="48"/>
      <c r="DI211" s="48"/>
      <c r="DJ211" s="48"/>
      <c r="DK211" s="48"/>
      <c r="DL211" s="48"/>
      <c r="DM211" s="48"/>
      <c r="DN211" s="48"/>
      <c r="DO211" s="48"/>
      <c r="DP211" s="48"/>
      <c r="DQ211" s="48"/>
      <c r="DR211" s="48"/>
      <c r="DS211" s="48"/>
      <c r="DT211" s="48"/>
      <c r="DU211" s="48"/>
      <c r="DV211" s="48"/>
      <c r="DW211" s="48"/>
      <c r="DX211" s="48"/>
      <c r="DY211" s="48"/>
      <c r="DZ211" s="48"/>
      <c r="EA211" s="48"/>
      <c r="EB211" s="48"/>
      <c r="EC211" s="48"/>
      <c r="ED211" s="48"/>
      <c r="EE211" s="48"/>
      <c r="EF211" s="48"/>
      <c r="EG211" s="48"/>
      <c r="EH211" s="48"/>
      <c r="EI211" s="48"/>
      <c r="EJ211" s="48"/>
      <c r="EK211" s="48"/>
      <c r="EL211" s="48"/>
      <c r="EM211" s="48"/>
      <c r="EN211" s="48"/>
      <c r="EO211" s="48"/>
      <c r="EP211" s="48"/>
      <c r="EQ211" s="48"/>
      <c r="ER211" s="48"/>
      <c r="ES211" s="48"/>
      <c r="ET211" s="48"/>
      <c r="EU211" s="48"/>
      <c r="EV211" s="48"/>
      <c r="EW211" s="48"/>
      <c r="EX211" s="48"/>
      <c r="EY211" s="48"/>
      <c r="EZ211" s="48"/>
      <c r="FA211" s="48"/>
      <c r="FB211" s="48"/>
      <c r="FC211" s="48"/>
      <c r="FD211" s="48"/>
      <c r="FE211" s="48"/>
      <c r="FF211" s="48"/>
      <c r="FG211" s="48"/>
      <c r="FH211" s="48"/>
      <c r="FI211" s="48"/>
      <c r="FJ211" s="48"/>
      <c r="FK211" s="48"/>
      <c r="FL211" s="48"/>
      <c r="FM211" s="48"/>
      <c r="FN211" s="48"/>
      <c r="FO211" s="48"/>
      <c r="FP211" s="48"/>
      <c r="FQ211" s="48"/>
      <c r="FR211" s="48"/>
      <c r="FS211" s="48"/>
      <c r="FT211" s="48"/>
      <c r="FU211" s="48"/>
      <c r="FV211" s="48"/>
      <c r="FW211" s="48"/>
      <c r="FX211" s="48"/>
      <c r="FY211" s="48"/>
      <c r="FZ211" s="48"/>
      <c r="GA211" s="48"/>
      <c r="GB211" s="48"/>
      <c r="GC211" s="48"/>
      <c r="GD211" s="48"/>
      <c r="GE211" s="48"/>
      <c r="GF211" s="48"/>
      <c r="GG211" s="48"/>
      <c r="GH211" s="48"/>
      <c r="GI211" s="48"/>
      <c r="GJ211" s="48"/>
      <c r="GK211" s="48"/>
      <c r="GL211" s="48"/>
      <c r="GM211" s="48"/>
      <c r="GN211" s="48"/>
      <c r="GO211" s="48"/>
      <c r="GP211" s="48"/>
      <c r="GQ211" s="48"/>
      <c r="GR211" s="48"/>
      <c r="GS211" s="48"/>
      <c r="GT211" s="48"/>
      <c r="GU211" s="48"/>
      <c r="GV211" s="48"/>
      <c r="GW211" s="48"/>
      <c r="GX211" s="48"/>
      <c r="GY211" s="48"/>
      <c r="GZ211" s="48"/>
      <c r="HA211" s="48"/>
      <c r="HB211" s="48"/>
      <c r="HC211" s="48"/>
      <c r="HD211" s="48"/>
      <c r="HE211" s="48"/>
      <c r="HF211" s="48"/>
      <c r="HG211" s="48"/>
      <c r="HH211" s="48"/>
      <c r="HI211" s="48"/>
      <c r="HJ211" s="48"/>
      <c r="HK211" s="48"/>
      <c r="HL211" s="48"/>
      <c r="HM211" s="48"/>
      <c r="HN211" s="48"/>
      <c r="HO211" s="48"/>
      <c r="HP211" s="48"/>
      <c r="HQ211" s="48"/>
      <c r="HR211" s="48"/>
      <c r="HS211" s="48"/>
      <c r="HT211" s="48"/>
      <c r="HU211" s="48"/>
      <c r="HV211" s="48"/>
      <c r="HW211" s="48"/>
      <c r="HX211" s="48"/>
      <c r="HY211" s="48"/>
      <c r="HZ211" s="48"/>
      <c r="IA211" s="48"/>
      <c r="IB211" s="48"/>
      <c r="IC211" s="48"/>
      <c r="ID211" s="48"/>
      <c r="IE211" s="48"/>
      <c r="IF211" s="48"/>
      <c r="IG211" s="48"/>
      <c r="IH211" s="48"/>
      <c r="II211" s="48"/>
      <c r="IJ211" s="48"/>
      <c r="IK211" s="48"/>
      <c r="IL211" s="48"/>
      <c r="IM211" s="48"/>
      <c r="IN211" s="48"/>
      <c r="IO211" s="48"/>
      <c r="IP211" s="48"/>
      <c r="IQ211" s="48"/>
      <c r="IR211" s="48"/>
      <c r="IS211" s="48"/>
      <c r="IT211" s="48"/>
      <c r="IU211" s="48"/>
      <c r="IV211" s="48"/>
      <c r="IW211" s="48"/>
      <c r="IX211" s="48"/>
      <c r="IY211" s="48"/>
      <c r="IZ211" s="48"/>
      <c r="JA211" s="48"/>
      <c r="JB211" s="48"/>
      <c r="JC211" s="48"/>
      <c r="JD211" s="48"/>
      <c r="JE211" s="48"/>
      <c r="JF211" s="48"/>
      <c r="JG211" s="48"/>
      <c r="JH211" s="48"/>
      <c r="JI211" s="48"/>
      <c r="JJ211" s="48"/>
      <c r="JK211" s="48"/>
      <c r="JL211" s="48"/>
    </row>
    <row r="212" spans="1:272" x14ac:dyDescent="0.2">
      <c r="A212" s="51"/>
      <c r="B212" s="51"/>
      <c r="C212" s="48"/>
      <c r="D212" s="48"/>
      <c r="E212" s="48"/>
      <c r="F212" s="49"/>
      <c r="G212" s="49"/>
      <c r="H212" s="49"/>
      <c r="I212" s="50"/>
      <c r="J212" s="48"/>
      <c r="K212" s="48"/>
      <c r="L212" s="48"/>
      <c r="M212" s="48"/>
      <c r="N212" s="48"/>
      <c r="O212" s="48"/>
      <c r="P212" s="48"/>
      <c r="Q212" s="48"/>
      <c r="R212" s="48"/>
      <c r="S212" s="48"/>
      <c r="T212" s="48"/>
      <c r="U212" s="48"/>
      <c r="V212" s="48"/>
      <c r="W212" s="48"/>
      <c r="X212" s="48"/>
      <c r="Y212" s="48"/>
      <c r="Z212" s="48"/>
      <c r="AA212" s="48"/>
      <c r="AB212" s="48"/>
      <c r="AC212" s="48"/>
      <c r="AD212" s="48"/>
      <c r="AE212" s="48"/>
      <c r="AF212" s="48"/>
      <c r="AG212" s="48"/>
      <c r="AH212" s="48"/>
      <c r="AI212" s="48"/>
      <c r="AJ212" s="48"/>
      <c r="AK212" s="48"/>
      <c r="AL212" s="48"/>
      <c r="AM212" s="48"/>
      <c r="AN212" s="48"/>
      <c r="AO212" s="48"/>
      <c r="AP212" s="48"/>
      <c r="AQ212" s="48"/>
      <c r="AR212" s="48"/>
      <c r="AS212" s="48"/>
      <c r="AT212" s="48"/>
      <c r="AU212" s="48"/>
      <c r="AV212" s="48"/>
      <c r="AW212" s="48"/>
      <c r="AX212" s="48"/>
      <c r="AY212" s="48"/>
      <c r="AZ212" s="48"/>
      <c r="BA212" s="48"/>
      <c r="BB212" s="48"/>
      <c r="BC212" s="48"/>
      <c r="BD212" s="48"/>
      <c r="BE212" s="48"/>
      <c r="BF212" s="48"/>
      <c r="BG212" s="48"/>
      <c r="BH212" s="48"/>
      <c r="BI212" s="48"/>
      <c r="BJ212" s="48"/>
      <c r="BK212" s="48"/>
      <c r="BL212" s="48"/>
      <c r="BM212" s="48"/>
      <c r="BN212" s="48"/>
      <c r="BO212" s="48"/>
      <c r="BP212" s="48"/>
      <c r="BQ212" s="48"/>
      <c r="BR212" s="48"/>
      <c r="BS212" s="48"/>
      <c r="BT212" s="48"/>
      <c r="BU212" s="48"/>
      <c r="BV212" s="48"/>
      <c r="BW212" s="48"/>
      <c r="BX212" s="48"/>
      <c r="BY212" s="48"/>
      <c r="BZ212" s="48"/>
      <c r="CA212" s="48"/>
      <c r="CB212" s="48"/>
      <c r="CC212" s="48"/>
      <c r="CD212" s="48"/>
      <c r="CE212" s="48"/>
      <c r="CF212" s="48"/>
      <c r="CG212" s="48"/>
      <c r="CH212" s="48"/>
      <c r="CI212" s="48"/>
      <c r="CJ212" s="48"/>
      <c r="CK212" s="48"/>
      <c r="CL212" s="48"/>
      <c r="CM212" s="48"/>
      <c r="CN212" s="48"/>
      <c r="CO212" s="48"/>
      <c r="CP212" s="48"/>
      <c r="CQ212" s="48"/>
      <c r="CR212" s="48"/>
      <c r="CS212" s="48"/>
      <c r="CT212" s="48"/>
      <c r="CU212" s="48"/>
      <c r="CV212" s="48"/>
      <c r="CW212" s="48"/>
      <c r="CX212" s="48"/>
      <c r="CY212" s="48"/>
      <c r="CZ212" s="48"/>
      <c r="DA212" s="48"/>
      <c r="DB212" s="48"/>
      <c r="DC212" s="48"/>
      <c r="DD212" s="48"/>
      <c r="DE212" s="48"/>
      <c r="DF212" s="48"/>
      <c r="DG212" s="48"/>
      <c r="DH212" s="48"/>
      <c r="DI212" s="48"/>
      <c r="DJ212" s="48"/>
      <c r="DK212" s="48"/>
      <c r="DL212" s="48"/>
      <c r="DM212" s="48"/>
      <c r="DN212" s="48"/>
      <c r="DO212" s="48"/>
      <c r="DP212" s="48"/>
      <c r="DQ212" s="48"/>
      <c r="DR212" s="48"/>
      <c r="DS212" s="48"/>
      <c r="DT212" s="48"/>
      <c r="DU212" s="48"/>
      <c r="DV212" s="48"/>
      <c r="DW212" s="48"/>
      <c r="DX212" s="48"/>
      <c r="DY212" s="48"/>
      <c r="DZ212" s="48"/>
      <c r="EA212" s="48"/>
      <c r="EB212" s="48"/>
      <c r="EC212" s="48"/>
      <c r="ED212" s="48"/>
      <c r="EE212" s="48"/>
      <c r="EF212" s="48"/>
      <c r="EG212" s="48"/>
      <c r="EH212" s="48"/>
      <c r="EI212" s="48"/>
      <c r="EJ212" s="48"/>
      <c r="EK212" s="48"/>
      <c r="EL212" s="48"/>
      <c r="EM212" s="48"/>
      <c r="EN212" s="48"/>
      <c r="EO212" s="48"/>
      <c r="EP212" s="48"/>
      <c r="EQ212" s="48"/>
      <c r="ER212" s="48"/>
      <c r="ES212" s="48"/>
      <c r="ET212" s="48"/>
      <c r="EU212" s="48"/>
      <c r="EV212" s="48"/>
      <c r="EW212" s="48"/>
      <c r="EX212" s="48"/>
      <c r="EY212" s="48"/>
      <c r="EZ212" s="48"/>
      <c r="FA212" s="48"/>
      <c r="FB212" s="48"/>
      <c r="FC212" s="48"/>
      <c r="FD212" s="48"/>
      <c r="FE212" s="48"/>
      <c r="FF212" s="48"/>
      <c r="FG212" s="48"/>
      <c r="FH212" s="48"/>
      <c r="FI212" s="48"/>
      <c r="FJ212" s="48"/>
      <c r="FK212" s="48"/>
      <c r="FL212" s="48"/>
      <c r="FM212" s="48"/>
      <c r="FN212" s="48"/>
      <c r="FO212" s="48"/>
      <c r="FP212" s="48"/>
      <c r="FQ212" s="48"/>
      <c r="FR212" s="48"/>
      <c r="FS212" s="48"/>
      <c r="FT212" s="48"/>
      <c r="FU212" s="48"/>
      <c r="FV212" s="48"/>
      <c r="FW212" s="48"/>
      <c r="FX212" s="48"/>
      <c r="FY212" s="48"/>
      <c r="FZ212" s="48"/>
      <c r="GA212" s="48"/>
      <c r="GB212" s="48"/>
      <c r="GC212" s="48"/>
      <c r="GD212" s="48"/>
      <c r="GE212" s="48"/>
      <c r="GF212" s="48"/>
      <c r="GG212" s="48"/>
      <c r="GH212" s="48"/>
      <c r="GI212" s="48"/>
      <c r="GJ212" s="48"/>
      <c r="GK212" s="48"/>
      <c r="GL212" s="48"/>
      <c r="GM212" s="48"/>
      <c r="GN212" s="48"/>
      <c r="GO212" s="48"/>
      <c r="GP212" s="48"/>
      <c r="GQ212" s="48"/>
      <c r="GR212" s="48"/>
      <c r="GS212" s="48"/>
      <c r="GT212" s="48"/>
      <c r="GU212" s="48"/>
      <c r="GV212" s="48"/>
      <c r="GW212" s="48"/>
      <c r="GX212" s="48"/>
      <c r="GY212" s="48"/>
      <c r="GZ212" s="48"/>
      <c r="HA212" s="48"/>
      <c r="HB212" s="48"/>
      <c r="HC212" s="48"/>
      <c r="HD212" s="48"/>
      <c r="HE212" s="48"/>
      <c r="HF212" s="48"/>
      <c r="HG212" s="48"/>
      <c r="HH212" s="48"/>
      <c r="HI212" s="48"/>
      <c r="HJ212" s="48"/>
      <c r="HK212" s="48"/>
      <c r="HL212" s="48"/>
      <c r="HM212" s="48"/>
      <c r="HN212" s="48"/>
      <c r="HO212" s="48"/>
      <c r="HP212" s="48"/>
      <c r="HQ212" s="48"/>
      <c r="HR212" s="48"/>
      <c r="HS212" s="48"/>
      <c r="HT212" s="48"/>
      <c r="HU212" s="48"/>
      <c r="HV212" s="48"/>
      <c r="HW212" s="48"/>
      <c r="HX212" s="48"/>
      <c r="HY212" s="48"/>
      <c r="HZ212" s="48"/>
      <c r="IA212" s="48"/>
      <c r="IB212" s="48"/>
      <c r="IC212" s="48"/>
      <c r="ID212" s="48"/>
      <c r="IE212" s="48"/>
      <c r="IF212" s="48"/>
      <c r="IG212" s="48"/>
      <c r="IH212" s="48"/>
      <c r="II212" s="48"/>
      <c r="IJ212" s="48"/>
      <c r="IK212" s="48"/>
      <c r="IL212" s="48"/>
      <c r="IM212" s="48"/>
      <c r="IN212" s="48"/>
      <c r="IO212" s="48"/>
      <c r="IP212" s="48"/>
      <c r="IQ212" s="48"/>
      <c r="IR212" s="48"/>
      <c r="IS212" s="48"/>
      <c r="IT212" s="48"/>
      <c r="IU212" s="48"/>
      <c r="IV212" s="48"/>
      <c r="IW212" s="48"/>
      <c r="IX212" s="48"/>
      <c r="IY212" s="48"/>
      <c r="IZ212" s="48"/>
      <c r="JA212" s="48"/>
      <c r="JB212" s="48"/>
      <c r="JC212" s="48"/>
      <c r="JD212" s="48"/>
      <c r="JE212" s="48"/>
      <c r="JF212" s="48"/>
      <c r="JG212" s="48"/>
      <c r="JH212" s="48"/>
      <c r="JI212" s="48"/>
      <c r="JJ212" s="48"/>
      <c r="JK212" s="48"/>
      <c r="JL212" s="48"/>
    </row>
    <row r="213" spans="1:272" x14ac:dyDescent="0.2">
      <c r="A213" s="51"/>
      <c r="B213" s="51"/>
      <c r="C213" s="48"/>
      <c r="D213" s="48"/>
      <c r="E213" s="48"/>
      <c r="F213" s="49"/>
      <c r="G213" s="49"/>
      <c r="H213" s="49"/>
      <c r="I213" s="50"/>
      <c r="J213" s="48"/>
      <c r="K213" s="48"/>
      <c r="L213" s="48"/>
      <c r="M213" s="48"/>
      <c r="N213" s="48"/>
      <c r="O213" s="48"/>
      <c r="P213" s="48"/>
      <c r="Q213" s="48"/>
      <c r="R213" s="48"/>
      <c r="S213" s="48"/>
      <c r="T213" s="48"/>
      <c r="U213" s="48"/>
      <c r="V213" s="48"/>
      <c r="W213" s="48"/>
      <c r="X213" s="48"/>
      <c r="Y213" s="48"/>
      <c r="Z213" s="48"/>
      <c r="AA213" s="48"/>
      <c r="AB213" s="48"/>
      <c r="AC213" s="48"/>
      <c r="AD213" s="48"/>
      <c r="AE213" s="48"/>
      <c r="AF213" s="48"/>
      <c r="AG213" s="48"/>
      <c r="AH213" s="48"/>
      <c r="AI213" s="48"/>
      <c r="AJ213" s="48"/>
      <c r="AK213" s="48"/>
      <c r="AL213" s="48"/>
      <c r="AM213" s="48"/>
      <c r="AN213" s="48"/>
      <c r="AO213" s="48"/>
      <c r="AP213" s="48"/>
      <c r="AQ213" s="48"/>
      <c r="AR213" s="48"/>
      <c r="AS213" s="48"/>
      <c r="AT213" s="48"/>
      <c r="AU213" s="48"/>
      <c r="AV213" s="48"/>
      <c r="AW213" s="48"/>
      <c r="AX213" s="48"/>
      <c r="AY213" s="48"/>
      <c r="AZ213" s="48"/>
      <c r="BA213" s="48"/>
      <c r="BB213" s="48"/>
      <c r="BC213" s="48"/>
      <c r="BD213" s="48"/>
      <c r="BE213" s="48"/>
      <c r="BF213" s="48"/>
      <c r="BG213" s="48"/>
      <c r="BH213" s="48"/>
      <c r="BI213" s="48"/>
      <c r="BJ213" s="48"/>
      <c r="BK213" s="48"/>
      <c r="BL213" s="48"/>
      <c r="BM213" s="48"/>
      <c r="BN213" s="48"/>
      <c r="BO213" s="48"/>
      <c r="BP213" s="48"/>
      <c r="BQ213" s="48"/>
      <c r="BR213" s="48"/>
      <c r="BS213" s="48"/>
      <c r="BT213" s="48"/>
      <c r="BU213" s="48"/>
      <c r="BV213" s="48"/>
      <c r="BW213" s="48"/>
      <c r="BX213" s="48"/>
      <c r="BY213" s="48"/>
      <c r="BZ213" s="48"/>
      <c r="CA213" s="48"/>
      <c r="CB213" s="48"/>
      <c r="CC213" s="48"/>
      <c r="CD213" s="48"/>
      <c r="CE213" s="48"/>
      <c r="CF213" s="48"/>
      <c r="CG213" s="48"/>
      <c r="CH213" s="48"/>
      <c r="CI213" s="48"/>
      <c r="CJ213" s="48"/>
      <c r="CK213" s="48"/>
      <c r="CL213" s="48"/>
      <c r="CM213" s="48"/>
      <c r="CN213" s="48"/>
      <c r="CO213" s="48"/>
      <c r="CP213" s="48"/>
      <c r="CQ213" s="48"/>
      <c r="CR213" s="48"/>
      <c r="CS213" s="48"/>
      <c r="CT213" s="48"/>
      <c r="CU213" s="48"/>
      <c r="CV213" s="48"/>
      <c r="CW213" s="48"/>
      <c r="CX213" s="48"/>
      <c r="CY213" s="48"/>
      <c r="CZ213" s="48"/>
      <c r="DA213" s="48"/>
      <c r="DB213" s="48"/>
      <c r="DC213" s="48"/>
      <c r="DD213" s="48"/>
      <c r="DE213" s="48"/>
      <c r="DF213" s="48"/>
      <c r="DG213" s="48"/>
      <c r="DH213" s="48"/>
      <c r="DI213" s="48"/>
      <c r="DJ213" s="48"/>
      <c r="DK213" s="48"/>
      <c r="DL213" s="48"/>
      <c r="DM213" s="48"/>
      <c r="DN213" s="48"/>
      <c r="DO213" s="48"/>
      <c r="DP213" s="48"/>
      <c r="DQ213" s="48"/>
      <c r="DR213" s="48"/>
      <c r="DS213" s="48"/>
      <c r="DT213" s="48"/>
      <c r="DU213" s="48"/>
      <c r="DV213" s="48"/>
      <c r="DW213" s="48"/>
      <c r="DX213" s="48"/>
      <c r="DY213" s="48"/>
      <c r="DZ213" s="48"/>
      <c r="EA213" s="48"/>
      <c r="EB213" s="48"/>
      <c r="EC213" s="48"/>
      <c r="ED213" s="48"/>
      <c r="EE213" s="48"/>
      <c r="EF213" s="48"/>
      <c r="EG213" s="48"/>
      <c r="EH213" s="48"/>
      <c r="EI213" s="48"/>
      <c r="EJ213" s="48"/>
      <c r="EK213" s="48"/>
      <c r="EL213" s="48"/>
      <c r="EM213" s="48"/>
      <c r="EN213" s="48"/>
      <c r="EO213" s="48"/>
      <c r="EP213" s="48"/>
      <c r="EQ213" s="48"/>
      <c r="ER213" s="48"/>
      <c r="ES213" s="48"/>
      <c r="ET213" s="48"/>
      <c r="EU213" s="48"/>
      <c r="EV213" s="48"/>
      <c r="EW213" s="48"/>
      <c r="EX213" s="48"/>
      <c r="EY213" s="48"/>
      <c r="EZ213" s="48"/>
      <c r="FA213" s="48"/>
      <c r="FB213" s="48"/>
      <c r="FC213" s="48"/>
      <c r="FD213" s="48"/>
      <c r="FE213" s="48"/>
      <c r="FF213" s="48"/>
      <c r="FG213" s="48"/>
      <c r="FH213" s="48"/>
      <c r="FI213" s="48"/>
      <c r="FJ213" s="48"/>
      <c r="FK213" s="48"/>
      <c r="FL213" s="48"/>
      <c r="FM213" s="48"/>
      <c r="FN213" s="48"/>
      <c r="FO213" s="48"/>
      <c r="FP213" s="48"/>
      <c r="FQ213" s="48"/>
      <c r="FR213" s="48"/>
      <c r="FS213" s="48"/>
      <c r="FT213" s="48"/>
      <c r="FU213" s="48"/>
      <c r="FV213" s="48"/>
      <c r="FW213" s="48"/>
      <c r="FX213" s="48"/>
      <c r="FY213" s="48"/>
      <c r="FZ213" s="48"/>
      <c r="GA213" s="48"/>
      <c r="GB213" s="48"/>
      <c r="GC213" s="48"/>
      <c r="GD213" s="48"/>
      <c r="GE213" s="48"/>
      <c r="GF213" s="48"/>
      <c r="GG213" s="48"/>
      <c r="GH213" s="48"/>
      <c r="GI213" s="48"/>
      <c r="GJ213" s="48"/>
      <c r="GK213" s="48"/>
      <c r="GL213" s="48"/>
      <c r="GM213" s="48"/>
      <c r="GN213" s="48"/>
      <c r="GO213" s="48"/>
      <c r="GP213" s="48"/>
      <c r="GQ213" s="48"/>
      <c r="GR213" s="48"/>
      <c r="GS213" s="48"/>
      <c r="GT213" s="48"/>
      <c r="GU213" s="48"/>
      <c r="GV213" s="48"/>
      <c r="GW213" s="48"/>
      <c r="GX213" s="48"/>
      <c r="GY213" s="48"/>
      <c r="GZ213" s="48"/>
      <c r="HA213" s="48"/>
      <c r="HB213" s="48"/>
      <c r="HC213" s="48"/>
      <c r="HD213" s="48"/>
      <c r="HE213" s="48"/>
      <c r="HF213" s="48"/>
      <c r="HG213" s="48"/>
      <c r="HH213" s="48"/>
      <c r="HI213" s="48"/>
      <c r="HJ213" s="48"/>
      <c r="HK213" s="48"/>
      <c r="HL213" s="48"/>
      <c r="HM213" s="48"/>
      <c r="HN213" s="48"/>
      <c r="HO213" s="48"/>
      <c r="HP213" s="48"/>
      <c r="HQ213" s="48"/>
      <c r="HR213" s="48"/>
      <c r="HS213" s="48"/>
      <c r="HT213" s="48"/>
      <c r="HU213" s="48"/>
      <c r="HV213" s="48"/>
      <c r="HW213" s="48"/>
      <c r="HX213" s="48"/>
      <c r="HY213" s="48"/>
      <c r="HZ213" s="48"/>
      <c r="IA213" s="48"/>
      <c r="IB213" s="48"/>
      <c r="IC213" s="48"/>
      <c r="ID213" s="48"/>
      <c r="IE213" s="48"/>
      <c r="IF213" s="48"/>
      <c r="IG213" s="48"/>
      <c r="IH213" s="48"/>
      <c r="II213" s="48"/>
      <c r="IJ213" s="48"/>
      <c r="IK213" s="48"/>
      <c r="IL213" s="48"/>
      <c r="IM213" s="48"/>
      <c r="IN213" s="48"/>
      <c r="IO213" s="48"/>
      <c r="IP213" s="48"/>
      <c r="IQ213" s="48"/>
      <c r="IR213" s="48"/>
      <c r="IS213" s="48"/>
      <c r="IT213" s="48"/>
      <c r="IU213" s="48"/>
      <c r="IV213" s="48"/>
      <c r="IW213" s="48"/>
      <c r="IX213" s="48"/>
      <c r="IY213" s="48"/>
      <c r="IZ213" s="48"/>
      <c r="JA213" s="48"/>
      <c r="JB213" s="48"/>
      <c r="JC213" s="48"/>
      <c r="JD213" s="48"/>
      <c r="JE213" s="48"/>
      <c r="JF213" s="48"/>
      <c r="JG213" s="48"/>
      <c r="JH213" s="48"/>
      <c r="JI213" s="48"/>
      <c r="JJ213" s="48"/>
      <c r="JK213" s="48"/>
      <c r="JL213" s="48"/>
    </row>
    <row r="214" spans="1:272" x14ac:dyDescent="0.2">
      <c r="A214" s="51"/>
      <c r="B214" s="51"/>
      <c r="C214" s="48"/>
      <c r="D214" s="48"/>
      <c r="E214" s="48"/>
      <c r="F214" s="49"/>
      <c r="G214" s="49"/>
      <c r="H214" s="49"/>
      <c r="I214" s="50"/>
      <c r="J214" s="48"/>
      <c r="K214" s="48"/>
      <c r="L214" s="48"/>
      <c r="M214" s="48"/>
      <c r="N214" s="48"/>
      <c r="O214" s="48"/>
      <c r="P214" s="48"/>
      <c r="Q214" s="48"/>
      <c r="R214" s="48"/>
      <c r="S214" s="48"/>
      <c r="T214" s="48"/>
      <c r="U214" s="48"/>
      <c r="V214" s="48"/>
      <c r="W214" s="48"/>
      <c r="X214" s="48"/>
      <c r="Y214" s="48"/>
      <c r="Z214" s="48"/>
      <c r="AA214" s="48"/>
      <c r="AB214" s="48"/>
      <c r="AC214" s="48"/>
      <c r="AD214" s="48"/>
      <c r="AE214" s="48"/>
      <c r="AF214" s="48"/>
      <c r="AG214" s="48"/>
      <c r="AH214" s="48"/>
      <c r="AI214" s="48"/>
      <c r="AJ214" s="48"/>
      <c r="AK214" s="48"/>
      <c r="AL214" s="48"/>
      <c r="AM214" s="48"/>
      <c r="AN214" s="48"/>
      <c r="AO214" s="48"/>
      <c r="AP214" s="48"/>
      <c r="AQ214" s="48"/>
      <c r="AR214" s="48"/>
      <c r="AS214" s="48"/>
      <c r="AT214" s="48"/>
      <c r="AU214" s="48"/>
      <c r="AV214" s="48"/>
      <c r="AW214" s="48"/>
      <c r="AX214" s="48"/>
      <c r="AY214" s="48"/>
      <c r="AZ214" s="48"/>
      <c r="BA214" s="48"/>
      <c r="BB214" s="48"/>
      <c r="BC214" s="48"/>
      <c r="BD214" s="48"/>
      <c r="BE214" s="48"/>
      <c r="BF214" s="48"/>
      <c r="BG214" s="48"/>
      <c r="BH214" s="48"/>
      <c r="BI214" s="48"/>
      <c r="BJ214" s="48"/>
      <c r="BK214" s="48"/>
      <c r="BL214" s="48"/>
      <c r="BM214" s="48"/>
      <c r="BN214" s="48"/>
      <c r="BO214" s="48"/>
      <c r="BP214" s="48"/>
      <c r="BQ214" s="48"/>
      <c r="BR214" s="48"/>
      <c r="BS214" s="48"/>
      <c r="BT214" s="48"/>
      <c r="BU214" s="48"/>
      <c r="BV214" s="48"/>
      <c r="BW214" s="48"/>
      <c r="BX214" s="48"/>
      <c r="BY214" s="48"/>
      <c r="BZ214" s="48"/>
      <c r="CA214" s="48"/>
      <c r="CB214" s="48"/>
      <c r="CC214" s="48"/>
      <c r="CD214" s="48"/>
      <c r="CE214" s="48"/>
      <c r="CF214" s="48"/>
      <c r="CG214" s="48"/>
      <c r="CH214" s="48"/>
      <c r="CI214" s="48"/>
      <c r="CJ214" s="48"/>
      <c r="CK214" s="48"/>
      <c r="CL214" s="48"/>
      <c r="CM214" s="48"/>
      <c r="CN214" s="48"/>
      <c r="CO214" s="48"/>
      <c r="CP214" s="48"/>
      <c r="CQ214" s="48"/>
      <c r="CR214" s="48"/>
      <c r="CS214" s="48"/>
      <c r="CT214" s="48"/>
      <c r="CU214" s="48"/>
      <c r="CV214" s="48"/>
      <c r="CW214" s="48"/>
      <c r="CX214" s="48"/>
      <c r="CY214" s="48"/>
      <c r="CZ214" s="48"/>
      <c r="DA214" s="48"/>
      <c r="DB214" s="48"/>
      <c r="DC214" s="48"/>
      <c r="DD214" s="48"/>
      <c r="DE214" s="48"/>
      <c r="DF214" s="48"/>
      <c r="DG214" s="48"/>
      <c r="DH214" s="48"/>
      <c r="DI214" s="48"/>
      <c r="DJ214" s="48"/>
      <c r="DK214" s="48"/>
      <c r="DL214" s="48"/>
      <c r="DM214" s="48"/>
      <c r="DN214" s="48"/>
      <c r="DO214" s="48"/>
      <c r="DP214" s="48"/>
      <c r="DQ214" s="48"/>
      <c r="DR214" s="48"/>
      <c r="DS214" s="48"/>
      <c r="DT214" s="48"/>
      <c r="DU214" s="48"/>
      <c r="DV214" s="48"/>
      <c r="DW214" s="48"/>
      <c r="DX214" s="48"/>
      <c r="DY214" s="48"/>
      <c r="DZ214" s="48"/>
      <c r="EA214" s="48"/>
      <c r="EB214" s="48"/>
      <c r="EC214" s="48"/>
      <c r="ED214" s="48"/>
      <c r="EE214" s="48"/>
      <c r="EF214" s="48"/>
      <c r="EG214" s="48"/>
      <c r="EH214" s="48"/>
      <c r="EI214" s="48"/>
      <c r="EJ214" s="48"/>
      <c r="EK214" s="48"/>
      <c r="EL214" s="48"/>
      <c r="EM214" s="48"/>
      <c r="EN214" s="48"/>
      <c r="EO214" s="48"/>
      <c r="EP214" s="48"/>
      <c r="EQ214" s="48"/>
      <c r="ER214" s="48"/>
      <c r="ES214" s="48"/>
      <c r="ET214" s="48"/>
      <c r="EU214" s="48"/>
      <c r="EV214" s="48"/>
      <c r="EW214" s="48"/>
      <c r="EX214" s="48"/>
      <c r="EY214" s="48"/>
      <c r="EZ214" s="48"/>
      <c r="FA214" s="48"/>
      <c r="FB214" s="48"/>
      <c r="FC214" s="48"/>
      <c r="FD214" s="48"/>
      <c r="FE214" s="48"/>
      <c r="FF214" s="48"/>
      <c r="FG214" s="48"/>
      <c r="FH214" s="48"/>
      <c r="FI214" s="48"/>
      <c r="FJ214" s="48"/>
      <c r="FK214" s="48"/>
      <c r="FL214" s="48"/>
      <c r="FM214" s="48"/>
      <c r="FN214" s="48"/>
      <c r="FO214" s="48"/>
      <c r="FP214" s="48"/>
      <c r="FQ214" s="48"/>
      <c r="FR214" s="48"/>
      <c r="FS214" s="48"/>
      <c r="FT214" s="48"/>
      <c r="FU214" s="48"/>
      <c r="FV214" s="48"/>
      <c r="FW214" s="48"/>
      <c r="FX214" s="48"/>
      <c r="FY214" s="48"/>
      <c r="FZ214" s="48"/>
      <c r="GA214" s="48"/>
      <c r="GB214" s="48"/>
      <c r="GC214" s="48"/>
      <c r="GD214" s="48"/>
      <c r="GE214" s="48"/>
      <c r="GF214" s="48"/>
      <c r="GG214" s="48"/>
      <c r="GH214" s="48"/>
      <c r="GI214" s="48"/>
      <c r="GJ214" s="48"/>
      <c r="GK214" s="48"/>
      <c r="GL214" s="48"/>
      <c r="GM214" s="48"/>
      <c r="GN214" s="48"/>
      <c r="GO214" s="48"/>
      <c r="GP214" s="48"/>
      <c r="GQ214" s="48"/>
      <c r="GR214" s="48"/>
      <c r="GS214" s="48"/>
      <c r="GT214" s="48"/>
      <c r="GU214" s="48"/>
      <c r="GV214" s="48"/>
      <c r="GW214" s="48"/>
      <c r="GX214" s="48"/>
      <c r="GY214" s="48"/>
      <c r="GZ214" s="48"/>
      <c r="HA214" s="48"/>
      <c r="HB214" s="48"/>
      <c r="HC214" s="48"/>
      <c r="HD214" s="48"/>
      <c r="HE214" s="48"/>
      <c r="HF214" s="48"/>
      <c r="HG214" s="48"/>
      <c r="HH214" s="48"/>
      <c r="HI214" s="48"/>
      <c r="HJ214" s="48"/>
      <c r="HK214" s="48"/>
      <c r="HL214" s="48"/>
      <c r="HM214" s="48"/>
      <c r="HN214" s="48"/>
      <c r="HO214" s="48"/>
      <c r="HP214" s="48"/>
      <c r="HQ214" s="48"/>
      <c r="HR214" s="48"/>
      <c r="HS214" s="48"/>
      <c r="HT214" s="48"/>
      <c r="HU214" s="48"/>
      <c r="HV214" s="48"/>
      <c r="HW214" s="48"/>
      <c r="HX214" s="48"/>
      <c r="HY214" s="48"/>
      <c r="HZ214" s="48"/>
      <c r="IA214" s="48"/>
      <c r="IB214" s="48"/>
      <c r="IC214" s="48"/>
      <c r="ID214" s="48"/>
      <c r="IE214" s="48"/>
      <c r="IF214" s="48"/>
      <c r="IG214" s="48"/>
      <c r="IH214" s="48"/>
      <c r="II214" s="48"/>
      <c r="IJ214" s="48"/>
      <c r="IK214" s="48"/>
      <c r="IL214" s="48"/>
      <c r="IM214" s="48"/>
      <c r="IN214" s="48"/>
      <c r="IO214" s="48"/>
      <c r="IP214" s="48"/>
      <c r="IQ214" s="48"/>
      <c r="IR214" s="48"/>
      <c r="IS214" s="48"/>
      <c r="IT214" s="48"/>
      <c r="IU214" s="48"/>
      <c r="IV214" s="48"/>
      <c r="IW214" s="48"/>
      <c r="IX214" s="48"/>
      <c r="IY214" s="48"/>
      <c r="IZ214" s="48"/>
      <c r="JA214" s="48"/>
      <c r="JB214" s="48"/>
      <c r="JC214" s="48"/>
      <c r="JD214" s="48"/>
      <c r="JE214" s="48"/>
      <c r="JF214" s="48"/>
      <c r="JG214" s="48"/>
      <c r="JH214" s="48"/>
      <c r="JI214" s="48"/>
      <c r="JJ214" s="48"/>
      <c r="JK214" s="48"/>
      <c r="JL214" s="48"/>
    </row>
    <row r="215" spans="1:272" x14ac:dyDescent="0.2">
      <c r="A215" s="51"/>
      <c r="B215" s="51"/>
      <c r="C215" s="48"/>
      <c r="D215" s="48"/>
      <c r="E215" s="48"/>
      <c r="F215" s="49"/>
      <c r="G215" s="49"/>
      <c r="H215" s="49"/>
      <c r="I215" s="50"/>
      <c r="J215" s="48"/>
      <c r="K215" s="48"/>
      <c r="L215" s="48"/>
      <c r="M215" s="48"/>
      <c r="N215" s="48"/>
      <c r="O215" s="48"/>
      <c r="P215" s="48"/>
      <c r="Q215" s="48"/>
      <c r="R215" s="48"/>
      <c r="S215" s="48"/>
      <c r="T215" s="48"/>
      <c r="U215" s="48"/>
      <c r="V215" s="48"/>
      <c r="W215" s="48"/>
      <c r="X215" s="48"/>
      <c r="Y215" s="48"/>
      <c r="Z215" s="48"/>
      <c r="AA215" s="48"/>
      <c r="AB215" s="48"/>
      <c r="AC215" s="48"/>
      <c r="AD215" s="48"/>
      <c r="AE215" s="48"/>
      <c r="AF215" s="48"/>
      <c r="AG215" s="48"/>
      <c r="AH215" s="48"/>
      <c r="AI215" s="48"/>
      <c r="AJ215" s="48"/>
      <c r="AK215" s="48"/>
      <c r="AL215" s="48"/>
      <c r="AM215" s="48"/>
      <c r="AN215" s="48"/>
      <c r="AO215" s="48"/>
      <c r="AP215" s="48"/>
      <c r="AQ215" s="48"/>
      <c r="AR215" s="48"/>
      <c r="AS215" s="48"/>
      <c r="AT215" s="48"/>
      <c r="AU215" s="48"/>
      <c r="AV215" s="48"/>
      <c r="AW215" s="48"/>
      <c r="AX215" s="48"/>
      <c r="AY215" s="48"/>
      <c r="AZ215" s="48"/>
      <c r="BA215" s="48"/>
      <c r="BB215" s="48"/>
      <c r="BC215" s="48"/>
      <c r="BD215" s="48"/>
      <c r="BE215" s="48"/>
      <c r="BF215" s="48"/>
      <c r="BG215" s="48"/>
      <c r="BH215" s="48"/>
      <c r="BI215" s="48"/>
      <c r="BJ215" s="48"/>
      <c r="BK215" s="48"/>
      <c r="BL215" s="48"/>
      <c r="BM215" s="48"/>
      <c r="BN215" s="48"/>
      <c r="BO215" s="48"/>
      <c r="BP215" s="48"/>
      <c r="BQ215" s="48"/>
      <c r="BR215" s="48"/>
      <c r="BS215" s="48"/>
      <c r="BT215" s="48"/>
      <c r="BU215" s="48"/>
      <c r="BV215" s="48"/>
      <c r="BW215" s="48"/>
      <c r="BX215" s="48"/>
      <c r="BY215" s="48"/>
      <c r="BZ215" s="48"/>
      <c r="CA215" s="48"/>
      <c r="CB215" s="48"/>
      <c r="CC215" s="48"/>
      <c r="CD215" s="48"/>
      <c r="CE215" s="48"/>
      <c r="CF215" s="48"/>
      <c r="CG215" s="48"/>
      <c r="CH215" s="48"/>
      <c r="CI215" s="48"/>
      <c r="CJ215" s="48"/>
      <c r="CK215" s="48"/>
      <c r="CL215" s="48"/>
      <c r="CM215" s="48"/>
      <c r="CN215" s="48"/>
      <c r="CO215" s="48"/>
      <c r="CP215" s="48"/>
      <c r="CQ215" s="48"/>
      <c r="CR215" s="48"/>
      <c r="CS215" s="48"/>
      <c r="CT215" s="48"/>
      <c r="CU215" s="48"/>
      <c r="CV215" s="48"/>
      <c r="CW215" s="48"/>
      <c r="CX215" s="48"/>
      <c r="CY215" s="48"/>
      <c r="CZ215" s="48"/>
      <c r="DA215" s="48"/>
      <c r="DB215" s="48"/>
      <c r="DC215" s="48"/>
      <c r="DD215" s="48"/>
      <c r="DE215" s="48"/>
      <c r="DF215" s="48"/>
      <c r="DG215" s="48"/>
      <c r="DH215" s="48"/>
      <c r="DI215" s="48"/>
      <c r="DJ215" s="48"/>
      <c r="DK215" s="48"/>
      <c r="DL215" s="48"/>
      <c r="DM215" s="48"/>
      <c r="DN215" s="48"/>
      <c r="DO215" s="48"/>
      <c r="DP215" s="48"/>
      <c r="DQ215" s="48"/>
      <c r="DR215" s="48"/>
      <c r="DS215" s="48"/>
      <c r="DT215" s="48"/>
      <c r="DU215" s="48"/>
      <c r="DV215" s="48"/>
      <c r="DW215" s="48"/>
      <c r="DX215" s="48"/>
      <c r="DY215" s="48"/>
      <c r="DZ215" s="48"/>
      <c r="EA215" s="48"/>
      <c r="EB215" s="48"/>
      <c r="EC215" s="48"/>
      <c r="ED215" s="48"/>
      <c r="EE215" s="48"/>
      <c r="EF215" s="48"/>
      <c r="EG215" s="48"/>
      <c r="EH215" s="48"/>
      <c r="EI215" s="48"/>
      <c r="EJ215" s="48"/>
      <c r="EK215" s="48"/>
      <c r="EL215" s="48"/>
      <c r="EM215" s="48"/>
      <c r="EN215" s="48"/>
      <c r="EO215" s="48"/>
      <c r="EP215" s="48"/>
      <c r="EQ215" s="48"/>
      <c r="ER215" s="48"/>
      <c r="ES215" s="48"/>
      <c r="ET215" s="48"/>
      <c r="EU215" s="48"/>
      <c r="EV215" s="48"/>
      <c r="EW215" s="48"/>
      <c r="EX215" s="48"/>
      <c r="EY215" s="48"/>
      <c r="EZ215" s="48"/>
      <c r="FA215" s="48"/>
      <c r="FB215" s="48"/>
      <c r="FC215" s="48"/>
      <c r="FD215" s="48"/>
      <c r="FE215" s="48"/>
      <c r="FF215" s="48"/>
      <c r="FG215" s="48"/>
      <c r="FH215" s="48"/>
      <c r="FI215" s="48"/>
      <c r="FJ215" s="48"/>
      <c r="FK215" s="48"/>
      <c r="FL215" s="48"/>
      <c r="FM215" s="48"/>
      <c r="FN215" s="48"/>
      <c r="FO215" s="48"/>
      <c r="FP215" s="48"/>
      <c r="FQ215" s="48"/>
      <c r="FR215" s="48"/>
      <c r="FS215" s="48"/>
      <c r="FT215" s="48"/>
      <c r="FU215" s="48"/>
      <c r="FV215" s="48"/>
      <c r="FW215" s="48"/>
      <c r="FX215" s="48"/>
      <c r="FY215" s="48"/>
      <c r="FZ215" s="48"/>
      <c r="GA215" s="48"/>
      <c r="GB215" s="48"/>
      <c r="GC215" s="48"/>
      <c r="GD215" s="48"/>
      <c r="GE215" s="48"/>
      <c r="GF215" s="48"/>
      <c r="GG215" s="48"/>
      <c r="GH215" s="48"/>
      <c r="GI215" s="48"/>
      <c r="GJ215" s="48"/>
      <c r="GK215" s="48"/>
      <c r="GL215" s="48"/>
      <c r="GM215" s="48"/>
      <c r="GN215" s="48"/>
      <c r="GO215" s="48"/>
      <c r="GP215" s="48"/>
      <c r="GQ215" s="48"/>
      <c r="GR215" s="48"/>
      <c r="GS215" s="48"/>
      <c r="GT215" s="48"/>
      <c r="GU215" s="48"/>
      <c r="GV215" s="48"/>
      <c r="GW215" s="48"/>
      <c r="GX215" s="48"/>
      <c r="GY215" s="48"/>
      <c r="GZ215" s="48"/>
      <c r="HA215" s="48"/>
      <c r="HB215" s="48"/>
      <c r="HC215" s="48"/>
      <c r="HD215" s="48"/>
      <c r="HE215" s="48"/>
      <c r="HF215" s="48"/>
      <c r="HG215" s="48"/>
      <c r="HH215" s="48"/>
      <c r="HI215" s="48"/>
      <c r="HJ215" s="48"/>
      <c r="HK215" s="48"/>
      <c r="HL215" s="48"/>
      <c r="HM215" s="48"/>
      <c r="HN215" s="48"/>
      <c r="HO215" s="48"/>
      <c r="HP215" s="48"/>
      <c r="HQ215" s="48"/>
      <c r="HR215" s="48"/>
      <c r="HS215" s="48"/>
      <c r="HT215" s="48"/>
      <c r="HU215" s="48"/>
      <c r="HV215" s="48"/>
      <c r="HW215" s="48"/>
      <c r="HX215" s="48"/>
      <c r="HY215" s="48"/>
      <c r="HZ215" s="48"/>
      <c r="IA215" s="48"/>
      <c r="IB215" s="48"/>
      <c r="IC215" s="48"/>
      <c r="ID215" s="48"/>
      <c r="IE215" s="48"/>
      <c r="IF215" s="48"/>
      <c r="IG215" s="48"/>
      <c r="IH215" s="48"/>
      <c r="II215" s="48"/>
      <c r="IJ215" s="48"/>
      <c r="IK215" s="48"/>
      <c r="IL215" s="48"/>
      <c r="IM215" s="48"/>
      <c r="IN215" s="48"/>
      <c r="IO215" s="48"/>
      <c r="IP215" s="48"/>
      <c r="IQ215" s="48"/>
      <c r="IR215" s="48"/>
      <c r="IS215" s="48"/>
      <c r="IT215" s="48"/>
      <c r="IU215" s="48"/>
      <c r="IV215" s="48"/>
      <c r="IW215" s="48"/>
      <c r="IX215" s="48"/>
      <c r="IY215" s="48"/>
      <c r="IZ215" s="48"/>
      <c r="JA215" s="48"/>
      <c r="JB215" s="48"/>
      <c r="JC215" s="48"/>
      <c r="JD215" s="48"/>
      <c r="JE215" s="48"/>
      <c r="JF215" s="48"/>
      <c r="JG215" s="48"/>
      <c r="JH215" s="48"/>
      <c r="JI215" s="48"/>
      <c r="JJ215" s="48"/>
      <c r="JK215" s="48"/>
      <c r="JL215" s="48"/>
    </row>
    <row r="216" spans="1:272" x14ac:dyDescent="0.2">
      <c r="A216" s="51"/>
      <c r="B216" s="51"/>
      <c r="C216" s="48"/>
      <c r="D216" s="48"/>
      <c r="E216" s="48"/>
      <c r="F216" s="49"/>
      <c r="G216" s="49"/>
      <c r="H216" s="49"/>
      <c r="I216" s="50"/>
      <c r="J216" s="48"/>
      <c r="K216" s="48"/>
      <c r="L216" s="48"/>
      <c r="M216" s="48"/>
      <c r="N216" s="48"/>
      <c r="O216" s="48"/>
      <c r="P216" s="48"/>
      <c r="Q216" s="48"/>
      <c r="R216" s="48"/>
      <c r="S216" s="48"/>
      <c r="T216" s="48"/>
      <c r="U216" s="48"/>
      <c r="V216" s="48"/>
      <c r="W216" s="48"/>
      <c r="X216" s="48"/>
      <c r="Y216" s="48"/>
      <c r="Z216" s="48"/>
      <c r="AA216" s="48"/>
      <c r="AB216" s="48"/>
      <c r="AC216" s="48"/>
      <c r="AD216" s="48"/>
      <c r="AE216" s="48"/>
      <c r="AF216" s="48"/>
      <c r="AG216" s="48"/>
      <c r="AH216" s="48"/>
      <c r="AI216" s="48"/>
      <c r="AJ216" s="48"/>
      <c r="AK216" s="48"/>
      <c r="AL216" s="48"/>
      <c r="AM216" s="48"/>
      <c r="AN216" s="48"/>
      <c r="AO216" s="48"/>
      <c r="AP216" s="48"/>
      <c r="AQ216" s="48"/>
      <c r="AR216" s="48"/>
      <c r="AS216" s="48"/>
      <c r="AT216" s="48"/>
      <c r="AU216" s="48"/>
      <c r="AV216" s="48"/>
      <c r="AW216" s="48"/>
      <c r="AX216" s="48"/>
      <c r="AY216" s="48"/>
      <c r="AZ216" s="48"/>
      <c r="BA216" s="48"/>
      <c r="BB216" s="48"/>
      <c r="BC216" s="48"/>
      <c r="BD216" s="48"/>
      <c r="BE216" s="48"/>
      <c r="BF216" s="48"/>
      <c r="BG216" s="48"/>
      <c r="BH216" s="48"/>
      <c r="BI216" s="48"/>
      <c r="BJ216" s="48"/>
      <c r="BK216" s="48"/>
      <c r="BL216" s="48"/>
      <c r="BM216" s="48"/>
      <c r="BN216" s="48"/>
      <c r="BO216" s="48"/>
      <c r="BP216" s="48"/>
      <c r="BQ216" s="48"/>
      <c r="BR216" s="48"/>
      <c r="BS216" s="48"/>
      <c r="BT216" s="48"/>
      <c r="BU216" s="48"/>
      <c r="BV216" s="48"/>
      <c r="BW216" s="48"/>
      <c r="BX216" s="48"/>
      <c r="BY216" s="48"/>
      <c r="BZ216" s="48"/>
      <c r="CA216" s="48"/>
      <c r="CB216" s="48"/>
      <c r="CC216" s="48"/>
      <c r="CD216" s="48"/>
      <c r="CE216" s="48"/>
      <c r="CF216" s="48"/>
      <c r="CG216" s="48"/>
      <c r="CH216" s="48"/>
      <c r="CI216" s="48"/>
      <c r="CJ216" s="48"/>
      <c r="CK216" s="48"/>
      <c r="CL216" s="48"/>
      <c r="CM216" s="48"/>
      <c r="CN216" s="48"/>
      <c r="CO216" s="48"/>
      <c r="CP216" s="48"/>
      <c r="CQ216" s="48"/>
      <c r="CR216" s="48"/>
      <c r="CS216" s="48"/>
      <c r="CT216" s="48"/>
      <c r="CU216" s="48"/>
      <c r="CV216" s="48"/>
      <c r="CW216" s="48"/>
      <c r="CX216" s="48"/>
      <c r="CY216" s="48"/>
      <c r="CZ216" s="48"/>
      <c r="DA216" s="48"/>
      <c r="DB216" s="48"/>
      <c r="DC216" s="48"/>
      <c r="DD216" s="48"/>
      <c r="DE216" s="48"/>
      <c r="DF216" s="48"/>
      <c r="DG216" s="48"/>
      <c r="DH216" s="48"/>
      <c r="DI216" s="48"/>
      <c r="DJ216" s="48"/>
      <c r="DK216" s="48"/>
      <c r="DL216" s="48"/>
      <c r="DM216" s="48"/>
      <c r="DN216" s="48"/>
      <c r="DO216" s="48"/>
      <c r="DP216" s="48"/>
      <c r="DQ216" s="48"/>
      <c r="DR216" s="48"/>
      <c r="DS216" s="48"/>
      <c r="DT216" s="48"/>
      <c r="DU216" s="48"/>
      <c r="DV216" s="48"/>
      <c r="DW216" s="48"/>
      <c r="DX216" s="48"/>
      <c r="DY216" s="48"/>
      <c r="DZ216" s="48"/>
      <c r="EA216" s="48"/>
      <c r="EB216" s="48"/>
      <c r="EC216" s="48"/>
      <c r="ED216" s="48"/>
      <c r="EE216" s="48"/>
      <c r="EF216" s="48"/>
      <c r="EG216" s="48"/>
      <c r="EH216" s="48"/>
      <c r="EI216" s="48"/>
      <c r="EJ216" s="48"/>
      <c r="EK216" s="48"/>
      <c r="EL216" s="48"/>
      <c r="EM216" s="48"/>
      <c r="EN216" s="48"/>
      <c r="EO216" s="48"/>
      <c r="EP216" s="48"/>
      <c r="EQ216" s="48"/>
      <c r="ER216" s="48"/>
      <c r="ES216" s="48"/>
      <c r="ET216" s="48"/>
      <c r="EU216" s="48"/>
      <c r="EV216" s="48"/>
      <c r="EW216" s="48"/>
      <c r="EX216" s="48"/>
      <c r="EY216" s="48"/>
      <c r="EZ216" s="48"/>
      <c r="FA216" s="48"/>
      <c r="FB216" s="48"/>
      <c r="FC216" s="48"/>
      <c r="FD216" s="48"/>
      <c r="FE216" s="48"/>
      <c r="FF216" s="48"/>
      <c r="FG216" s="48"/>
      <c r="FH216" s="48"/>
      <c r="FI216" s="48"/>
      <c r="FJ216" s="48"/>
      <c r="FK216" s="48"/>
      <c r="FL216" s="48"/>
      <c r="FM216" s="48"/>
      <c r="FN216" s="48"/>
      <c r="FO216" s="48"/>
      <c r="FP216" s="48"/>
      <c r="FQ216" s="48"/>
      <c r="FR216" s="48"/>
      <c r="FS216" s="48"/>
      <c r="FT216" s="48"/>
      <c r="FU216" s="48"/>
      <c r="FV216" s="48"/>
      <c r="FW216" s="48"/>
      <c r="FX216" s="48"/>
      <c r="FY216" s="48"/>
      <c r="FZ216" s="48"/>
      <c r="GA216" s="48"/>
      <c r="GB216" s="48"/>
      <c r="GC216" s="48"/>
      <c r="GD216" s="48"/>
      <c r="GE216" s="48"/>
      <c r="GF216" s="48"/>
      <c r="GG216" s="48"/>
      <c r="GH216" s="48"/>
      <c r="GI216" s="48"/>
      <c r="GJ216" s="48"/>
      <c r="GK216" s="48"/>
      <c r="GL216" s="48"/>
      <c r="GM216" s="48"/>
      <c r="GN216" s="48"/>
      <c r="GO216" s="48"/>
      <c r="GP216" s="48"/>
      <c r="GQ216" s="48"/>
      <c r="GR216" s="48"/>
      <c r="GS216" s="48"/>
      <c r="GT216" s="48"/>
      <c r="GU216" s="48"/>
      <c r="GV216" s="48"/>
      <c r="GW216" s="48"/>
      <c r="GX216" s="48"/>
      <c r="GY216" s="48"/>
      <c r="GZ216" s="48"/>
      <c r="HA216" s="48"/>
      <c r="HB216" s="48"/>
      <c r="HC216" s="48"/>
      <c r="HD216" s="48"/>
      <c r="HE216" s="48"/>
      <c r="HF216" s="48"/>
      <c r="HG216" s="48"/>
      <c r="HH216" s="48"/>
      <c r="HI216" s="48"/>
      <c r="HJ216" s="48"/>
      <c r="HK216" s="48"/>
      <c r="HL216" s="48"/>
      <c r="HM216" s="48"/>
      <c r="HN216" s="48"/>
      <c r="HO216" s="48"/>
      <c r="HP216" s="48"/>
      <c r="HQ216" s="48"/>
      <c r="HR216" s="48"/>
      <c r="HS216" s="48"/>
      <c r="HT216" s="48"/>
      <c r="HU216" s="48"/>
      <c r="HV216" s="48"/>
      <c r="HW216" s="48"/>
      <c r="HX216" s="48"/>
      <c r="HY216" s="48"/>
      <c r="HZ216" s="48"/>
      <c r="IA216" s="48"/>
      <c r="IB216" s="48"/>
      <c r="IC216" s="48"/>
      <c r="ID216" s="48"/>
      <c r="IE216" s="48"/>
      <c r="IF216" s="48"/>
      <c r="IG216" s="48"/>
      <c r="IH216" s="48"/>
      <c r="II216" s="48"/>
      <c r="IJ216" s="48"/>
      <c r="IK216" s="48"/>
      <c r="IL216" s="48"/>
      <c r="IM216" s="48"/>
      <c r="IN216" s="48"/>
      <c r="IO216" s="48"/>
      <c r="IP216" s="48"/>
      <c r="IQ216" s="48"/>
      <c r="IR216" s="48"/>
      <c r="IS216" s="48"/>
      <c r="IT216" s="48"/>
      <c r="IU216" s="48"/>
      <c r="IV216" s="48"/>
      <c r="IW216" s="48"/>
      <c r="IX216" s="48"/>
      <c r="IY216" s="48"/>
      <c r="IZ216" s="48"/>
      <c r="JA216" s="48"/>
      <c r="JB216" s="48"/>
      <c r="JC216" s="48"/>
      <c r="JD216" s="48"/>
      <c r="JE216" s="48"/>
      <c r="JF216" s="48"/>
      <c r="JG216" s="48"/>
      <c r="JH216" s="48"/>
      <c r="JI216" s="48"/>
      <c r="JJ216" s="48"/>
      <c r="JK216" s="48"/>
      <c r="JL216" s="48"/>
    </row>
    <row r="217" spans="1:272" x14ac:dyDescent="0.2">
      <c r="A217" s="51"/>
      <c r="B217" s="51"/>
      <c r="C217" s="48"/>
      <c r="D217" s="48"/>
      <c r="E217" s="48"/>
      <c r="F217" s="49"/>
      <c r="G217" s="49"/>
      <c r="H217" s="49"/>
      <c r="I217" s="50"/>
      <c r="J217" s="48"/>
      <c r="K217" s="48"/>
      <c r="L217" s="48"/>
      <c r="M217" s="48"/>
      <c r="N217" s="48"/>
      <c r="O217" s="48"/>
      <c r="P217" s="48"/>
      <c r="Q217" s="48"/>
      <c r="R217" s="48"/>
      <c r="S217" s="48"/>
      <c r="T217" s="48"/>
      <c r="U217" s="48"/>
      <c r="V217" s="48"/>
      <c r="W217" s="48"/>
      <c r="X217" s="48"/>
      <c r="Y217" s="48"/>
      <c r="Z217" s="48"/>
      <c r="AA217" s="48"/>
      <c r="AB217" s="48"/>
      <c r="AC217" s="48"/>
      <c r="AD217" s="48"/>
      <c r="AE217" s="48"/>
      <c r="AF217" s="48"/>
      <c r="AG217" s="48"/>
      <c r="AH217" s="48"/>
      <c r="AI217" s="48"/>
      <c r="AJ217" s="48"/>
      <c r="AK217" s="48"/>
      <c r="AL217" s="48"/>
      <c r="AM217" s="48"/>
      <c r="AN217" s="48"/>
      <c r="AO217" s="48"/>
      <c r="AP217" s="48"/>
      <c r="AQ217" s="48"/>
      <c r="AR217" s="48"/>
      <c r="AS217" s="48"/>
      <c r="AT217" s="48"/>
      <c r="AU217" s="48"/>
      <c r="AV217" s="48"/>
      <c r="AW217" s="48"/>
      <c r="AX217" s="48"/>
      <c r="AY217" s="48"/>
      <c r="AZ217" s="48"/>
      <c r="BA217" s="48"/>
      <c r="BB217" s="48"/>
      <c r="BC217" s="48"/>
      <c r="BD217" s="48"/>
      <c r="BE217" s="48"/>
      <c r="BF217" s="48"/>
      <c r="BG217" s="48"/>
      <c r="BH217" s="48"/>
      <c r="BI217" s="48"/>
      <c r="BJ217" s="48"/>
      <c r="BK217" s="48"/>
      <c r="BL217" s="48"/>
      <c r="BM217" s="48"/>
      <c r="BN217" s="48"/>
      <c r="BO217" s="48"/>
      <c r="BP217" s="48"/>
      <c r="BQ217" s="48"/>
      <c r="BR217" s="48"/>
      <c r="BS217" s="48"/>
      <c r="BT217" s="48"/>
      <c r="BU217" s="48"/>
      <c r="BV217" s="48"/>
      <c r="BW217" s="48"/>
      <c r="BX217" s="48"/>
      <c r="BY217" s="48"/>
      <c r="BZ217" s="48"/>
      <c r="CA217" s="48"/>
      <c r="CB217" s="48"/>
      <c r="CC217" s="48"/>
      <c r="CD217" s="48"/>
      <c r="CE217" s="48"/>
      <c r="CF217" s="48"/>
      <c r="CG217" s="48"/>
      <c r="CH217" s="48"/>
      <c r="CI217" s="48"/>
      <c r="CJ217" s="48"/>
      <c r="CK217" s="48"/>
      <c r="CL217" s="48"/>
      <c r="CM217" s="48"/>
      <c r="CN217" s="48"/>
      <c r="CO217" s="48"/>
      <c r="CP217" s="48"/>
      <c r="CQ217" s="48"/>
      <c r="CR217" s="48"/>
      <c r="CS217" s="48"/>
      <c r="CT217" s="48"/>
      <c r="CU217" s="48"/>
      <c r="CV217" s="48"/>
      <c r="CW217" s="48"/>
      <c r="CX217" s="48"/>
      <c r="CY217" s="48"/>
      <c r="CZ217" s="48"/>
      <c r="DA217" s="48"/>
      <c r="DB217" s="48"/>
      <c r="DC217" s="48"/>
      <c r="DD217" s="48"/>
      <c r="DE217" s="48"/>
      <c r="DF217" s="48"/>
      <c r="DG217" s="48"/>
      <c r="DH217" s="48"/>
      <c r="DI217" s="48"/>
      <c r="DJ217" s="48"/>
      <c r="DK217" s="48"/>
      <c r="DL217" s="48"/>
      <c r="DM217" s="48"/>
      <c r="DN217" s="48"/>
      <c r="DO217" s="48"/>
      <c r="DP217" s="48"/>
      <c r="DQ217" s="48"/>
      <c r="DR217" s="48"/>
      <c r="DS217" s="48"/>
      <c r="DT217" s="48"/>
      <c r="DU217" s="48"/>
      <c r="DV217" s="48"/>
      <c r="DW217" s="48"/>
      <c r="DX217" s="48"/>
      <c r="DY217" s="48"/>
      <c r="DZ217" s="48"/>
      <c r="EA217" s="48"/>
      <c r="EB217" s="48"/>
      <c r="EC217" s="48"/>
      <c r="ED217" s="48"/>
      <c r="EE217" s="48"/>
      <c r="EF217" s="48"/>
      <c r="EG217" s="48"/>
      <c r="EH217" s="48"/>
      <c r="EI217" s="48"/>
      <c r="EJ217" s="48"/>
      <c r="EK217" s="48"/>
      <c r="EL217" s="48"/>
      <c r="EM217" s="48"/>
      <c r="EN217" s="48"/>
      <c r="EO217" s="48"/>
      <c r="EP217" s="48"/>
      <c r="EQ217" s="48"/>
      <c r="ER217" s="48"/>
      <c r="ES217" s="48"/>
      <c r="ET217" s="48"/>
      <c r="EU217" s="48"/>
      <c r="EV217" s="48"/>
      <c r="EW217" s="48"/>
      <c r="EX217" s="48"/>
      <c r="EY217" s="48"/>
      <c r="EZ217" s="48"/>
      <c r="FA217" s="48"/>
      <c r="FB217" s="48"/>
      <c r="FC217" s="48"/>
      <c r="FD217" s="48"/>
      <c r="FE217" s="48"/>
      <c r="FF217" s="48"/>
      <c r="FG217" s="48"/>
      <c r="FH217" s="48"/>
      <c r="FI217" s="48"/>
      <c r="FJ217" s="48"/>
      <c r="FK217" s="48"/>
      <c r="FL217" s="48"/>
      <c r="FM217" s="48"/>
      <c r="FN217" s="48"/>
      <c r="FO217" s="48"/>
      <c r="FP217" s="48"/>
      <c r="FQ217" s="48"/>
      <c r="FR217" s="48"/>
      <c r="FS217" s="48"/>
      <c r="FT217" s="48"/>
      <c r="FU217" s="48"/>
      <c r="FV217" s="48"/>
      <c r="FW217" s="48"/>
      <c r="FX217" s="48"/>
      <c r="FY217" s="48"/>
      <c r="FZ217" s="48"/>
      <c r="GA217" s="48"/>
      <c r="GB217" s="48"/>
      <c r="GC217" s="48"/>
      <c r="GD217" s="48"/>
      <c r="GE217" s="48"/>
      <c r="GF217" s="48"/>
      <c r="GG217" s="48"/>
      <c r="GH217" s="48"/>
      <c r="GI217" s="48"/>
      <c r="GJ217" s="48"/>
      <c r="GK217" s="48"/>
      <c r="GL217" s="48"/>
      <c r="GM217" s="48"/>
      <c r="GN217" s="48"/>
      <c r="GO217" s="48"/>
      <c r="GP217" s="48"/>
      <c r="GQ217" s="48"/>
      <c r="GR217" s="48"/>
      <c r="GS217" s="48"/>
      <c r="GT217" s="48"/>
      <c r="GU217" s="48"/>
      <c r="GV217" s="48"/>
      <c r="GW217" s="48"/>
      <c r="GX217" s="48"/>
      <c r="GY217" s="48"/>
      <c r="GZ217" s="48"/>
      <c r="HA217" s="48"/>
      <c r="HB217" s="48"/>
      <c r="HC217" s="48"/>
      <c r="HD217" s="48"/>
      <c r="HE217" s="48"/>
      <c r="HF217" s="48"/>
      <c r="HG217" s="48"/>
      <c r="HH217" s="48"/>
      <c r="HI217" s="48"/>
      <c r="HJ217" s="48"/>
      <c r="HK217" s="48"/>
      <c r="HL217" s="48"/>
      <c r="HM217" s="48"/>
      <c r="HN217" s="48"/>
      <c r="HO217" s="48"/>
      <c r="HP217" s="48"/>
      <c r="HQ217" s="48"/>
      <c r="HR217" s="48"/>
      <c r="HS217" s="48"/>
      <c r="HT217" s="48"/>
      <c r="HU217" s="48"/>
      <c r="HV217" s="48"/>
      <c r="HW217" s="48"/>
      <c r="HX217" s="48"/>
      <c r="HY217" s="48"/>
      <c r="HZ217" s="48"/>
      <c r="IA217" s="48"/>
      <c r="IB217" s="48"/>
      <c r="IC217" s="48"/>
      <c r="ID217" s="48"/>
      <c r="IE217" s="48"/>
      <c r="IF217" s="48"/>
      <c r="IG217" s="48"/>
      <c r="IH217" s="48"/>
      <c r="II217" s="48"/>
      <c r="IJ217" s="48"/>
      <c r="IK217" s="48"/>
      <c r="IL217" s="48"/>
      <c r="IM217" s="48"/>
      <c r="IN217" s="48"/>
      <c r="IO217" s="48"/>
      <c r="IP217" s="48"/>
      <c r="IQ217" s="48"/>
      <c r="IR217" s="48"/>
      <c r="IS217" s="48"/>
      <c r="IT217" s="48"/>
      <c r="IU217" s="48"/>
      <c r="IV217" s="48"/>
      <c r="IW217" s="48"/>
      <c r="IX217" s="48"/>
      <c r="IY217" s="48"/>
      <c r="IZ217" s="48"/>
      <c r="JA217" s="48"/>
      <c r="JB217" s="48"/>
      <c r="JC217" s="48"/>
      <c r="JD217" s="48"/>
      <c r="JE217" s="48"/>
      <c r="JF217" s="48"/>
      <c r="JG217" s="48"/>
      <c r="JH217" s="48"/>
      <c r="JI217" s="48"/>
      <c r="JJ217" s="48"/>
      <c r="JK217" s="48"/>
      <c r="JL217" s="48"/>
    </row>
    <row r="218" spans="1:272" x14ac:dyDescent="0.2">
      <c r="A218" s="51"/>
      <c r="B218" s="51"/>
      <c r="C218" s="48"/>
      <c r="D218" s="48"/>
      <c r="E218" s="48"/>
      <c r="F218" s="49"/>
      <c r="G218" s="49"/>
      <c r="H218" s="49"/>
      <c r="I218" s="50"/>
      <c r="J218" s="48"/>
      <c r="K218" s="48"/>
      <c r="L218" s="48"/>
      <c r="M218" s="48"/>
      <c r="N218" s="48"/>
      <c r="O218" s="48"/>
      <c r="P218" s="48"/>
      <c r="Q218" s="48"/>
      <c r="R218" s="48"/>
      <c r="S218" s="48"/>
      <c r="T218" s="48"/>
      <c r="U218" s="48"/>
      <c r="V218" s="48"/>
      <c r="W218" s="48"/>
      <c r="X218" s="48"/>
      <c r="Y218" s="48"/>
      <c r="Z218" s="48"/>
      <c r="AA218" s="48"/>
      <c r="AB218" s="48"/>
      <c r="AC218" s="48"/>
      <c r="AD218" s="48"/>
      <c r="AE218" s="48"/>
      <c r="AF218" s="48"/>
      <c r="AG218" s="48"/>
      <c r="AH218" s="48"/>
      <c r="AI218" s="48"/>
      <c r="AJ218" s="48"/>
      <c r="AK218" s="48"/>
      <c r="AL218" s="48"/>
      <c r="AM218" s="48"/>
      <c r="AN218" s="48"/>
      <c r="AO218" s="48"/>
      <c r="AP218" s="48"/>
      <c r="AQ218" s="48"/>
      <c r="AR218" s="48"/>
      <c r="AS218" s="48"/>
      <c r="AT218" s="48"/>
      <c r="AU218" s="48"/>
      <c r="AV218" s="48"/>
      <c r="AW218" s="48"/>
      <c r="AX218" s="48"/>
      <c r="AY218" s="48"/>
      <c r="AZ218" s="48"/>
      <c r="BA218" s="48"/>
      <c r="BB218" s="48"/>
      <c r="BC218" s="48"/>
      <c r="BD218" s="48"/>
      <c r="BE218" s="48"/>
      <c r="BF218" s="48"/>
      <c r="BG218" s="48"/>
      <c r="BH218" s="48"/>
      <c r="BI218" s="48"/>
      <c r="BJ218" s="48"/>
      <c r="BK218" s="48"/>
      <c r="BL218" s="48"/>
      <c r="BM218" s="48"/>
      <c r="BN218" s="48"/>
      <c r="BO218" s="48"/>
      <c r="BP218" s="48"/>
      <c r="BQ218" s="48"/>
      <c r="BR218" s="48"/>
      <c r="BS218" s="48"/>
      <c r="BT218" s="48"/>
      <c r="BU218" s="48"/>
      <c r="BV218" s="48"/>
      <c r="BW218" s="48"/>
      <c r="BX218" s="48"/>
      <c r="BY218" s="48"/>
      <c r="BZ218" s="48"/>
      <c r="CA218" s="48"/>
      <c r="CB218" s="48"/>
      <c r="CC218" s="48"/>
      <c r="CD218" s="48"/>
      <c r="CE218" s="48"/>
      <c r="CF218" s="48"/>
      <c r="CG218" s="48"/>
      <c r="CH218" s="48"/>
      <c r="CI218" s="48"/>
      <c r="CJ218" s="48"/>
      <c r="CK218" s="48"/>
      <c r="CL218" s="48"/>
      <c r="CM218" s="48"/>
      <c r="CN218" s="48"/>
      <c r="CO218" s="48"/>
      <c r="CP218" s="48"/>
      <c r="CQ218" s="48"/>
      <c r="CR218" s="48"/>
      <c r="CS218" s="48"/>
      <c r="CT218" s="48"/>
      <c r="CU218" s="48"/>
      <c r="CV218" s="48"/>
      <c r="CW218" s="48"/>
      <c r="CX218" s="48"/>
      <c r="CY218" s="48"/>
      <c r="CZ218" s="48"/>
      <c r="DA218" s="48"/>
      <c r="DB218" s="48"/>
      <c r="DC218" s="48"/>
      <c r="DD218" s="48"/>
      <c r="DE218" s="48"/>
      <c r="DF218" s="48"/>
      <c r="DG218" s="48"/>
      <c r="DH218" s="48"/>
      <c r="DI218" s="48"/>
      <c r="DJ218" s="48"/>
      <c r="DK218" s="48"/>
      <c r="DL218" s="48"/>
      <c r="DM218" s="48"/>
      <c r="DN218" s="48"/>
      <c r="DO218" s="48"/>
      <c r="DP218" s="48"/>
      <c r="DQ218" s="48"/>
      <c r="DR218" s="48"/>
      <c r="DS218" s="48"/>
      <c r="DT218" s="48"/>
      <c r="DU218" s="48"/>
      <c r="DV218" s="48"/>
      <c r="DW218" s="48"/>
      <c r="DX218" s="48"/>
      <c r="DY218" s="48"/>
      <c r="DZ218" s="48"/>
      <c r="EA218" s="48"/>
      <c r="EB218" s="48"/>
      <c r="EC218" s="48"/>
      <c r="ED218" s="48"/>
      <c r="EE218" s="48"/>
      <c r="EF218" s="48"/>
      <c r="EG218" s="48"/>
      <c r="EH218" s="48"/>
      <c r="EI218" s="48"/>
      <c r="EJ218" s="48"/>
      <c r="EK218" s="48"/>
      <c r="EL218" s="48"/>
      <c r="EM218" s="48"/>
      <c r="EN218" s="48"/>
      <c r="EO218" s="48"/>
      <c r="EP218" s="48"/>
      <c r="EQ218" s="48"/>
      <c r="ER218" s="48"/>
      <c r="ES218" s="48"/>
      <c r="ET218" s="48"/>
      <c r="EU218" s="48"/>
      <c r="EV218" s="48"/>
      <c r="EW218" s="48"/>
      <c r="EX218" s="48"/>
      <c r="EY218" s="48"/>
      <c r="EZ218" s="48"/>
      <c r="FA218" s="48"/>
      <c r="FB218" s="48"/>
      <c r="FC218" s="48"/>
      <c r="FD218" s="48"/>
      <c r="FE218" s="48"/>
      <c r="FF218" s="48"/>
      <c r="FG218" s="48"/>
      <c r="FH218" s="48"/>
      <c r="FI218" s="48"/>
      <c r="FJ218" s="48"/>
      <c r="FK218" s="48"/>
      <c r="FL218" s="48"/>
      <c r="FM218" s="48"/>
      <c r="FN218" s="48"/>
      <c r="FO218" s="48"/>
      <c r="FP218" s="48"/>
      <c r="FQ218" s="48"/>
      <c r="FR218" s="48"/>
      <c r="FS218" s="48"/>
      <c r="FT218" s="48"/>
      <c r="FU218" s="48"/>
      <c r="FV218" s="48"/>
      <c r="FW218" s="48"/>
      <c r="FX218" s="48"/>
      <c r="FY218" s="48"/>
      <c r="FZ218" s="48"/>
      <c r="GA218" s="48"/>
      <c r="GB218" s="48"/>
      <c r="GC218" s="48"/>
      <c r="GD218" s="48"/>
      <c r="GE218" s="48"/>
      <c r="GF218" s="48"/>
      <c r="GG218" s="48"/>
      <c r="GH218" s="48"/>
      <c r="GI218" s="48"/>
      <c r="GJ218" s="48"/>
      <c r="GK218" s="48"/>
      <c r="GL218" s="48"/>
      <c r="GM218" s="48"/>
      <c r="GN218" s="48"/>
      <c r="GO218" s="48"/>
      <c r="GP218" s="48"/>
      <c r="GQ218" s="48"/>
      <c r="GR218" s="48"/>
      <c r="GS218" s="48"/>
      <c r="GT218" s="48"/>
      <c r="GU218" s="48"/>
      <c r="GV218" s="48"/>
      <c r="GW218" s="48"/>
      <c r="GX218" s="48"/>
      <c r="GY218" s="48"/>
      <c r="GZ218" s="48"/>
      <c r="HA218" s="48"/>
      <c r="HB218" s="48"/>
      <c r="HC218" s="48"/>
      <c r="HD218" s="48"/>
      <c r="HE218" s="48"/>
      <c r="HF218" s="48"/>
      <c r="HG218" s="48"/>
      <c r="HH218" s="48"/>
      <c r="HI218" s="48"/>
      <c r="HJ218" s="48"/>
      <c r="HK218" s="48"/>
      <c r="HL218" s="48"/>
      <c r="HM218" s="48"/>
      <c r="HN218" s="48"/>
      <c r="HO218" s="48"/>
      <c r="HP218" s="48"/>
      <c r="HQ218" s="48"/>
      <c r="HR218" s="48"/>
      <c r="HS218" s="48"/>
      <c r="HT218" s="48"/>
      <c r="HU218" s="48"/>
      <c r="HV218" s="48"/>
      <c r="HW218" s="48"/>
      <c r="HX218" s="48"/>
      <c r="HY218" s="48"/>
      <c r="HZ218" s="48"/>
      <c r="IA218" s="48"/>
      <c r="IB218" s="48"/>
      <c r="IC218" s="48"/>
      <c r="ID218" s="48"/>
      <c r="IE218" s="48"/>
      <c r="IF218" s="48"/>
      <c r="IG218" s="48"/>
      <c r="IH218" s="48"/>
      <c r="II218" s="48"/>
      <c r="IJ218" s="48"/>
      <c r="IK218" s="48"/>
      <c r="IL218" s="48"/>
      <c r="IM218" s="48"/>
      <c r="IN218" s="48"/>
      <c r="IO218" s="48"/>
      <c r="IP218" s="48"/>
      <c r="IQ218" s="48"/>
      <c r="IR218" s="48"/>
      <c r="IS218" s="48"/>
      <c r="IT218" s="48"/>
      <c r="IU218" s="48"/>
      <c r="IV218" s="48"/>
      <c r="IW218" s="48"/>
      <c r="IX218" s="48"/>
      <c r="IY218" s="48"/>
      <c r="IZ218" s="48"/>
      <c r="JA218" s="48"/>
      <c r="JB218" s="48"/>
      <c r="JC218" s="48"/>
      <c r="JD218" s="48"/>
      <c r="JE218" s="48"/>
      <c r="JF218" s="48"/>
      <c r="JG218" s="48"/>
      <c r="JH218" s="48"/>
      <c r="JI218" s="48"/>
      <c r="JJ218" s="48"/>
      <c r="JK218" s="48"/>
      <c r="JL218" s="48"/>
    </row>
    <row r="219" spans="1:272" x14ac:dyDescent="0.2">
      <c r="A219" s="51"/>
      <c r="B219" s="51"/>
      <c r="C219" s="48"/>
      <c r="D219" s="48"/>
      <c r="E219" s="48"/>
      <c r="F219" s="49"/>
      <c r="G219" s="49"/>
      <c r="H219" s="49"/>
      <c r="I219" s="50"/>
      <c r="J219" s="48"/>
      <c r="K219" s="48"/>
      <c r="L219" s="48"/>
      <c r="M219" s="48"/>
      <c r="N219" s="48"/>
      <c r="O219" s="48"/>
      <c r="P219" s="48"/>
      <c r="Q219" s="48"/>
      <c r="R219" s="48"/>
      <c r="S219" s="48"/>
      <c r="T219" s="48"/>
      <c r="U219" s="48"/>
      <c r="V219" s="48"/>
      <c r="W219" s="48"/>
      <c r="X219" s="48"/>
      <c r="Y219" s="48"/>
      <c r="Z219" s="48"/>
      <c r="AA219" s="48"/>
      <c r="AB219" s="48"/>
      <c r="AC219" s="48"/>
      <c r="AD219" s="48"/>
      <c r="AE219" s="48"/>
      <c r="AF219" s="48"/>
      <c r="AG219" s="48"/>
      <c r="AH219" s="48"/>
      <c r="AI219" s="48"/>
      <c r="AJ219" s="48"/>
      <c r="AK219" s="48"/>
      <c r="AL219" s="48"/>
      <c r="AM219" s="48"/>
      <c r="AN219" s="48"/>
      <c r="AO219" s="48"/>
      <c r="AP219" s="48"/>
      <c r="AQ219" s="48"/>
      <c r="AR219" s="48"/>
      <c r="AS219" s="48"/>
      <c r="AT219" s="48"/>
      <c r="AU219" s="48"/>
      <c r="AV219" s="48"/>
      <c r="AW219" s="48"/>
      <c r="AX219" s="48"/>
      <c r="AY219" s="48"/>
      <c r="AZ219" s="48"/>
      <c r="BA219" s="48"/>
      <c r="BB219" s="48"/>
      <c r="BC219" s="48"/>
      <c r="BD219" s="48"/>
      <c r="BE219" s="48"/>
      <c r="BF219" s="48"/>
      <c r="BG219" s="48"/>
      <c r="BH219" s="48"/>
      <c r="BI219" s="48"/>
      <c r="BJ219" s="48"/>
      <c r="BK219" s="48"/>
      <c r="BL219" s="48"/>
      <c r="BM219" s="48"/>
      <c r="BN219" s="48"/>
      <c r="BO219" s="48"/>
      <c r="BP219" s="48"/>
      <c r="BQ219" s="48"/>
      <c r="BR219" s="48"/>
      <c r="BS219" s="48"/>
      <c r="BT219" s="48"/>
      <c r="BU219" s="48"/>
      <c r="BV219" s="48"/>
      <c r="BW219" s="48"/>
      <c r="BX219" s="48"/>
      <c r="BY219" s="48"/>
      <c r="BZ219" s="48"/>
      <c r="CA219" s="48"/>
      <c r="CB219" s="48"/>
      <c r="CC219" s="48"/>
      <c r="CD219" s="48"/>
      <c r="CE219" s="48"/>
      <c r="CF219" s="48"/>
      <c r="CG219" s="48"/>
      <c r="CH219" s="48"/>
      <c r="CI219" s="48"/>
      <c r="CJ219" s="48"/>
      <c r="CK219" s="48"/>
      <c r="CL219" s="48"/>
      <c r="CM219" s="48"/>
      <c r="CN219" s="48"/>
      <c r="CO219" s="48"/>
      <c r="CP219" s="48"/>
      <c r="CQ219" s="48"/>
      <c r="CR219" s="48"/>
      <c r="CS219" s="48"/>
      <c r="CT219" s="48"/>
      <c r="CU219" s="48"/>
      <c r="CV219" s="48"/>
      <c r="CW219" s="48"/>
      <c r="CX219" s="48"/>
      <c r="CY219" s="48"/>
      <c r="CZ219" s="48"/>
      <c r="DA219" s="48"/>
      <c r="DB219" s="48"/>
      <c r="DC219" s="48"/>
      <c r="DD219" s="48"/>
      <c r="DE219" s="48"/>
      <c r="DF219" s="48"/>
      <c r="DG219" s="48"/>
      <c r="DH219" s="48"/>
      <c r="DI219" s="48"/>
      <c r="DJ219" s="48"/>
      <c r="DK219" s="48"/>
      <c r="DL219" s="48"/>
      <c r="DM219" s="48"/>
      <c r="DN219" s="48"/>
      <c r="DO219" s="48"/>
      <c r="DP219" s="48"/>
      <c r="DQ219" s="48"/>
      <c r="DR219" s="48"/>
      <c r="DS219" s="48"/>
      <c r="DT219" s="48"/>
      <c r="DU219" s="48"/>
      <c r="DV219" s="48"/>
      <c r="DW219" s="48"/>
      <c r="DX219" s="48"/>
      <c r="DY219" s="48"/>
      <c r="DZ219" s="48"/>
      <c r="EA219" s="48"/>
      <c r="EB219" s="48"/>
      <c r="EC219" s="48"/>
      <c r="ED219" s="48"/>
      <c r="EE219" s="48"/>
      <c r="EF219" s="48"/>
      <c r="EG219" s="48"/>
      <c r="EH219" s="48"/>
      <c r="EI219" s="48"/>
      <c r="EJ219" s="48"/>
      <c r="EK219" s="48"/>
      <c r="EL219" s="48"/>
      <c r="EM219" s="48"/>
      <c r="EN219" s="48"/>
      <c r="EO219" s="48"/>
      <c r="EP219" s="48"/>
      <c r="EQ219" s="48"/>
      <c r="ER219" s="48"/>
      <c r="ES219" s="48"/>
      <c r="ET219" s="48"/>
      <c r="EU219" s="48"/>
      <c r="EV219" s="48"/>
      <c r="EW219" s="48"/>
      <c r="EX219" s="48"/>
      <c r="EY219" s="48"/>
      <c r="EZ219" s="48"/>
      <c r="FA219" s="48"/>
      <c r="FB219" s="48"/>
      <c r="FC219" s="48"/>
      <c r="FD219" s="48"/>
      <c r="FE219" s="48"/>
      <c r="FF219" s="48"/>
      <c r="FG219" s="48"/>
      <c r="FH219" s="48"/>
      <c r="FI219" s="48"/>
      <c r="FJ219" s="48"/>
      <c r="FK219" s="48"/>
      <c r="FL219" s="48"/>
      <c r="FM219" s="48"/>
      <c r="FN219" s="48"/>
      <c r="FO219" s="48"/>
      <c r="FP219" s="48"/>
      <c r="FQ219" s="48"/>
      <c r="FR219" s="48"/>
      <c r="FS219" s="48"/>
      <c r="FT219" s="48"/>
      <c r="FU219" s="48"/>
      <c r="FV219" s="48"/>
      <c r="FW219" s="48"/>
      <c r="FX219" s="48"/>
      <c r="FY219" s="48"/>
      <c r="FZ219" s="48"/>
      <c r="GA219" s="48"/>
      <c r="GB219" s="48"/>
      <c r="GC219" s="48"/>
      <c r="GD219" s="48"/>
      <c r="GE219" s="48"/>
      <c r="GF219" s="48"/>
      <c r="GG219" s="48"/>
      <c r="GH219" s="48"/>
      <c r="GI219" s="48"/>
      <c r="GJ219" s="48"/>
      <c r="GK219" s="48"/>
      <c r="GL219" s="48"/>
      <c r="GM219" s="48"/>
      <c r="GN219" s="48"/>
      <c r="GO219" s="48"/>
      <c r="GP219" s="48"/>
      <c r="GQ219" s="48"/>
      <c r="GR219" s="48"/>
      <c r="GS219" s="48"/>
      <c r="GT219" s="48"/>
      <c r="GU219" s="48"/>
      <c r="GV219" s="48"/>
      <c r="GW219" s="48"/>
      <c r="GX219" s="48"/>
      <c r="GY219" s="48"/>
      <c r="GZ219" s="48"/>
      <c r="HA219" s="48"/>
      <c r="HB219" s="48"/>
      <c r="HC219" s="48"/>
      <c r="HD219" s="48"/>
      <c r="HE219" s="48"/>
      <c r="HF219" s="48"/>
      <c r="HG219" s="48"/>
      <c r="HH219" s="48"/>
      <c r="HI219" s="48"/>
      <c r="HJ219" s="48"/>
      <c r="HK219" s="48"/>
      <c r="HL219" s="48"/>
      <c r="HM219" s="48"/>
      <c r="HN219" s="48"/>
      <c r="HO219" s="48"/>
      <c r="HP219" s="48"/>
      <c r="HQ219" s="48"/>
      <c r="HR219" s="48"/>
      <c r="HS219" s="48"/>
      <c r="HT219" s="48"/>
      <c r="HU219" s="48"/>
      <c r="HV219" s="48"/>
      <c r="HW219" s="48"/>
      <c r="HX219" s="48"/>
      <c r="HY219" s="48"/>
      <c r="HZ219" s="48"/>
      <c r="IA219" s="48"/>
      <c r="IB219" s="48"/>
      <c r="IC219" s="48"/>
      <c r="ID219" s="48"/>
      <c r="IE219" s="48"/>
      <c r="IF219" s="48"/>
      <c r="IG219" s="48"/>
      <c r="IH219" s="48"/>
      <c r="II219" s="48"/>
      <c r="IJ219" s="48"/>
      <c r="IK219" s="48"/>
      <c r="IL219" s="48"/>
      <c r="IM219" s="48"/>
      <c r="IN219" s="48"/>
      <c r="IO219" s="48"/>
      <c r="IP219" s="48"/>
      <c r="IQ219" s="48"/>
      <c r="IR219" s="48"/>
      <c r="IS219" s="48"/>
      <c r="IT219" s="48"/>
      <c r="IU219" s="48"/>
      <c r="IV219" s="48"/>
      <c r="IW219" s="48"/>
      <c r="IX219" s="48"/>
      <c r="IY219" s="48"/>
      <c r="IZ219" s="48"/>
      <c r="JA219" s="48"/>
      <c r="JB219" s="48"/>
      <c r="JC219" s="48"/>
      <c r="JD219" s="48"/>
      <c r="JE219" s="48"/>
      <c r="JF219" s="48"/>
      <c r="JG219" s="48"/>
      <c r="JH219" s="48"/>
      <c r="JI219" s="48"/>
      <c r="JJ219" s="48"/>
      <c r="JK219" s="48"/>
      <c r="JL219" s="48"/>
    </row>
    <row r="220" spans="1:272" x14ac:dyDescent="0.2">
      <c r="A220" s="51"/>
      <c r="B220" s="51"/>
      <c r="C220" s="48"/>
      <c r="D220" s="48"/>
      <c r="E220" s="48"/>
      <c r="F220" s="49"/>
      <c r="G220" s="49"/>
      <c r="H220" s="49"/>
      <c r="I220" s="50"/>
      <c r="J220" s="48"/>
      <c r="K220" s="48"/>
      <c r="L220" s="48"/>
      <c r="M220" s="48"/>
      <c r="N220" s="48"/>
      <c r="O220" s="48"/>
      <c r="P220" s="48"/>
      <c r="Q220" s="48"/>
      <c r="R220" s="48"/>
      <c r="S220" s="48"/>
      <c r="T220" s="48"/>
      <c r="U220" s="48"/>
      <c r="V220" s="48"/>
      <c r="W220" s="48"/>
      <c r="X220" s="48"/>
      <c r="Y220" s="48"/>
      <c r="Z220" s="48"/>
      <c r="AA220" s="48"/>
      <c r="AB220" s="48"/>
      <c r="AC220" s="48"/>
      <c r="AD220" s="48"/>
      <c r="AE220" s="48"/>
      <c r="AF220" s="48"/>
      <c r="AG220" s="48"/>
      <c r="AH220" s="48"/>
      <c r="AI220" s="48"/>
      <c r="AJ220" s="48"/>
      <c r="AK220" s="48"/>
      <c r="AL220" s="48"/>
      <c r="AM220" s="48"/>
      <c r="AN220" s="48"/>
      <c r="AO220" s="48"/>
      <c r="AP220" s="48"/>
      <c r="AQ220" s="48"/>
      <c r="AR220" s="48"/>
      <c r="AS220" s="48"/>
      <c r="AT220" s="48"/>
      <c r="AU220" s="48"/>
      <c r="AV220" s="48"/>
      <c r="AW220" s="48"/>
      <c r="AX220" s="48"/>
      <c r="AY220" s="48"/>
      <c r="AZ220" s="48"/>
      <c r="BA220" s="48"/>
      <c r="BB220" s="48"/>
      <c r="BC220" s="48"/>
      <c r="BD220" s="48"/>
      <c r="BE220" s="48"/>
      <c r="BF220" s="48"/>
      <c r="BG220" s="48"/>
      <c r="BH220" s="48"/>
      <c r="BI220" s="48"/>
      <c r="BJ220" s="48"/>
      <c r="BK220" s="48"/>
      <c r="BL220" s="48"/>
      <c r="BM220" s="48"/>
      <c r="BN220" s="48"/>
      <c r="BO220" s="48"/>
      <c r="BP220" s="48"/>
      <c r="BQ220" s="48"/>
      <c r="BR220" s="48"/>
      <c r="BS220" s="48"/>
      <c r="BT220" s="48"/>
      <c r="BU220" s="48"/>
      <c r="BV220" s="48"/>
      <c r="BW220" s="48"/>
      <c r="BX220" s="48"/>
      <c r="BY220" s="48"/>
      <c r="BZ220" s="48"/>
      <c r="CA220" s="48"/>
      <c r="CB220" s="48"/>
      <c r="CC220" s="48"/>
      <c r="CD220" s="48"/>
      <c r="CE220" s="48"/>
      <c r="CF220" s="48"/>
      <c r="CG220" s="48"/>
      <c r="CH220" s="48"/>
      <c r="CI220" s="48"/>
      <c r="CJ220" s="48"/>
      <c r="CK220" s="48"/>
      <c r="CL220" s="48"/>
      <c r="CM220" s="48"/>
      <c r="CN220" s="48"/>
      <c r="CO220" s="48"/>
      <c r="CP220" s="48"/>
      <c r="CQ220" s="48"/>
      <c r="CR220" s="48"/>
      <c r="CS220" s="48"/>
      <c r="CT220" s="48"/>
      <c r="CU220" s="48"/>
      <c r="CV220" s="48"/>
      <c r="CW220" s="48"/>
      <c r="CX220" s="48"/>
      <c r="CY220" s="48"/>
      <c r="CZ220" s="48"/>
      <c r="DA220" s="48"/>
      <c r="DB220" s="48"/>
      <c r="DC220" s="48"/>
      <c r="DD220" s="48"/>
      <c r="DE220" s="48"/>
      <c r="DF220" s="48"/>
      <c r="DG220" s="48"/>
      <c r="DH220" s="48"/>
      <c r="DI220" s="48"/>
      <c r="DJ220" s="48"/>
      <c r="DK220" s="48"/>
      <c r="DL220" s="48"/>
      <c r="DM220" s="48"/>
      <c r="DN220" s="48"/>
      <c r="DO220" s="48"/>
      <c r="DP220" s="48"/>
      <c r="DQ220" s="48"/>
      <c r="DR220" s="48"/>
      <c r="DS220" s="48"/>
      <c r="DT220" s="48"/>
      <c r="DU220" s="48"/>
      <c r="DV220" s="48"/>
      <c r="DW220" s="48"/>
      <c r="DX220" s="48"/>
      <c r="DY220" s="48"/>
      <c r="DZ220" s="48"/>
      <c r="EA220" s="48"/>
      <c r="EB220" s="48"/>
      <c r="EC220" s="48"/>
      <c r="ED220" s="48"/>
      <c r="EE220" s="48"/>
      <c r="EF220" s="48"/>
      <c r="EG220" s="48"/>
      <c r="EH220" s="48"/>
      <c r="EI220" s="48"/>
      <c r="EJ220" s="48"/>
      <c r="EK220" s="48"/>
      <c r="EL220" s="48"/>
      <c r="EM220" s="48"/>
      <c r="EN220" s="48"/>
      <c r="EO220" s="48"/>
      <c r="EP220" s="48"/>
      <c r="EQ220" s="48"/>
      <c r="ER220" s="48"/>
      <c r="ES220" s="48"/>
      <c r="ET220" s="48"/>
      <c r="EU220" s="48"/>
      <c r="EV220" s="48"/>
      <c r="EW220" s="48"/>
      <c r="EX220" s="48"/>
      <c r="EY220" s="48"/>
      <c r="EZ220" s="48"/>
      <c r="FA220" s="48"/>
      <c r="FB220" s="48"/>
      <c r="FC220" s="48"/>
      <c r="FD220" s="48"/>
      <c r="FE220" s="48"/>
      <c r="FF220" s="48"/>
      <c r="FG220" s="48"/>
      <c r="FH220" s="48"/>
      <c r="FI220" s="48"/>
      <c r="FJ220" s="48"/>
      <c r="FK220" s="48"/>
      <c r="FL220" s="48"/>
      <c r="FM220" s="48"/>
      <c r="FN220" s="48"/>
      <c r="FO220" s="48"/>
      <c r="FP220" s="48"/>
      <c r="FQ220" s="48"/>
      <c r="FR220" s="48"/>
      <c r="FS220" s="48"/>
      <c r="FT220" s="48"/>
      <c r="FU220" s="48"/>
      <c r="FV220" s="48"/>
      <c r="FW220" s="48"/>
      <c r="FX220" s="48"/>
      <c r="FY220" s="48"/>
      <c r="FZ220" s="48"/>
      <c r="GA220" s="48"/>
      <c r="GB220" s="48"/>
      <c r="GC220" s="48"/>
      <c r="GD220" s="48"/>
      <c r="GE220" s="48"/>
      <c r="GF220" s="48"/>
      <c r="GG220" s="48"/>
      <c r="GH220" s="48"/>
      <c r="GI220" s="48"/>
      <c r="GJ220" s="48"/>
      <c r="GK220" s="48"/>
      <c r="GL220" s="48"/>
      <c r="GM220" s="48"/>
      <c r="GN220" s="48"/>
      <c r="GO220" s="48"/>
      <c r="GP220" s="48"/>
      <c r="GQ220" s="48"/>
      <c r="GR220" s="48"/>
      <c r="GS220" s="48"/>
      <c r="GT220" s="48"/>
      <c r="GU220" s="48"/>
      <c r="GV220" s="48"/>
      <c r="GW220" s="48"/>
      <c r="GX220" s="48"/>
      <c r="GY220" s="48"/>
      <c r="GZ220" s="48"/>
      <c r="HA220" s="48"/>
      <c r="HB220" s="48"/>
      <c r="HC220" s="48"/>
      <c r="HD220" s="48"/>
      <c r="HE220" s="48"/>
      <c r="HF220" s="48"/>
      <c r="HG220" s="48"/>
      <c r="HH220" s="48"/>
      <c r="HI220" s="48"/>
      <c r="HJ220" s="48"/>
      <c r="HK220" s="48"/>
      <c r="HL220" s="48"/>
      <c r="HM220" s="48"/>
      <c r="HN220" s="48"/>
      <c r="HO220" s="48"/>
      <c r="HP220" s="48"/>
      <c r="HQ220" s="48"/>
      <c r="HR220" s="48"/>
      <c r="HS220" s="48"/>
      <c r="HT220" s="48"/>
      <c r="HU220" s="48"/>
      <c r="HV220" s="48"/>
      <c r="HW220" s="48"/>
      <c r="HX220" s="48"/>
      <c r="HY220" s="48"/>
      <c r="HZ220" s="48"/>
      <c r="IA220" s="48"/>
      <c r="IB220" s="48"/>
      <c r="IC220" s="48"/>
      <c r="ID220" s="48"/>
      <c r="IE220" s="48"/>
      <c r="IF220" s="48"/>
      <c r="IG220" s="48"/>
      <c r="IH220" s="48"/>
      <c r="II220" s="48"/>
      <c r="IJ220" s="48"/>
      <c r="IK220" s="48"/>
      <c r="IL220" s="48"/>
      <c r="IM220" s="48"/>
      <c r="IN220" s="48"/>
      <c r="IO220" s="48"/>
      <c r="IP220" s="48"/>
      <c r="IQ220" s="48"/>
      <c r="IR220" s="48"/>
      <c r="IS220" s="48"/>
      <c r="IT220" s="48"/>
      <c r="IU220" s="48"/>
      <c r="IV220" s="48"/>
      <c r="IW220" s="48"/>
      <c r="IX220" s="48"/>
      <c r="IY220" s="48"/>
      <c r="IZ220" s="48"/>
      <c r="JA220" s="48"/>
      <c r="JB220" s="48"/>
      <c r="JC220" s="48"/>
      <c r="JD220" s="48"/>
      <c r="JE220" s="48"/>
      <c r="JF220" s="48"/>
      <c r="JG220" s="48"/>
      <c r="JH220" s="48"/>
      <c r="JI220" s="48"/>
      <c r="JJ220" s="48"/>
      <c r="JK220" s="48"/>
      <c r="JL220" s="48"/>
    </row>
    <row r="221" spans="1:272" x14ac:dyDescent="0.2">
      <c r="A221" s="51"/>
      <c r="B221" s="51"/>
      <c r="C221" s="48"/>
      <c r="D221" s="48"/>
      <c r="E221" s="48"/>
      <c r="F221" s="49"/>
      <c r="G221" s="49"/>
      <c r="H221" s="49"/>
      <c r="I221" s="50"/>
      <c r="J221" s="48"/>
      <c r="K221" s="48"/>
      <c r="L221" s="48"/>
      <c r="M221" s="48"/>
      <c r="N221" s="48"/>
      <c r="O221" s="48"/>
      <c r="P221" s="48"/>
      <c r="Q221" s="48"/>
      <c r="R221" s="48"/>
      <c r="S221" s="48"/>
      <c r="T221" s="48"/>
      <c r="U221" s="48"/>
      <c r="V221" s="48"/>
      <c r="W221" s="48"/>
      <c r="X221" s="48"/>
      <c r="Y221" s="48"/>
      <c r="Z221" s="48"/>
      <c r="AA221" s="48"/>
      <c r="AB221" s="48"/>
      <c r="AC221" s="48"/>
      <c r="AD221" s="48"/>
      <c r="AE221" s="48"/>
      <c r="AF221" s="48"/>
      <c r="AG221" s="48"/>
      <c r="AH221" s="48"/>
      <c r="AI221" s="48"/>
      <c r="AJ221" s="48"/>
      <c r="AK221" s="48"/>
      <c r="AL221" s="48"/>
      <c r="AM221" s="48"/>
      <c r="AN221" s="48"/>
      <c r="AO221" s="48"/>
      <c r="AP221" s="48"/>
      <c r="AQ221" s="48"/>
      <c r="AR221" s="48"/>
      <c r="AS221" s="48"/>
      <c r="AT221" s="48"/>
      <c r="AU221" s="48"/>
      <c r="AV221" s="48"/>
      <c r="AW221" s="48"/>
      <c r="AX221" s="48"/>
      <c r="AY221" s="48"/>
      <c r="AZ221" s="48"/>
      <c r="BA221" s="48"/>
      <c r="BB221" s="48"/>
      <c r="BC221" s="48"/>
      <c r="BD221" s="48"/>
      <c r="BE221" s="48"/>
      <c r="BF221" s="48"/>
      <c r="BG221" s="48"/>
      <c r="BH221" s="48"/>
      <c r="BI221" s="48"/>
      <c r="BJ221" s="48"/>
      <c r="BK221" s="48"/>
      <c r="BL221" s="48"/>
      <c r="BM221" s="48"/>
      <c r="BN221" s="48"/>
      <c r="BO221" s="48"/>
      <c r="BP221" s="48"/>
      <c r="BQ221" s="48"/>
      <c r="BR221" s="48"/>
      <c r="BS221" s="48"/>
      <c r="BT221" s="48"/>
      <c r="BU221" s="48"/>
      <c r="BV221" s="48"/>
      <c r="BW221" s="48"/>
      <c r="BX221" s="48"/>
      <c r="BY221" s="48"/>
      <c r="BZ221" s="48"/>
      <c r="CA221" s="48"/>
      <c r="CB221" s="48"/>
      <c r="CC221" s="48"/>
      <c r="CD221" s="48"/>
      <c r="CE221" s="48"/>
      <c r="CF221" s="48"/>
      <c r="CG221" s="48"/>
      <c r="CH221" s="48"/>
      <c r="CI221" s="48"/>
      <c r="CJ221" s="48"/>
      <c r="CK221" s="48"/>
      <c r="CL221" s="48"/>
      <c r="CM221" s="48"/>
      <c r="CN221" s="48"/>
      <c r="CO221" s="48"/>
      <c r="CP221" s="48"/>
      <c r="CQ221" s="48"/>
      <c r="CR221" s="48"/>
      <c r="CS221" s="48"/>
      <c r="CT221" s="48"/>
      <c r="CU221" s="48"/>
      <c r="CV221" s="48"/>
      <c r="CW221" s="48"/>
      <c r="CX221" s="48"/>
      <c r="CY221" s="48"/>
      <c r="CZ221" s="48"/>
      <c r="DA221" s="48"/>
      <c r="DB221" s="48"/>
      <c r="DC221" s="48"/>
      <c r="DD221" s="48"/>
      <c r="DE221" s="48"/>
      <c r="DF221" s="48"/>
      <c r="DG221" s="48"/>
      <c r="DH221" s="48"/>
      <c r="DI221" s="48"/>
      <c r="DJ221" s="48"/>
      <c r="DK221" s="48"/>
      <c r="DL221" s="48"/>
      <c r="DM221" s="48"/>
      <c r="DN221" s="48"/>
      <c r="DO221" s="48"/>
      <c r="DP221" s="48"/>
      <c r="DQ221" s="48"/>
      <c r="DR221" s="48"/>
      <c r="DS221" s="48"/>
      <c r="DT221" s="48"/>
      <c r="DU221" s="48"/>
      <c r="DV221" s="48"/>
      <c r="DW221" s="48"/>
      <c r="DX221" s="48"/>
      <c r="DY221" s="48"/>
      <c r="DZ221" s="48"/>
      <c r="EA221" s="48"/>
      <c r="EB221" s="48"/>
      <c r="EC221" s="48"/>
      <c r="ED221" s="48"/>
      <c r="EE221" s="48"/>
      <c r="EF221" s="48"/>
      <c r="EG221" s="48"/>
      <c r="EH221" s="48"/>
      <c r="EI221" s="48"/>
      <c r="EJ221" s="48"/>
      <c r="EK221" s="48"/>
      <c r="EL221" s="48"/>
      <c r="EM221" s="48"/>
      <c r="EN221" s="48"/>
      <c r="EO221" s="48"/>
      <c r="EP221" s="48"/>
      <c r="EQ221" s="48"/>
      <c r="ER221" s="48"/>
      <c r="ES221" s="48"/>
      <c r="ET221" s="48"/>
      <c r="EU221" s="48"/>
      <c r="EV221" s="48"/>
      <c r="EW221" s="48"/>
      <c r="EX221" s="48"/>
      <c r="EY221" s="48"/>
      <c r="EZ221" s="48"/>
      <c r="FA221" s="48"/>
      <c r="FB221" s="48"/>
      <c r="FC221" s="48"/>
      <c r="FD221" s="48"/>
      <c r="FE221" s="48"/>
      <c r="FF221" s="48"/>
      <c r="FG221" s="48"/>
      <c r="FH221" s="48"/>
      <c r="FI221" s="48"/>
      <c r="FJ221" s="48"/>
      <c r="FK221" s="48"/>
      <c r="FL221" s="48"/>
      <c r="FM221" s="48"/>
      <c r="FN221" s="48"/>
      <c r="FO221" s="48"/>
      <c r="FP221" s="48"/>
      <c r="FQ221" s="48"/>
      <c r="FR221" s="48"/>
      <c r="FS221" s="48"/>
      <c r="FT221" s="48"/>
      <c r="FU221" s="48"/>
      <c r="FV221" s="48"/>
      <c r="FW221" s="48"/>
      <c r="FX221" s="48"/>
      <c r="FY221" s="48"/>
      <c r="FZ221" s="48"/>
      <c r="GA221" s="48"/>
      <c r="GB221" s="48"/>
      <c r="GC221" s="48"/>
      <c r="GD221" s="48"/>
      <c r="GE221" s="48"/>
      <c r="GF221" s="48"/>
      <c r="GG221" s="48"/>
      <c r="GH221" s="48"/>
      <c r="GI221" s="48"/>
      <c r="GJ221" s="48"/>
      <c r="GK221" s="48"/>
      <c r="GL221" s="48"/>
      <c r="GM221" s="48"/>
      <c r="GN221" s="48"/>
      <c r="GO221" s="48"/>
      <c r="GP221" s="48"/>
      <c r="GQ221" s="48"/>
      <c r="GR221" s="48"/>
      <c r="GS221" s="48"/>
      <c r="GT221" s="48"/>
      <c r="GU221" s="48"/>
      <c r="GV221" s="48"/>
      <c r="GW221" s="48"/>
      <c r="GX221" s="48"/>
      <c r="GY221" s="48"/>
      <c r="GZ221" s="48"/>
      <c r="HA221" s="48"/>
      <c r="HB221" s="48"/>
      <c r="HC221" s="48"/>
      <c r="HD221" s="48"/>
      <c r="HE221" s="48"/>
      <c r="HF221" s="48"/>
      <c r="HG221" s="48"/>
      <c r="HH221" s="48"/>
      <c r="HI221" s="48"/>
      <c r="HJ221" s="48"/>
      <c r="HK221" s="48"/>
      <c r="HL221" s="48"/>
      <c r="HM221" s="48"/>
      <c r="HN221" s="48"/>
      <c r="HO221" s="48"/>
      <c r="HP221" s="48"/>
      <c r="HQ221" s="48"/>
      <c r="HR221" s="48"/>
      <c r="HS221" s="48"/>
      <c r="HT221" s="48"/>
      <c r="HU221" s="48"/>
      <c r="HV221" s="48"/>
      <c r="HW221" s="48"/>
      <c r="HX221" s="48"/>
      <c r="HY221" s="48"/>
      <c r="HZ221" s="48"/>
      <c r="IA221" s="48"/>
      <c r="IB221" s="48"/>
      <c r="IC221" s="48"/>
      <c r="ID221" s="48"/>
      <c r="IE221" s="48"/>
      <c r="IF221" s="48"/>
      <c r="IG221" s="48"/>
      <c r="IH221" s="48"/>
      <c r="II221" s="48"/>
      <c r="IJ221" s="48"/>
      <c r="IK221" s="48"/>
      <c r="IL221" s="48"/>
      <c r="IM221" s="48"/>
      <c r="IN221" s="48"/>
      <c r="IO221" s="48"/>
      <c r="IP221" s="48"/>
      <c r="IQ221" s="48"/>
      <c r="IR221" s="48"/>
      <c r="IS221" s="48"/>
      <c r="IT221" s="48"/>
      <c r="IU221" s="48"/>
      <c r="IV221" s="48"/>
      <c r="IW221" s="48"/>
      <c r="IX221" s="48"/>
      <c r="IY221" s="48"/>
      <c r="IZ221" s="48"/>
      <c r="JA221" s="48"/>
      <c r="JB221" s="48"/>
      <c r="JC221" s="48"/>
      <c r="JD221" s="48"/>
      <c r="JE221" s="48"/>
      <c r="JF221" s="48"/>
      <c r="JG221" s="48"/>
      <c r="JH221" s="48"/>
      <c r="JI221" s="48"/>
      <c r="JJ221" s="48"/>
      <c r="JK221" s="48"/>
      <c r="JL221" s="48"/>
    </row>
    <row r="222" spans="1:272" x14ac:dyDescent="0.2">
      <c r="A222" s="51"/>
      <c r="B222" s="51"/>
      <c r="C222" s="48"/>
      <c r="D222" s="48"/>
      <c r="E222" s="48"/>
      <c r="F222" s="49"/>
      <c r="G222" s="49"/>
      <c r="H222" s="49"/>
      <c r="I222" s="50"/>
      <c r="J222" s="48"/>
      <c r="K222" s="48"/>
      <c r="L222" s="48"/>
      <c r="M222" s="48"/>
      <c r="N222" s="48"/>
      <c r="O222" s="48"/>
      <c r="P222" s="48"/>
      <c r="Q222" s="48"/>
      <c r="R222" s="48"/>
      <c r="S222" s="48"/>
      <c r="T222" s="48"/>
      <c r="U222" s="48"/>
      <c r="V222" s="48"/>
      <c r="W222" s="48"/>
      <c r="X222" s="48"/>
      <c r="Y222" s="48"/>
      <c r="Z222" s="48"/>
      <c r="AA222" s="48"/>
      <c r="AB222" s="48"/>
      <c r="AC222" s="48"/>
      <c r="AD222" s="48"/>
      <c r="AE222" s="48"/>
      <c r="AF222" s="48"/>
      <c r="AG222" s="48"/>
      <c r="AH222" s="48"/>
      <c r="AI222" s="48"/>
      <c r="AJ222" s="48"/>
      <c r="AK222" s="48"/>
      <c r="AL222" s="48"/>
      <c r="AM222" s="48"/>
      <c r="AN222" s="48"/>
      <c r="AO222" s="48"/>
      <c r="AP222" s="48"/>
      <c r="AQ222" s="48"/>
      <c r="AR222" s="48"/>
      <c r="AS222" s="48"/>
      <c r="AT222" s="48"/>
      <c r="AU222" s="48"/>
      <c r="AV222" s="48"/>
      <c r="AW222" s="48"/>
      <c r="AX222" s="48"/>
      <c r="AY222" s="48"/>
      <c r="AZ222" s="48"/>
      <c r="BA222" s="48"/>
      <c r="BB222" s="48"/>
      <c r="BC222" s="48"/>
      <c r="BD222" s="48"/>
      <c r="BE222" s="48"/>
      <c r="BF222" s="48"/>
      <c r="BG222" s="48"/>
      <c r="BH222" s="48"/>
      <c r="BI222" s="48"/>
      <c r="BJ222" s="48"/>
      <c r="BK222" s="48"/>
      <c r="BL222" s="48"/>
      <c r="BM222" s="48"/>
      <c r="BN222" s="48"/>
      <c r="BO222" s="48"/>
      <c r="BP222" s="48"/>
      <c r="BQ222" s="48"/>
      <c r="BR222" s="48"/>
      <c r="BS222" s="48"/>
      <c r="BT222" s="48"/>
      <c r="BU222" s="48"/>
      <c r="BV222" s="48"/>
      <c r="BW222" s="48"/>
      <c r="BX222" s="48"/>
      <c r="BY222" s="48"/>
      <c r="BZ222" s="48"/>
      <c r="CA222" s="48"/>
      <c r="CB222" s="48"/>
      <c r="CC222" s="48"/>
      <c r="CD222" s="48"/>
      <c r="CE222" s="48"/>
      <c r="CF222" s="48"/>
      <c r="CG222" s="48"/>
      <c r="CH222" s="48"/>
      <c r="CI222" s="48"/>
      <c r="CJ222" s="48"/>
      <c r="CK222" s="48"/>
      <c r="CL222" s="48"/>
      <c r="CM222" s="48"/>
      <c r="CN222" s="48"/>
      <c r="CO222" s="48"/>
      <c r="CP222" s="48"/>
      <c r="CQ222" s="48"/>
      <c r="CR222" s="48"/>
      <c r="CS222" s="48"/>
      <c r="CT222" s="48"/>
      <c r="CU222" s="48"/>
      <c r="CV222" s="48"/>
      <c r="CW222" s="48"/>
      <c r="CX222" s="48"/>
      <c r="CY222" s="48"/>
      <c r="CZ222" s="48"/>
      <c r="DA222" s="48"/>
      <c r="DB222" s="48"/>
      <c r="DC222" s="48"/>
      <c r="DD222" s="48"/>
      <c r="DE222" s="48"/>
      <c r="DF222" s="48"/>
      <c r="DG222" s="48"/>
      <c r="DH222" s="48"/>
      <c r="DI222" s="48"/>
      <c r="DJ222" s="48"/>
      <c r="DK222" s="48"/>
      <c r="DL222" s="48"/>
      <c r="DM222" s="48"/>
      <c r="DN222" s="48"/>
      <c r="DO222" s="48"/>
      <c r="DP222" s="48"/>
      <c r="DQ222" s="48"/>
      <c r="DR222" s="48"/>
      <c r="DS222" s="48"/>
      <c r="DT222" s="48"/>
      <c r="DU222" s="48"/>
      <c r="DV222" s="48"/>
      <c r="DW222" s="48"/>
      <c r="DX222" s="48"/>
      <c r="DY222" s="48"/>
      <c r="DZ222" s="48"/>
      <c r="EA222" s="48"/>
      <c r="EB222" s="48"/>
      <c r="EC222" s="48"/>
      <c r="ED222" s="48"/>
      <c r="EE222" s="48"/>
      <c r="EF222" s="48"/>
      <c r="EG222" s="48"/>
      <c r="EH222" s="48"/>
      <c r="EI222" s="48"/>
      <c r="EJ222" s="48"/>
      <c r="EK222" s="48"/>
      <c r="EL222" s="48"/>
      <c r="EM222" s="48"/>
      <c r="EN222" s="48"/>
      <c r="EO222" s="48"/>
      <c r="EP222" s="48"/>
      <c r="EQ222" s="48"/>
      <c r="ER222" s="48"/>
      <c r="ES222" s="48"/>
      <c r="ET222" s="48"/>
      <c r="EU222" s="48"/>
      <c r="EV222" s="48"/>
      <c r="EW222" s="48"/>
      <c r="EX222" s="48"/>
      <c r="EY222" s="48"/>
      <c r="EZ222" s="48"/>
      <c r="FA222" s="48"/>
      <c r="FB222" s="48"/>
      <c r="FC222" s="48"/>
      <c r="FD222" s="48"/>
      <c r="FE222" s="48"/>
      <c r="FF222" s="48"/>
      <c r="FG222" s="48"/>
      <c r="FH222" s="48"/>
      <c r="FI222" s="48"/>
      <c r="FJ222" s="48"/>
      <c r="FK222" s="48"/>
      <c r="FL222" s="48"/>
      <c r="FM222" s="48"/>
      <c r="FN222" s="48"/>
      <c r="FO222" s="48"/>
      <c r="FP222" s="48"/>
      <c r="FQ222" s="48"/>
      <c r="FR222" s="48"/>
      <c r="FS222" s="48"/>
      <c r="FT222" s="48"/>
      <c r="FU222" s="48"/>
      <c r="FV222" s="48"/>
      <c r="FW222" s="48"/>
      <c r="FX222" s="48"/>
      <c r="FY222" s="48"/>
      <c r="FZ222" s="48"/>
      <c r="GA222" s="48"/>
      <c r="GB222" s="48"/>
      <c r="GC222" s="48"/>
      <c r="GD222" s="48"/>
      <c r="GE222" s="48"/>
      <c r="GF222" s="48"/>
      <c r="GG222" s="48"/>
      <c r="GH222" s="48"/>
      <c r="GI222" s="48"/>
      <c r="GJ222" s="48"/>
      <c r="GK222" s="48"/>
      <c r="GL222" s="48"/>
      <c r="GM222" s="48"/>
      <c r="GN222" s="48"/>
      <c r="GO222" s="48"/>
      <c r="GP222" s="48"/>
      <c r="GQ222" s="48"/>
      <c r="GR222" s="48"/>
      <c r="GS222" s="48"/>
      <c r="GT222" s="48"/>
      <c r="GU222" s="48"/>
      <c r="GV222" s="48"/>
      <c r="GW222" s="48"/>
      <c r="GX222" s="48"/>
      <c r="GY222" s="48"/>
      <c r="GZ222" s="48"/>
      <c r="HA222" s="48"/>
      <c r="HB222" s="48"/>
      <c r="HC222" s="48"/>
      <c r="HD222" s="48"/>
      <c r="HE222" s="48"/>
      <c r="HF222" s="48"/>
      <c r="HG222" s="48"/>
      <c r="HH222" s="48"/>
      <c r="HI222" s="48"/>
      <c r="HJ222" s="48"/>
      <c r="HK222" s="48"/>
      <c r="HL222" s="48"/>
      <c r="HM222" s="48"/>
      <c r="HN222" s="48"/>
      <c r="HO222" s="48"/>
      <c r="HP222" s="48"/>
      <c r="HQ222" s="48"/>
      <c r="HR222" s="48"/>
      <c r="HS222" s="48"/>
      <c r="HT222" s="48"/>
      <c r="HU222" s="48"/>
      <c r="HV222" s="48"/>
      <c r="HW222" s="48"/>
      <c r="HX222" s="48"/>
      <c r="HY222" s="48"/>
      <c r="HZ222" s="48"/>
      <c r="IA222" s="48"/>
      <c r="IB222" s="48"/>
      <c r="IC222" s="48"/>
      <c r="ID222" s="48"/>
      <c r="IE222" s="48"/>
      <c r="IF222" s="48"/>
      <c r="IG222" s="48"/>
      <c r="IH222" s="48"/>
      <c r="II222" s="48"/>
      <c r="IJ222" s="48"/>
      <c r="IK222" s="48"/>
      <c r="IL222" s="48"/>
      <c r="IM222" s="48"/>
      <c r="IN222" s="48"/>
      <c r="IO222" s="48"/>
      <c r="IP222" s="48"/>
      <c r="IQ222" s="48"/>
      <c r="IR222" s="48"/>
      <c r="IS222" s="48"/>
      <c r="IT222" s="48"/>
      <c r="IU222" s="48"/>
      <c r="IV222" s="48"/>
      <c r="IW222" s="48"/>
      <c r="IX222" s="48"/>
      <c r="IY222" s="48"/>
      <c r="IZ222" s="48"/>
      <c r="JA222" s="48"/>
      <c r="JB222" s="48"/>
      <c r="JC222" s="48"/>
      <c r="JD222" s="48"/>
      <c r="JE222" s="48"/>
      <c r="JF222" s="48"/>
      <c r="JG222" s="48"/>
      <c r="JH222" s="48"/>
      <c r="JI222" s="48"/>
      <c r="JJ222" s="48"/>
      <c r="JK222" s="48"/>
      <c r="JL222" s="48"/>
    </row>
    <row r="223" spans="1:272" x14ac:dyDescent="0.2">
      <c r="A223" s="51"/>
      <c r="B223" s="51"/>
      <c r="C223" s="48"/>
      <c r="D223" s="48"/>
      <c r="E223" s="48"/>
      <c r="F223" s="49"/>
      <c r="G223" s="49"/>
      <c r="H223" s="49"/>
      <c r="I223" s="50"/>
      <c r="J223" s="48"/>
      <c r="K223" s="48"/>
      <c r="L223" s="48"/>
      <c r="M223" s="48"/>
      <c r="N223" s="48"/>
      <c r="O223" s="48"/>
      <c r="P223" s="48"/>
      <c r="Q223" s="48"/>
      <c r="R223" s="48"/>
      <c r="S223" s="48"/>
      <c r="T223" s="48"/>
      <c r="U223" s="48"/>
      <c r="V223" s="48"/>
      <c r="W223" s="48"/>
      <c r="X223" s="48"/>
      <c r="Y223" s="48"/>
      <c r="Z223" s="48"/>
      <c r="AA223" s="48"/>
      <c r="AB223" s="48"/>
      <c r="AC223" s="48"/>
      <c r="AD223" s="48"/>
      <c r="AE223" s="48"/>
      <c r="AF223" s="48"/>
      <c r="AG223" s="48"/>
      <c r="AH223" s="48"/>
      <c r="AI223" s="48"/>
      <c r="AJ223" s="48"/>
      <c r="AK223" s="48"/>
      <c r="AL223" s="48"/>
      <c r="AM223" s="48"/>
      <c r="AN223" s="48"/>
      <c r="AO223" s="48"/>
      <c r="AP223" s="48"/>
      <c r="AQ223" s="48"/>
      <c r="AR223" s="48"/>
      <c r="AS223" s="48"/>
      <c r="AT223" s="48"/>
      <c r="AU223" s="48"/>
      <c r="AV223" s="48"/>
      <c r="AW223" s="48"/>
      <c r="AX223" s="48"/>
      <c r="AY223" s="48"/>
      <c r="AZ223" s="48"/>
      <c r="BA223" s="48"/>
      <c r="BB223" s="48"/>
      <c r="BC223" s="48"/>
      <c r="BD223" s="48"/>
      <c r="BE223" s="48"/>
      <c r="BF223" s="48"/>
      <c r="BG223" s="48"/>
      <c r="BH223" s="48"/>
      <c r="BI223" s="48"/>
      <c r="BJ223" s="48"/>
      <c r="BK223" s="48"/>
      <c r="BL223" s="48"/>
      <c r="BM223" s="48"/>
      <c r="BN223" s="48"/>
      <c r="BO223" s="48"/>
      <c r="BP223" s="48"/>
      <c r="BQ223" s="48"/>
      <c r="BR223" s="48"/>
      <c r="BS223" s="48"/>
      <c r="BT223" s="48"/>
      <c r="BU223" s="48"/>
      <c r="BV223" s="48"/>
      <c r="BW223" s="48"/>
      <c r="BX223" s="48"/>
      <c r="BY223" s="48"/>
      <c r="BZ223" s="48"/>
      <c r="CA223" s="48"/>
      <c r="CB223" s="48"/>
      <c r="CC223" s="48"/>
      <c r="CD223" s="48"/>
      <c r="CE223" s="48"/>
      <c r="CF223" s="48"/>
      <c r="CG223" s="48"/>
      <c r="CH223" s="48"/>
      <c r="CI223" s="48"/>
      <c r="CJ223" s="48"/>
      <c r="CK223" s="48"/>
      <c r="CL223" s="48"/>
      <c r="CM223" s="48"/>
      <c r="CN223" s="48"/>
      <c r="CO223" s="48"/>
      <c r="CP223" s="48"/>
      <c r="CQ223" s="48"/>
      <c r="CR223" s="48"/>
      <c r="CS223" s="48"/>
      <c r="CT223" s="48"/>
      <c r="CU223" s="48"/>
      <c r="CV223" s="48"/>
      <c r="CW223" s="48"/>
      <c r="CX223" s="48"/>
      <c r="CY223" s="48"/>
      <c r="CZ223" s="48"/>
      <c r="DA223" s="48"/>
      <c r="DB223" s="48"/>
      <c r="DC223" s="48"/>
      <c r="DD223" s="48"/>
      <c r="DE223" s="48"/>
      <c r="DF223" s="48"/>
      <c r="DG223" s="48"/>
      <c r="DH223" s="48"/>
      <c r="DI223" s="48"/>
      <c r="DJ223" s="48"/>
      <c r="DK223" s="48"/>
      <c r="DL223" s="48"/>
      <c r="DM223" s="48"/>
      <c r="DN223" s="48"/>
      <c r="DO223" s="48"/>
      <c r="DP223" s="48"/>
      <c r="DQ223" s="48"/>
      <c r="DR223" s="48"/>
      <c r="DS223" s="48"/>
      <c r="DT223" s="48"/>
      <c r="DU223" s="48"/>
      <c r="DV223" s="48"/>
      <c r="DW223" s="48"/>
      <c r="DX223" s="48"/>
      <c r="DY223" s="48"/>
      <c r="DZ223" s="48"/>
      <c r="EA223" s="48"/>
      <c r="EB223" s="48"/>
      <c r="EC223" s="48"/>
      <c r="ED223" s="48"/>
      <c r="EE223" s="48"/>
      <c r="EF223" s="48"/>
      <c r="EG223" s="48"/>
      <c r="EH223" s="48"/>
      <c r="EI223" s="48"/>
      <c r="EJ223" s="48"/>
      <c r="EK223" s="48"/>
      <c r="EL223" s="48"/>
      <c r="EM223" s="48"/>
      <c r="EN223" s="48"/>
      <c r="EO223" s="48"/>
      <c r="EP223" s="48"/>
      <c r="EQ223" s="48"/>
      <c r="ER223" s="48"/>
      <c r="ES223" s="48"/>
      <c r="ET223" s="48"/>
      <c r="EU223" s="48"/>
      <c r="EV223" s="48"/>
      <c r="EW223" s="48"/>
      <c r="EX223" s="48"/>
      <c r="EY223" s="48"/>
      <c r="EZ223" s="48"/>
      <c r="FA223" s="48"/>
      <c r="FB223" s="48"/>
      <c r="FC223" s="48"/>
      <c r="FD223" s="48"/>
      <c r="FE223" s="48"/>
      <c r="FF223" s="48"/>
      <c r="FG223" s="48"/>
      <c r="FH223" s="48"/>
      <c r="FI223" s="48"/>
      <c r="FJ223" s="48"/>
      <c r="FK223" s="48"/>
      <c r="FL223" s="48"/>
      <c r="FM223" s="48"/>
      <c r="FN223" s="48"/>
      <c r="FO223" s="48"/>
      <c r="FP223" s="48"/>
      <c r="FQ223" s="48"/>
      <c r="FR223" s="48"/>
      <c r="FS223" s="48"/>
      <c r="FT223" s="48"/>
      <c r="FU223" s="48"/>
      <c r="FV223" s="48"/>
      <c r="FW223" s="48"/>
      <c r="FX223" s="48"/>
      <c r="FY223" s="48"/>
      <c r="FZ223" s="48"/>
      <c r="GA223" s="48"/>
      <c r="GB223" s="48"/>
      <c r="GC223" s="48"/>
      <c r="GD223" s="48"/>
      <c r="GE223" s="48"/>
      <c r="GF223" s="48"/>
      <c r="GG223" s="48"/>
      <c r="GH223" s="48"/>
      <c r="GI223" s="48"/>
      <c r="GJ223" s="48"/>
      <c r="GK223" s="48"/>
      <c r="GL223" s="48"/>
      <c r="GM223" s="48"/>
      <c r="GN223" s="48"/>
      <c r="GO223" s="48"/>
      <c r="GP223" s="48"/>
      <c r="GQ223" s="48"/>
      <c r="GR223" s="48"/>
      <c r="GS223" s="48"/>
      <c r="GT223" s="48"/>
      <c r="GU223" s="48"/>
      <c r="GV223" s="48"/>
      <c r="GW223" s="48"/>
      <c r="GX223" s="48"/>
      <c r="GY223" s="48"/>
      <c r="GZ223" s="48"/>
      <c r="HA223" s="48"/>
      <c r="HB223" s="48"/>
      <c r="HC223" s="48"/>
      <c r="HD223" s="48"/>
      <c r="HE223" s="48"/>
      <c r="HF223" s="48"/>
      <c r="HG223" s="48"/>
      <c r="HH223" s="48"/>
      <c r="HI223" s="48"/>
      <c r="HJ223" s="48"/>
      <c r="HK223" s="48"/>
      <c r="HL223" s="48"/>
      <c r="HM223" s="48"/>
      <c r="HN223" s="48"/>
      <c r="HO223" s="48"/>
      <c r="HP223" s="48"/>
      <c r="HQ223" s="48"/>
      <c r="HR223" s="48"/>
      <c r="HS223" s="48"/>
      <c r="HT223" s="48"/>
      <c r="HU223" s="48"/>
      <c r="HV223" s="48"/>
      <c r="HW223" s="48"/>
      <c r="HX223" s="48"/>
      <c r="HY223" s="48"/>
      <c r="HZ223" s="48"/>
      <c r="IA223" s="48"/>
      <c r="IB223" s="48"/>
      <c r="IC223" s="48"/>
      <c r="ID223" s="48"/>
      <c r="IE223" s="48"/>
      <c r="IF223" s="48"/>
      <c r="IG223" s="48"/>
      <c r="IH223" s="48"/>
      <c r="II223" s="48"/>
      <c r="IJ223" s="48"/>
      <c r="IK223" s="48"/>
      <c r="IL223" s="48"/>
      <c r="IM223" s="48"/>
      <c r="IN223" s="48"/>
      <c r="IO223" s="48"/>
      <c r="IP223" s="48"/>
      <c r="IQ223" s="48"/>
      <c r="IR223" s="48"/>
      <c r="IS223" s="48"/>
      <c r="IT223" s="48"/>
      <c r="IU223" s="48"/>
      <c r="IV223" s="48"/>
      <c r="IW223" s="48"/>
      <c r="IX223" s="48"/>
      <c r="IY223" s="48"/>
      <c r="IZ223" s="48"/>
      <c r="JA223" s="48"/>
      <c r="JB223" s="48"/>
      <c r="JC223" s="48"/>
      <c r="JD223" s="48"/>
      <c r="JE223" s="48"/>
      <c r="JF223" s="48"/>
      <c r="JG223" s="48"/>
      <c r="JH223" s="48"/>
      <c r="JI223" s="48"/>
      <c r="JJ223" s="48"/>
      <c r="JK223" s="48"/>
      <c r="JL223" s="48"/>
    </row>
    <row r="224" spans="1:272" x14ac:dyDescent="0.2">
      <c r="A224" s="51"/>
      <c r="B224" s="51"/>
      <c r="C224" s="48"/>
      <c r="D224" s="48"/>
      <c r="E224" s="48"/>
      <c r="F224" s="49"/>
      <c r="G224" s="49"/>
      <c r="H224" s="49"/>
      <c r="I224" s="50"/>
      <c r="J224" s="48"/>
      <c r="K224" s="48"/>
      <c r="L224" s="48"/>
      <c r="M224" s="48"/>
      <c r="N224" s="48"/>
      <c r="O224" s="48"/>
      <c r="P224" s="48"/>
      <c r="Q224" s="48"/>
      <c r="R224" s="48"/>
      <c r="S224" s="48"/>
      <c r="T224" s="48"/>
      <c r="U224" s="48"/>
      <c r="V224" s="48"/>
      <c r="W224" s="48"/>
      <c r="X224" s="48"/>
      <c r="Y224" s="48"/>
      <c r="Z224" s="48"/>
      <c r="AA224" s="48"/>
      <c r="AB224" s="48"/>
      <c r="AC224" s="48"/>
      <c r="AD224" s="48"/>
      <c r="AE224" s="48"/>
      <c r="AF224" s="48"/>
      <c r="AG224" s="48"/>
      <c r="AH224" s="48"/>
      <c r="AI224" s="48"/>
      <c r="AJ224" s="48"/>
      <c r="AK224" s="48"/>
      <c r="AL224" s="48"/>
      <c r="AM224" s="48"/>
      <c r="AN224" s="48"/>
      <c r="AO224" s="48"/>
      <c r="AP224" s="48"/>
      <c r="AQ224" s="48"/>
      <c r="AR224" s="48"/>
      <c r="AS224" s="48"/>
      <c r="AT224" s="48"/>
      <c r="AU224" s="48"/>
      <c r="AV224" s="48"/>
      <c r="AW224" s="48"/>
      <c r="AX224" s="48"/>
      <c r="AY224" s="48"/>
      <c r="AZ224" s="48"/>
      <c r="BA224" s="48"/>
      <c r="BB224" s="48"/>
      <c r="BC224" s="48"/>
      <c r="BD224" s="48"/>
      <c r="BE224" s="48"/>
      <c r="BF224" s="48"/>
      <c r="BG224" s="48"/>
      <c r="BH224" s="48"/>
      <c r="BI224" s="48"/>
      <c r="BJ224" s="48"/>
      <c r="BK224" s="48"/>
      <c r="BL224" s="48"/>
      <c r="BM224" s="48"/>
      <c r="BN224" s="48"/>
      <c r="BO224" s="48"/>
      <c r="BP224" s="48"/>
      <c r="BQ224" s="48"/>
      <c r="BR224" s="48"/>
      <c r="BS224" s="48"/>
      <c r="BT224" s="48"/>
      <c r="BU224" s="48"/>
      <c r="BV224" s="48"/>
      <c r="BW224" s="48"/>
      <c r="BX224" s="48"/>
      <c r="BY224" s="48"/>
      <c r="BZ224" s="48"/>
      <c r="CA224" s="48"/>
      <c r="CB224" s="48"/>
      <c r="CC224" s="48"/>
      <c r="CD224" s="48"/>
      <c r="CE224" s="48"/>
      <c r="CF224" s="48"/>
      <c r="CG224" s="48"/>
      <c r="CH224" s="48"/>
      <c r="CI224" s="48"/>
      <c r="CJ224" s="48"/>
      <c r="CK224" s="48"/>
      <c r="CL224" s="48"/>
      <c r="CM224" s="48"/>
      <c r="CN224" s="48"/>
      <c r="CO224" s="48"/>
      <c r="CP224" s="48"/>
      <c r="CQ224" s="48"/>
      <c r="CR224" s="48"/>
      <c r="CS224" s="48"/>
      <c r="CT224" s="48"/>
      <c r="CU224" s="48"/>
      <c r="CV224" s="48"/>
      <c r="CW224" s="48"/>
      <c r="CX224" s="48"/>
      <c r="CY224" s="48"/>
      <c r="CZ224" s="48"/>
      <c r="DA224" s="48"/>
      <c r="DB224" s="48"/>
      <c r="DC224" s="48"/>
      <c r="DD224" s="48"/>
      <c r="DE224" s="48"/>
      <c r="DF224" s="48"/>
      <c r="DG224" s="48"/>
      <c r="DH224" s="48"/>
      <c r="DI224" s="48"/>
      <c r="DJ224" s="48"/>
      <c r="DK224" s="48"/>
      <c r="DL224" s="48"/>
      <c r="DM224" s="48"/>
      <c r="DN224" s="48"/>
      <c r="DO224" s="48"/>
      <c r="DP224" s="48"/>
      <c r="DQ224" s="48"/>
      <c r="DR224" s="48"/>
      <c r="DS224" s="48"/>
      <c r="DT224" s="48"/>
      <c r="DU224" s="48"/>
      <c r="DV224" s="48"/>
      <c r="DW224" s="48"/>
      <c r="DX224" s="48"/>
      <c r="DY224" s="48"/>
      <c r="DZ224" s="48"/>
      <c r="EA224" s="48"/>
      <c r="EB224" s="48"/>
      <c r="EC224" s="48"/>
      <c r="ED224" s="48"/>
      <c r="EE224" s="48"/>
      <c r="EF224" s="48"/>
      <c r="EG224" s="48"/>
      <c r="EH224" s="48"/>
      <c r="EI224" s="48"/>
      <c r="EJ224" s="48"/>
      <c r="EK224" s="48"/>
      <c r="EL224" s="48"/>
      <c r="EM224" s="48"/>
      <c r="EN224" s="48"/>
      <c r="EO224" s="48"/>
      <c r="EP224" s="48"/>
      <c r="EQ224" s="48"/>
      <c r="ER224" s="48"/>
      <c r="ES224" s="48"/>
      <c r="ET224" s="48"/>
      <c r="EU224" s="48"/>
      <c r="EV224" s="48"/>
      <c r="EW224" s="48"/>
      <c r="EX224" s="48"/>
      <c r="EY224" s="48"/>
      <c r="EZ224" s="48"/>
      <c r="FA224" s="48"/>
      <c r="FB224" s="48"/>
      <c r="FC224" s="48"/>
      <c r="FD224" s="48"/>
      <c r="FE224" s="48"/>
      <c r="FF224" s="48"/>
      <c r="FG224" s="48"/>
      <c r="FH224" s="48"/>
      <c r="FI224" s="48"/>
      <c r="FJ224" s="48"/>
      <c r="FK224" s="48"/>
      <c r="FL224" s="48"/>
      <c r="FM224" s="48"/>
      <c r="FN224" s="48"/>
      <c r="FO224" s="48"/>
      <c r="FP224" s="48"/>
      <c r="FQ224" s="48"/>
      <c r="FR224" s="48"/>
      <c r="FS224" s="48"/>
      <c r="FT224" s="48"/>
      <c r="FU224" s="48"/>
      <c r="FV224" s="48"/>
      <c r="FW224" s="48"/>
      <c r="FX224" s="48"/>
      <c r="FY224" s="48"/>
      <c r="FZ224" s="48"/>
      <c r="GA224" s="48"/>
      <c r="GB224" s="48"/>
      <c r="GC224" s="48"/>
      <c r="GD224" s="48"/>
      <c r="GE224" s="48"/>
      <c r="GF224" s="48"/>
      <c r="GG224" s="48"/>
      <c r="GH224" s="48"/>
      <c r="GI224" s="48"/>
      <c r="GJ224" s="48"/>
      <c r="GK224" s="48"/>
      <c r="GL224" s="48"/>
      <c r="GM224" s="48"/>
      <c r="GN224" s="48"/>
      <c r="GO224" s="48"/>
      <c r="GP224" s="48"/>
      <c r="GQ224" s="48"/>
      <c r="GR224" s="48"/>
      <c r="GS224" s="48"/>
      <c r="GT224" s="48"/>
      <c r="GU224" s="48"/>
      <c r="GV224" s="48"/>
      <c r="GW224" s="48"/>
      <c r="GX224" s="48"/>
      <c r="GY224" s="48"/>
      <c r="GZ224" s="48"/>
      <c r="HA224" s="48"/>
      <c r="HB224" s="48"/>
      <c r="HC224" s="48"/>
      <c r="HD224" s="48"/>
      <c r="HE224" s="48"/>
      <c r="HF224" s="48"/>
      <c r="HG224" s="48"/>
      <c r="HH224" s="48"/>
      <c r="HI224" s="48"/>
      <c r="HJ224" s="48"/>
      <c r="HK224" s="48"/>
      <c r="HL224" s="48"/>
      <c r="HM224" s="48"/>
      <c r="HN224" s="48"/>
      <c r="HO224" s="48"/>
      <c r="HP224" s="48"/>
      <c r="HQ224" s="48"/>
      <c r="HR224" s="48"/>
      <c r="HS224" s="48"/>
      <c r="HT224" s="48"/>
      <c r="HU224" s="48"/>
      <c r="HV224" s="48"/>
      <c r="HW224" s="48"/>
      <c r="HX224" s="48"/>
      <c r="HY224" s="48"/>
      <c r="HZ224" s="48"/>
      <c r="IA224" s="48"/>
      <c r="IB224" s="48"/>
      <c r="IC224" s="48"/>
      <c r="ID224" s="48"/>
      <c r="IE224" s="48"/>
      <c r="IF224" s="48"/>
      <c r="IG224" s="48"/>
      <c r="IH224" s="48"/>
      <c r="II224" s="48"/>
      <c r="IJ224" s="48"/>
      <c r="IK224" s="48"/>
      <c r="IL224" s="48"/>
      <c r="IM224" s="48"/>
      <c r="IN224" s="48"/>
      <c r="IO224" s="48"/>
      <c r="IP224" s="48"/>
      <c r="IQ224" s="48"/>
      <c r="IR224" s="48"/>
      <c r="IS224" s="48"/>
      <c r="IT224" s="48"/>
      <c r="IU224" s="48"/>
      <c r="IV224" s="48"/>
      <c r="IW224" s="48"/>
      <c r="IX224" s="48"/>
      <c r="IY224" s="48"/>
      <c r="IZ224" s="48"/>
      <c r="JA224" s="48"/>
      <c r="JB224" s="48"/>
      <c r="JC224" s="48"/>
      <c r="JD224" s="48"/>
      <c r="JE224" s="48"/>
      <c r="JF224" s="48"/>
      <c r="JG224" s="48"/>
      <c r="JH224" s="48"/>
      <c r="JI224" s="48"/>
      <c r="JJ224" s="48"/>
      <c r="JK224" s="48"/>
      <c r="JL224" s="48"/>
    </row>
    <row r="225" spans="1:272" x14ac:dyDescent="0.2">
      <c r="A225" s="51"/>
      <c r="B225" s="51"/>
      <c r="C225" s="48"/>
      <c r="D225" s="48"/>
      <c r="E225" s="48"/>
      <c r="F225" s="49"/>
      <c r="G225" s="49"/>
      <c r="H225" s="49"/>
      <c r="I225" s="50"/>
      <c r="J225" s="48"/>
      <c r="K225" s="48"/>
      <c r="L225" s="48"/>
      <c r="M225" s="48"/>
      <c r="N225" s="48"/>
      <c r="O225" s="48"/>
      <c r="P225" s="48"/>
      <c r="Q225" s="48"/>
      <c r="R225" s="48"/>
      <c r="S225" s="48"/>
      <c r="T225" s="48"/>
      <c r="U225" s="48"/>
      <c r="V225" s="48"/>
      <c r="W225" s="48"/>
      <c r="X225" s="48"/>
      <c r="Y225" s="48"/>
      <c r="Z225" s="48"/>
      <c r="AA225" s="48"/>
      <c r="AB225" s="48"/>
      <c r="AC225" s="48"/>
      <c r="AD225" s="48"/>
      <c r="AE225" s="48"/>
      <c r="AF225" s="48"/>
      <c r="AG225" s="48"/>
      <c r="AH225" s="48"/>
      <c r="AI225" s="48"/>
      <c r="AJ225" s="48"/>
      <c r="AK225" s="48"/>
      <c r="AL225" s="48"/>
      <c r="AM225" s="48"/>
      <c r="AN225" s="48"/>
      <c r="AO225" s="48"/>
      <c r="AP225" s="48"/>
      <c r="AQ225" s="48"/>
      <c r="AR225" s="48"/>
      <c r="AS225" s="48"/>
      <c r="AT225" s="48"/>
      <c r="AU225" s="48"/>
      <c r="AV225" s="48"/>
      <c r="AW225" s="48"/>
      <c r="AX225" s="48"/>
      <c r="AY225" s="48"/>
      <c r="AZ225" s="48"/>
      <c r="BA225" s="48"/>
      <c r="BB225" s="48"/>
      <c r="BC225" s="48"/>
      <c r="BD225" s="48"/>
      <c r="BE225" s="48"/>
      <c r="BF225" s="48"/>
      <c r="BG225" s="48"/>
      <c r="BH225" s="48"/>
      <c r="BI225" s="48"/>
      <c r="BJ225" s="48"/>
      <c r="BK225" s="48"/>
      <c r="BL225" s="48"/>
      <c r="BM225" s="48"/>
      <c r="BN225" s="48"/>
      <c r="BO225" s="48"/>
      <c r="BP225" s="48"/>
      <c r="BQ225" s="48"/>
      <c r="BR225" s="48"/>
      <c r="BS225" s="48"/>
      <c r="BT225" s="48"/>
      <c r="BU225" s="48"/>
      <c r="BV225" s="48"/>
      <c r="BW225" s="48"/>
      <c r="BX225" s="48"/>
      <c r="BY225" s="48"/>
      <c r="BZ225" s="48"/>
      <c r="CA225" s="48"/>
      <c r="CB225" s="48"/>
      <c r="CC225" s="48"/>
      <c r="CD225" s="48"/>
      <c r="CE225" s="48"/>
      <c r="CF225" s="48"/>
      <c r="CG225" s="48"/>
      <c r="CH225" s="48"/>
      <c r="CI225" s="48"/>
      <c r="CJ225" s="48"/>
      <c r="CK225" s="48"/>
      <c r="CL225" s="48"/>
      <c r="CM225" s="48"/>
      <c r="CN225" s="48"/>
      <c r="CO225" s="48"/>
      <c r="CP225" s="48"/>
      <c r="CQ225" s="48"/>
      <c r="CR225" s="48"/>
      <c r="CS225" s="48"/>
      <c r="CT225" s="48"/>
      <c r="CU225" s="48"/>
      <c r="CV225" s="48"/>
      <c r="CW225" s="48"/>
      <c r="CX225" s="48"/>
      <c r="CY225" s="48"/>
      <c r="CZ225" s="48"/>
      <c r="DA225" s="48"/>
      <c r="DB225" s="48"/>
      <c r="DC225" s="48"/>
      <c r="DD225" s="48"/>
      <c r="DE225" s="48"/>
      <c r="DF225" s="48"/>
      <c r="DG225" s="48"/>
      <c r="DH225" s="48"/>
      <c r="DI225" s="48"/>
      <c r="DJ225" s="48"/>
      <c r="DK225" s="48"/>
      <c r="DL225" s="48"/>
      <c r="DM225" s="48"/>
      <c r="DN225" s="48"/>
      <c r="DO225" s="48"/>
      <c r="DP225" s="48"/>
      <c r="DQ225" s="48"/>
      <c r="DR225" s="48"/>
      <c r="DS225" s="48"/>
      <c r="DT225" s="48"/>
      <c r="DU225" s="48"/>
      <c r="DV225" s="48"/>
      <c r="DW225" s="48"/>
      <c r="DX225" s="48"/>
      <c r="DY225" s="48"/>
      <c r="DZ225" s="48"/>
      <c r="EA225" s="48"/>
      <c r="EB225" s="48"/>
      <c r="EC225" s="48"/>
      <c r="ED225" s="48"/>
      <c r="EE225" s="48"/>
      <c r="EF225" s="48"/>
      <c r="EG225" s="48"/>
      <c r="EH225" s="48"/>
      <c r="EI225" s="48"/>
      <c r="EJ225" s="48"/>
      <c r="EK225" s="48"/>
      <c r="EL225" s="48"/>
      <c r="EM225" s="48"/>
      <c r="EN225" s="48"/>
      <c r="EO225" s="48"/>
      <c r="EP225" s="48"/>
      <c r="EQ225" s="48"/>
      <c r="ER225" s="48"/>
      <c r="ES225" s="48"/>
      <c r="ET225" s="48"/>
      <c r="EU225" s="48"/>
      <c r="EV225" s="48"/>
      <c r="EW225" s="48"/>
      <c r="EX225" s="48"/>
      <c r="EY225" s="48"/>
      <c r="EZ225" s="48"/>
      <c r="FA225" s="48"/>
      <c r="FB225" s="48"/>
      <c r="FC225" s="48"/>
      <c r="FD225" s="48"/>
      <c r="FE225" s="48"/>
      <c r="FF225" s="48"/>
      <c r="FG225" s="48"/>
      <c r="FH225" s="48"/>
      <c r="FI225" s="48"/>
      <c r="FJ225" s="48"/>
      <c r="FK225" s="48"/>
      <c r="FL225" s="48"/>
      <c r="FM225" s="48"/>
      <c r="FN225" s="48"/>
      <c r="FO225" s="48"/>
      <c r="FP225" s="48"/>
      <c r="FQ225" s="48"/>
      <c r="FR225" s="48"/>
      <c r="FS225" s="48"/>
      <c r="FT225" s="48"/>
      <c r="FU225" s="48"/>
      <c r="FV225" s="48"/>
      <c r="FW225" s="48"/>
      <c r="FX225" s="48"/>
      <c r="FY225" s="48"/>
      <c r="FZ225" s="48"/>
      <c r="GA225" s="48"/>
      <c r="GB225" s="48"/>
      <c r="GC225" s="48"/>
      <c r="GD225" s="48"/>
      <c r="GE225" s="48"/>
      <c r="GF225" s="48"/>
      <c r="GG225" s="48"/>
      <c r="GH225" s="48"/>
      <c r="GI225" s="48"/>
      <c r="GJ225" s="48"/>
      <c r="GK225" s="48"/>
      <c r="GL225" s="48"/>
      <c r="GM225" s="48"/>
      <c r="GN225" s="48"/>
      <c r="GO225" s="48"/>
      <c r="GP225" s="48"/>
      <c r="GQ225" s="48"/>
      <c r="GR225" s="48"/>
      <c r="GS225" s="48"/>
      <c r="GT225" s="48"/>
      <c r="GU225" s="48"/>
      <c r="GV225" s="48"/>
      <c r="GW225" s="48"/>
      <c r="GX225" s="48"/>
      <c r="GY225" s="48"/>
      <c r="GZ225" s="48"/>
      <c r="HA225" s="48"/>
      <c r="HB225" s="48"/>
      <c r="HC225" s="48"/>
      <c r="HD225" s="48"/>
      <c r="HE225" s="48"/>
      <c r="HF225" s="48"/>
      <c r="HG225" s="48"/>
      <c r="HH225" s="48"/>
      <c r="HI225" s="48"/>
      <c r="HJ225" s="48"/>
      <c r="HK225" s="48"/>
      <c r="HL225" s="48"/>
      <c r="HM225" s="48"/>
      <c r="HN225" s="48"/>
      <c r="HO225" s="48"/>
      <c r="HP225" s="48"/>
      <c r="HQ225" s="48"/>
      <c r="HR225" s="48"/>
      <c r="HS225" s="48"/>
      <c r="HT225" s="48"/>
      <c r="HU225" s="48"/>
      <c r="HV225" s="48"/>
      <c r="HW225" s="48"/>
      <c r="HX225" s="48"/>
      <c r="HY225" s="48"/>
      <c r="HZ225" s="48"/>
      <c r="IA225" s="48"/>
      <c r="IB225" s="48"/>
      <c r="IC225" s="48"/>
      <c r="ID225" s="48"/>
      <c r="IE225" s="48"/>
      <c r="IF225" s="48"/>
      <c r="IG225" s="48"/>
      <c r="IH225" s="48"/>
      <c r="II225" s="48"/>
      <c r="IJ225" s="48"/>
      <c r="IK225" s="48"/>
      <c r="IL225" s="48"/>
      <c r="IM225" s="48"/>
      <c r="IN225" s="48"/>
      <c r="IO225" s="48"/>
      <c r="IP225" s="48"/>
      <c r="IQ225" s="48"/>
      <c r="IR225" s="48"/>
      <c r="IS225" s="48"/>
      <c r="IT225" s="48"/>
      <c r="IU225" s="48"/>
      <c r="IV225" s="48"/>
      <c r="IW225" s="48"/>
      <c r="IX225" s="48"/>
      <c r="IY225" s="48"/>
      <c r="IZ225" s="48"/>
      <c r="JA225" s="48"/>
      <c r="JB225" s="48"/>
      <c r="JC225" s="48"/>
      <c r="JD225" s="48"/>
      <c r="JE225" s="48"/>
      <c r="JF225" s="48"/>
      <c r="JG225" s="48"/>
      <c r="JH225" s="48"/>
      <c r="JI225" s="48"/>
      <c r="JJ225" s="48"/>
      <c r="JK225" s="48"/>
      <c r="JL225" s="48"/>
    </row>
  </sheetData>
  <sheetProtection algorithmName="SHA-512" hashValue="jYx1UmR8523QfUXaWllpDMmY2LMHW+gKtoM4TqXlitFrR2naz9v3ux/9C/q+foVVW5F1n1+ga6j+DhfsfRQURQ==" saltValue="t+djQ1bGLWfZ2ohMtT4hog==" spinCount="100000" sheet="1" objects="1" scenarios="1" selectLockedCells="1"/>
  <mergeCells count="11548">
    <mergeCell ref="HI140:HK140"/>
    <mergeCell ref="HL140:HN140"/>
    <mergeCell ref="HF139:HH139"/>
    <mergeCell ref="HI139:HK139"/>
    <mergeCell ref="HL139:HN139"/>
    <mergeCell ref="HO139:HQ139"/>
    <mergeCell ref="HR139:HT139"/>
    <mergeCell ref="HU139:HW139"/>
    <mergeCell ref="HX139:HZ139"/>
    <mergeCell ref="IA139:IC139"/>
    <mergeCell ref="ID139:IF139"/>
    <mergeCell ref="IG139:II139"/>
    <mergeCell ref="IJ139:IL139"/>
    <mergeCell ref="IM139:IO139"/>
    <mergeCell ref="GT139:GV139"/>
    <mergeCell ref="GW139:GY139"/>
    <mergeCell ref="GZ139:HB139"/>
    <mergeCell ref="HC139:HE139"/>
    <mergeCell ref="HU138:HW138"/>
    <mergeCell ref="HX138:HZ138"/>
    <mergeCell ref="IA138:IC138"/>
    <mergeCell ref="ID138:IF138"/>
    <mergeCell ref="DZ138:EB138"/>
    <mergeCell ref="HX141:HZ141"/>
    <mergeCell ref="IA141:IC141"/>
    <mergeCell ref="ID141:IF141"/>
    <mergeCell ref="IG141:II141"/>
    <mergeCell ref="IJ141:IL141"/>
    <mergeCell ref="IM141:IO141"/>
    <mergeCell ref="FY141:GA141"/>
    <mergeCell ref="GB141:GD141"/>
    <mergeCell ref="GE141:GG141"/>
    <mergeCell ref="GH141:GJ141"/>
    <mergeCell ref="GK141:GM141"/>
    <mergeCell ref="GN141:GP141"/>
    <mergeCell ref="GQ141:GS141"/>
    <mergeCell ref="GT141:GV141"/>
    <mergeCell ref="GW141:GY141"/>
    <mergeCell ref="GZ141:HB141"/>
    <mergeCell ref="HC141:HE141"/>
    <mergeCell ref="HF141:HH141"/>
    <mergeCell ref="HI141:HK141"/>
    <mergeCell ref="HL141:HN141"/>
    <mergeCell ref="HO141:HQ141"/>
    <mergeCell ref="HR141:HT141"/>
    <mergeCell ref="HU141:HW141"/>
    <mergeCell ref="DZ141:EB141"/>
    <mergeCell ref="EC141:EE141"/>
    <mergeCell ref="EF141:EH141"/>
    <mergeCell ref="EI141:EK141"/>
    <mergeCell ref="EL141:EN141"/>
    <mergeCell ref="EO141:EQ141"/>
    <mergeCell ref="ER141:ET141"/>
    <mergeCell ref="EU141:EW141"/>
    <mergeCell ref="EX141:EZ141"/>
    <mergeCell ref="FA141:FC141"/>
    <mergeCell ref="FD141:FF141"/>
    <mergeCell ref="FG141:FI141"/>
    <mergeCell ref="FJ141:FL141"/>
    <mergeCell ref="FM141:FO141"/>
    <mergeCell ref="FP141:FR141"/>
    <mergeCell ref="FS141:FU141"/>
    <mergeCell ref="FV141:FX141"/>
    <mergeCell ref="EC138:EE138"/>
    <mergeCell ref="CA141:CC141"/>
    <mergeCell ref="CD141:CF141"/>
    <mergeCell ref="CG141:CI141"/>
    <mergeCell ref="CJ141:CL141"/>
    <mergeCell ref="CM141:CO141"/>
    <mergeCell ref="CP141:CR141"/>
    <mergeCell ref="CS141:CU141"/>
    <mergeCell ref="CV141:CX141"/>
    <mergeCell ref="CY141:DA141"/>
    <mergeCell ref="DB141:DD141"/>
    <mergeCell ref="DE141:DG141"/>
    <mergeCell ref="DH141:DJ141"/>
    <mergeCell ref="DK141:DM141"/>
    <mergeCell ref="DN141:DP141"/>
    <mergeCell ref="DQ141:DS141"/>
    <mergeCell ref="DT141:DV141"/>
    <mergeCell ref="DW141:DY141"/>
    <mergeCell ref="HO140:HQ140"/>
    <mergeCell ref="HR140:HT140"/>
    <mergeCell ref="HU140:HW140"/>
    <mergeCell ref="HX140:HZ140"/>
    <mergeCell ref="IA140:IC140"/>
    <mergeCell ref="ID140:IF140"/>
    <mergeCell ref="IG140:II140"/>
    <mergeCell ref="IJ140:IL140"/>
    <mergeCell ref="IM140:IO140"/>
    <mergeCell ref="J141:L141"/>
    <mergeCell ref="M141:O141"/>
    <mergeCell ref="P141:R141"/>
    <mergeCell ref="S141:U141"/>
    <mergeCell ref="V141:X141"/>
    <mergeCell ref="Y141:AA141"/>
    <mergeCell ref="AB141:AD141"/>
    <mergeCell ref="AE141:AG141"/>
    <mergeCell ref="AH141:AJ141"/>
    <mergeCell ref="AK141:AM141"/>
    <mergeCell ref="AN141:AP141"/>
    <mergeCell ref="AQ141:AS141"/>
    <mergeCell ref="AT141:AV141"/>
    <mergeCell ref="AW141:AY141"/>
    <mergeCell ref="AZ141:BB141"/>
    <mergeCell ref="BC141:BE141"/>
    <mergeCell ref="BF141:BH141"/>
    <mergeCell ref="BI141:BK141"/>
    <mergeCell ref="BL141:BN141"/>
    <mergeCell ref="BO141:BQ141"/>
    <mergeCell ref="BR141:BT141"/>
    <mergeCell ref="BU141:BW141"/>
    <mergeCell ref="BX141:BZ141"/>
    <mergeCell ref="FP140:FR140"/>
    <mergeCell ref="FS140:FU140"/>
    <mergeCell ref="FV140:FX140"/>
    <mergeCell ref="FY140:GA140"/>
    <mergeCell ref="GB140:GD140"/>
    <mergeCell ref="GE140:GG140"/>
    <mergeCell ref="GH140:GJ140"/>
    <mergeCell ref="GK140:GM140"/>
    <mergeCell ref="GN140:GP140"/>
    <mergeCell ref="GQ140:GS140"/>
    <mergeCell ref="GT140:GV140"/>
    <mergeCell ref="GW140:GY140"/>
    <mergeCell ref="GZ140:HB140"/>
    <mergeCell ref="HC140:HE140"/>
    <mergeCell ref="HF140:HH140"/>
    <mergeCell ref="DQ140:DS140"/>
    <mergeCell ref="DT140:DV140"/>
    <mergeCell ref="DW140:DY140"/>
    <mergeCell ref="DZ140:EB140"/>
    <mergeCell ref="EC140:EE140"/>
    <mergeCell ref="EF140:EH140"/>
    <mergeCell ref="EI140:EK140"/>
    <mergeCell ref="EL140:EN140"/>
    <mergeCell ref="EO140:EQ140"/>
    <mergeCell ref="ER140:ET140"/>
    <mergeCell ref="EU140:EW140"/>
    <mergeCell ref="EX140:EZ140"/>
    <mergeCell ref="FA140:FC140"/>
    <mergeCell ref="FD140:FF140"/>
    <mergeCell ref="FG140:FI140"/>
    <mergeCell ref="FJ140:FL140"/>
    <mergeCell ref="FM140:FO140"/>
    <mergeCell ref="BR140:BT140"/>
    <mergeCell ref="BU140:BW140"/>
    <mergeCell ref="BX140:BZ140"/>
    <mergeCell ref="CA140:CC140"/>
    <mergeCell ref="CD140:CF140"/>
    <mergeCell ref="CG140:CI140"/>
    <mergeCell ref="CJ140:CL140"/>
    <mergeCell ref="CM140:CO140"/>
    <mergeCell ref="CP140:CR140"/>
    <mergeCell ref="CS140:CU140"/>
    <mergeCell ref="CV140:CX140"/>
    <mergeCell ref="CY140:DA140"/>
    <mergeCell ref="DB140:DD140"/>
    <mergeCell ref="DE140:DG140"/>
    <mergeCell ref="DH140:DJ140"/>
    <mergeCell ref="DK140:DM140"/>
    <mergeCell ref="DN140:DP140"/>
    <mergeCell ref="J140:L140"/>
    <mergeCell ref="M140:O140"/>
    <mergeCell ref="P140:R140"/>
    <mergeCell ref="S140:U140"/>
    <mergeCell ref="V140:X140"/>
    <mergeCell ref="Y140:AA140"/>
    <mergeCell ref="AB140:AD140"/>
    <mergeCell ref="AE140:AG140"/>
    <mergeCell ref="AH140:AJ140"/>
    <mergeCell ref="AK140:AM140"/>
    <mergeCell ref="AN140:AP140"/>
    <mergeCell ref="AQ140:AS140"/>
    <mergeCell ref="AT140:AV140"/>
    <mergeCell ref="AW140:AY140"/>
    <mergeCell ref="AZ140:BB140"/>
    <mergeCell ref="BC140:BE140"/>
    <mergeCell ref="BF140:BH140"/>
    <mergeCell ref="BI140:BK140"/>
    <mergeCell ref="BL140:BN140"/>
    <mergeCell ref="BO140:BQ140"/>
    <mergeCell ref="FG139:FI139"/>
    <mergeCell ref="FJ139:FL139"/>
    <mergeCell ref="FM139:FO139"/>
    <mergeCell ref="FP139:FR139"/>
    <mergeCell ref="FS139:FU139"/>
    <mergeCell ref="FV139:FX139"/>
    <mergeCell ref="FY139:GA139"/>
    <mergeCell ref="GB139:GD139"/>
    <mergeCell ref="GE139:GG139"/>
    <mergeCell ref="GH139:GJ139"/>
    <mergeCell ref="GK139:GM139"/>
    <mergeCell ref="GN139:GP139"/>
    <mergeCell ref="GQ139:GS139"/>
    <mergeCell ref="DH139:DJ139"/>
    <mergeCell ref="DK139:DM139"/>
    <mergeCell ref="DN139:DP139"/>
    <mergeCell ref="DQ139:DS139"/>
    <mergeCell ref="DT139:DV139"/>
    <mergeCell ref="DW139:DY139"/>
    <mergeCell ref="DZ139:EB139"/>
    <mergeCell ref="EC139:EE139"/>
    <mergeCell ref="EF139:EH139"/>
    <mergeCell ref="EI139:EK139"/>
    <mergeCell ref="EL139:EN139"/>
    <mergeCell ref="EO139:EQ139"/>
    <mergeCell ref="ER139:ET139"/>
    <mergeCell ref="EU139:EW139"/>
    <mergeCell ref="EX139:EZ139"/>
    <mergeCell ref="FA139:FC139"/>
    <mergeCell ref="FD139:FF139"/>
    <mergeCell ref="BI139:BK139"/>
    <mergeCell ref="BL139:BN139"/>
    <mergeCell ref="BO139:BQ139"/>
    <mergeCell ref="BR139:BT139"/>
    <mergeCell ref="BU139:BW139"/>
    <mergeCell ref="BX139:BZ139"/>
    <mergeCell ref="CA139:CC139"/>
    <mergeCell ref="CD139:CF139"/>
    <mergeCell ref="CG139:CI139"/>
    <mergeCell ref="CJ139:CL139"/>
    <mergeCell ref="CM139:CO139"/>
    <mergeCell ref="CP139:CR139"/>
    <mergeCell ref="CS139:CU139"/>
    <mergeCell ref="CV139:CX139"/>
    <mergeCell ref="CY139:DA139"/>
    <mergeCell ref="DB139:DD139"/>
    <mergeCell ref="DE139:DG139"/>
    <mergeCell ref="J139:L139"/>
    <mergeCell ref="M139:O139"/>
    <mergeCell ref="P139:R139"/>
    <mergeCell ref="S139:U139"/>
    <mergeCell ref="V139:X139"/>
    <mergeCell ref="Y139:AA139"/>
    <mergeCell ref="AB139:AD139"/>
    <mergeCell ref="AE139:AG139"/>
    <mergeCell ref="AH139:AJ139"/>
    <mergeCell ref="AK139:AM139"/>
    <mergeCell ref="AN139:AP139"/>
    <mergeCell ref="AQ139:AS139"/>
    <mergeCell ref="AT139:AV139"/>
    <mergeCell ref="AW139:AY139"/>
    <mergeCell ref="AZ139:BB139"/>
    <mergeCell ref="BC139:BE139"/>
    <mergeCell ref="BF139:BH139"/>
    <mergeCell ref="GH138:GJ138"/>
    <mergeCell ref="GK138:GM138"/>
    <mergeCell ref="GN138:GP138"/>
    <mergeCell ref="GQ138:GS138"/>
    <mergeCell ref="GT138:GV138"/>
    <mergeCell ref="GW138:GY138"/>
    <mergeCell ref="GZ138:HB138"/>
    <mergeCell ref="HC138:HE138"/>
    <mergeCell ref="HF138:HH138"/>
    <mergeCell ref="HI138:HK138"/>
    <mergeCell ref="HL138:HN138"/>
    <mergeCell ref="HO138:HQ138"/>
    <mergeCell ref="HR138:HT138"/>
    <mergeCell ref="EI138:EK138"/>
    <mergeCell ref="EL138:EN138"/>
    <mergeCell ref="EO138:EQ138"/>
    <mergeCell ref="ER138:ET138"/>
    <mergeCell ref="EU138:EW138"/>
    <mergeCell ref="EX138:EZ138"/>
    <mergeCell ref="FA138:FC138"/>
    <mergeCell ref="FD138:FF138"/>
    <mergeCell ref="FG138:FI138"/>
    <mergeCell ref="FJ138:FL138"/>
    <mergeCell ref="FM138:FO138"/>
    <mergeCell ref="FP138:FR138"/>
    <mergeCell ref="FS138:FU138"/>
    <mergeCell ref="FV138:FX138"/>
    <mergeCell ref="FY138:GA138"/>
    <mergeCell ref="GB138:GD138"/>
    <mergeCell ref="GE138:GG138"/>
    <mergeCell ref="CJ138:CL138"/>
    <mergeCell ref="CM138:CO138"/>
    <mergeCell ref="CP138:CR138"/>
    <mergeCell ref="CS138:CU138"/>
    <mergeCell ref="CV138:CX138"/>
    <mergeCell ref="CY138:DA138"/>
    <mergeCell ref="DB138:DD138"/>
    <mergeCell ref="DE138:DG138"/>
    <mergeCell ref="DH138:DJ138"/>
    <mergeCell ref="DK138:DM138"/>
    <mergeCell ref="DN138:DP138"/>
    <mergeCell ref="DQ138:DS138"/>
    <mergeCell ref="DT138:DV138"/>
    <mergeCell ref="DW138:DY138"/>
    <mergeCell ref="EF138:EH138"/>
    <mergeCell ref="HX137:HZ137"/>
    <mergeCell ref="IA137:IC137"/>
    <mergeCell ref="ID137:IF137"/>
    <mergeCell ref="IG137:II137"/>
    <mergeCell ref="IJ137:IL137"/>
    <mergeCell ref="IM137:IO137"/>
    <mergeCell ref="J138:L138"/>
    <mergeCell ref="M138:O138"/>
    <mergeCell ref="P138:R138"/>
    <mergeCell ref="S138:U138"/>
    <mergeCell ref="V138:X138"/>
    <mergeCell ref="Y138:AA138"/>
    <mergeCell ref="AB138:AD138"/>
    <mergeCell ref="AE138:AG138"/>
    <mergeCell ref="AH138:AJ138"/>
    <mergeCell ref="AK138:AM138"/>
    <mergeCell ref="AN138:AP138"/>
    <mergeCell ref="AQ138:AS138"/>
    <mergeCell ref="AT138:AV138"/>
    <mergeCell ref="AW138:AY138"/>
    <mergeCell ref="AZ138:BB138"/>
    <mergeCell ref="BC138:BE138"/>
    <mergeCell ref="BF138:BH138"/>
    <mergeCell ref="BI138:BK138"/>
    <mergeCell ref="BL138:BN138"/>
    <mergeCell ref="BO138:BQ138"/>
    <mergeCell ref="BR138:BT138"/>
    <mergeCell ref="BU138:BW138"/>
    <mergeCell ref="BX138:BZ138"/>
    <mergeCell ref="CA138:CC138"/>
    <mergeCell ref="CD138:CF138"/>
    <mergeCell ref="CG138:CI138"/>
    <mergeCell ref="FY137:GA137"/>
    <mergeCell ref="GB137:GD137"/>
    <mergeCell ref="GE137:GG137"/>
    <mergeCell ref="GH137:GJ137"/>
    <mergeCell ref="GK137:GM137"/>
    <mergeCell ref="GN137:GP137"/>
    <mergeCell ref="GQ137:GS137"/>
    <mergeCell ref="GT137:GV137"/>
    <mergeCell ref="GW137:GY137"/>
    <mergeCell ref="GZ137:HB137"/>
    <mergeCell ref="HC137:HE137"/>
    <mergeCell ref="HF137:HH137"/>
    <mergeCell ref="HI137:HK137"/>
    <mergeCell ref="HL137:HN137"/>
    <mergeCell ref="HO137:HQ137"/>
    <mergeCell ref="EO136:EQ136"/>
    <mergeCell ref="ER136:ET136"/>
    <mergeCell ref="EU136:EW136"/>
    <mergeCell ref="EX136:EZ136"/>
    <mergeCell ref="FA136:FC136"/>
    <mergeCell ref="FD136:FF136"/>
    <mergeCell ref="FG136:FI136"/>
    <mergeCell ref="BU136:BW136"/>
    <mergeCell ref="BX136:BZ136"/>
    <mergeCell ref="CA136:CC136"/>
    <mergeCell ref="CD136:CF136"/>
    <mergeCell ref="CG136:CI136"/>
    <mergeCell ref="CJ136:CL136"/>
    <mergeCell ref="CM136:CO136"/>
    <mergeCell ref="CP136:CR136"/>
    <mergeCell ref="CS136:CU136"/>
    <mergeCell ref="CV136:CX136"/>
    <mergeCell ref="CY136:DA136"/>
    <mergeCell ref="DB136:DD136"/>
    <mergeCell ref="DE136:DG136"/>
    <mergeCell ref="DH136:DJ136"/>
    <mergeCell ref="DK136:DM136"/>
    <mergeCell ref="DN136:DP136"/>
    <mergeCell ref="HR137:HT137"/>
    <mergeCell ref="HU137:HW137"/>
    <mergeCell ref="DZ137:EB137"/>
    <mergeCell ref="EC137:EE137"/>
    <mergeCell ref="EF137:EH137"/>
    <mergeCell ref="EI137:EK137"/>
    <mergeCell ref="EL137:EN137"/>
    <mergeCell ref="EO137:EQ137"/>
    <mergeCell ref="ER137:ET137"/>
    <mergeCell ref="EU137:EW137"/>
    <mergeCell ref="EX137:EZ137"/>
    <mergeCell ref="FA137:FC137"/>
    <mergeCell ref="FD137:FF137"/>
    <mergeCell ref="FG137:FI137"/>
    <mergeCell ref="FJ137:FL137"/>
    <mergeCell ref="FM137:FO137"/>
    <mergeCell ref="FP137:FR137"/>
    <mergeCell ref="FS137:FU137"/>
    <mergeCell ref="FV137:FX137"/>
    <mergeCell ref="CA137:CC137"/>
    <mergeCell ref="CD137:CF137"/>
    <mergeCell ref="CG137:CI137"/>
    <mergeCell ref="CJ137:CL137"/>
    <mergeCell ref="CM137:CO137"/>
    <mergeCell ref="CP137:CR137"/>
    <mergeCell ref="CS137:CU137"/>
    <mergeCell ref="CV137:CX137"/>
    <mergeCell ref="CY137:DA137"/>
    <mergeCell ref="DB137:DD137"/>
    <mergeCell ref="DE137:DG137"/>
    <mergeCell ref="DH137:DJ137"/>
    <mergeCell ref="DK137:DM137"/>
    <mergeCell ref="DN137:DP137"/>
    <mergeCell ref="DQ137:DS137"/>
    <mergeCell ref="DT137:DV137"/>
    <mergeCell ref="DW137:DY137"/>
    <mergeCell ref="IA136:IC136"/>
    <mergeCell ref="ID136:IF136"/>
    <mergeCell ref="IG136:II136"/>
    <mergeCell ref="IJ136:IL136"/>
    <mergeCell ref="IM136:IO136"/>
    <mergeCell ref="GT136:GV136"/>
    <mergeCell ref="GW136:GY136"/>
    <mergeCell ref="GZ136:HB136"/>
    <mergeCell ref="HC136:HE136"/>
    <mergeCell ref="HF136:HH136"/>
    <mergeCell ref="HI136:HK136"/>
    <mergeCell ref="HL136:HN136"/>
    <mergeCell ref="CM135:CO135"/>
    <mergeCell ref="CP135:CR135"/>
    <mergeCell ref="CS135:CU135"/>
    <mergeCell ref="CV135:CX135"/>
    <mergeCell ref="CY135:DA135"/>
    <mergeCell ref="DB135:DD135"/>
    <mergeCell ref="DE135:DG135"/>
    <mergeCell ref="FJ136:FL136"/>
    <mergeCell ref="FM136:FO136"/>
    <mergeCell ref="BR136:BT136"/>
    <mergeCell ref="J135:L135"/>
    <mergeCell ref="J137:L137"/>
    <mergeCell ref="M137:O137"/>
    <mergeCell ref="P137:R137"/>
    <mergeCell ref="S137:U137"/>
    <mergeCell ref="V137:X137"/>
    <mergeCell ref="Y137:AA137"/>
    <mergeCell ref="AB137:AD137"/>
    <mergeCell ref="AE137:AG137"/>
    <mergeCell ref="AH137:AJ137"/>
    <mergeCell ref="AK137:AM137"/>
    <mergeCell ref="AN137:AP137"/>
    <mergeCell ref="AQ137:AS137"/>
    <mergeCell ref="AT137:AV137"/>
    <mergeCell ref="AW137:AY137"/>
    <mergeCell ref="AZ137:BB137"/>
    <mergeCell ref="BC137:BE137"/>
    <mergeCell ref="BF137:BH137"/>
    <mergeCell ref="BI137:BK137"/>
    <mergeCell ref="BL137:BN137"/>
    <mergeCell ref="BO137:BQ137"/>
    <mergeCell ref="BR137:BT137"/>
    <mergeCell ref="BU137:BW137"/>
    <mergeCell ref="BX137:BZ137"/>
    <mergeCell ref="FP136:FR136"/>
    <mergeCell ref="FS136:FU136"/>
    <mergeCell ref="FV136:FX136"/>
    <mergeCell ref="FY136:GA136"/>
    <mergeCell ref="GB136:GD136"/>
    <mergeCell ref="GE136:GG136"/>
    <mergeCell ref="GH136:GJ136"/>
    <mergeCell ref="GK136:GM136"/>
    <mergeCell ref="GN136:GP136"/>
    <mergeCell ref="GQ136:GS136"/>
    <mergeCell ref="DQ136:DS136"/>
    <mergeCell ref="DT136:DV136"/>
    <mergeCell ref="DW136:DY136"/>
    <mergeCell ref="DZ136:EB136"/>
    <mergeCell ref="EC136:EE136"/>
    <mergeCell ref="EF136:EH136"/>
    <mergeCell ref="EI136:EK136"/>
    <mergeCell ref="EL136:EN136"/>
    <mergeCell ref="AT135:AV135"/>
    <mergeCell ref="AW135:AY135"/>
    <mergeCell ref="AZ135:BB135"/>
    <mergeCell ref="BC135:BE135"/>
    <mergeCell ref="BF135:BH135"/>
    <mergeCell ref="GH134:GJ134"/>
    <mergeCell ref="GK134:GM134"/>
    <mergeCell ref="GN134:GP134"/>
    <mergeCell ref="GQ134:GS134"/>
    <mergeCell ref="GT134:GV134"/>
    <mergeCell ref="GW134:GY134"/>
    <mergeCell ref="GZ134:HB134"/>
    <mergeCell ref="HC134:HE134"/>
    <mergeCell ref="HF134:HH134"/>
    <mergeCell ref="HI134:HK134"/>
    <mergeCell ref="HL134:HN134"/>
    <mergeCell ref="HO134:HQ134"/>
    <mergeCell ref="HR134:HT134"/>
    <mergeCell ref="HU134:HW134"/>
    <mergeCell ref="HX134:HZ134"/>
    <mergeCell ref="DZ134:EB134"/>
    <mergeCell ref="EC134:EE134"/>
    <mergeCell ref="EF134:EH134"/>
    <mergeCell ref="ID135:IF135"/>
    <mergeCell ref="IG135:II135"/>
    <mergeCell ref="IJ135:IL135"/>
    <mergeCell ref="IM135:IO135"/>
    <mergeCell ref="J136:L136"/>
    <mergeCell ref="M136:O136"/>
    <mergeCell ref="P136:R136"/>
    <mergeCell ref="S136:U136"/>
    <mergeCell ref="V136:X136"/>
    <mergeCell ref="Y136:AA136"/>
    <mergeCell ref="AB136:AD136"/>
    <mergeCell ref="AE136:AG136"/>
    <mergeCell ref="AH136:AJ136"/>
    <mergeCell ref="AK136:AM136"/>
    <mergeCell ref="AN136:AP136"/>
    <mergeCell ref="AQ136:AS136"/>
    <mergeCell ref="AT136:AV136"/>
    <mergeCell ref="AW136:AY136"/>
    <mergeCell ref="AZ136:BB136"/>
    <mergeCell ref="BC136:BE136"/>
    <mergeCell ref="BF136:BH136"/>
    <mergeCell ref="BI136:BK136"/>
    <mergeCell ref="BL136:BN136"/>
    <mergeCell ref="BO136:BQ136"/>
    <mergeCell ref="FG135:FI135"/>
    <mergeCell ref="FJ135:FL135"/>
    <mergeCell ref="FM135:FO135"/>
    <mergeCell ref="FP135:FR135"/>
    <mergeCell ref="FS135:FU135"/>
    <mergeCell ref="FV135:FX135"/>
    <mergeCell ref="FY135:GA135"/>
    <mergeCell ref="GB135:GD135"/>
    <mergeCell ref="GE135:GG135"/>
    <mergeCell ref="GH135:GJ135"/>
    <mergeCell ref="GK135:GM135"/>
    <mergeCell ref="GN135:GP135"/>
    <mergeCell ref="GQ135:GS135"/>
    <mergeCell ref="HO136:HQ136"/>
    <mergeCell ref="HR136:HT136"/>
    <mergeCell ref="HU136:HW136"/>
    <mergeCell ref="HX136:HZ136"/>
    <mergeCell ref="J134:L134"/>
    <mergeCell ref="M134:O134"/>
    <mergeCell ref="P134:R134"/>
    <mergeCell ref="S134:U134"/>
    <mergeCell ref="V134:X134"/>
    <mergeCell ref="Y134:AA134"/>
    <mergeCell ref="AB134:AD134"/>
    <mergeCell ref="AE134:AG134"/>
    <mergeCell ref="AH134:AJ134"/>
    <mergeCell ref="AK134:AM134"/>
    <mergeCell ref="AN134:AP134"/>
    <mergeCell ref="AQ134:AS134"/>
    <mergeCell ref="AT134:AV134"/>
    <mergeCell ref="AW134:AY134"/>
    <mergeCell ref="AZ134:BB134"/>
    <mergeCell ref="BC134:BE134"/>
    <mergeCell ref="BF134:BH134"/>
    <mergeCell ref="BI134:BK134"/>
    <mergeCell ref="BL134:BN134"/>
    <mergeCell ref="BO134:BQ134"/>
    <mergeCell ref="BR134:BT134"/>
    <mergeCell ref="BU134:BW134"/>
    <mergeCell ref="GT135:GV135"/>
    <mergeCell ref="GW135:GY135"/>
    <mergeCell ref="GZ135:HB135"/>
    <mergeCell ref="HC135:HE135"/>
    <mergeCell ref="DH135:DJ135"/>
    <mergeCell ref="DK135:DM135"/>
    <mergeCell ref="DN135:DP135"/>
    <mergeCell ref="DQ135:DS135"/>
    <mergeCell ref="DT135:DV135"/>
    <mergeCell ref="DW135:DY135"/>
    <mergeCell ref="DZ135:EB135"/>
    <mergeCell ref="EC135:EE135"/>
    <mergeCell ref="EF135:EH135"/>
    <mergeCell ref="EI135:EK135"/>
    <mergeCell ref="EL135:EN135"/>
    <mergeCell ref="EO135:EQ135"/>
    <mergeCell ref="ER135:ET135"/>
    <mergeCell ref="EU135:EW135"/>
    <mergeCell ref="EX135:EZ135"/>
    <mergeCell ref="FA135:FC135"/>
    <mergeCell ref="FD135:FF135"/>
    <mergeCell ref="BI135:BK135"/>
    <mergeCell ref="BL135:BN135"/>
    <mergeCell ref="BO135:BQ135"/>
    <mergeCell ref="BR135:BT135"/>
    <mergeCell ref="BU135:BW135"/>
    <mergeCell ref="BX135:BZ135"/>
    <mergeCell ref="CA135:CC135"/>
    <mergeCell ref="CD135:CF135"/>
    <mergeCell ref="CG135:CI135"/>
    <mergeCell ref="CJ135:CL135"/>
    <mergeCell ref="M135:O135"/>
    <mergeCell ref="P135:R135"/>
    <mergeCell ref="S135:U135"/>
    <mergeCell ref="V135:X135"/>
    <mergeCell ref="Y135:AA135"/>
    <mergeCell ref="AB135:AD135"/>
    <mergeCell ref="AE135:AG135"/>
    <mergeCell ref="AH135:AJ135"/>
    <mergeCell ref="AK135:AM135"/>
    <mergeCell ref="AN135:AP135"/>
    <mergeCell ref="AQ135:AS135"/>
    <mergeCell ref="ID134:IF134"/>
    <mergeCell ref="EI134:EK134"/>
    <mergeCell ref="EL134:EN134"/>
    <mergeCell ref="EO134:EQ134"/>
    <mergeCell ref="ER134:ET134"/>
    <mergeCell ref="EU134:EW134"/>
    <mergeCell ref="EX134:EZ134"/>
    <mergeCell ref="FA134:FC134"/>
    <mergeCell ref="FD134:FF134"/>
    <mergeCell ref="FG134:FI134"/>
    <mergeCell ref="FJ134:FL134"/>
    <mergeCell ref="FM134:FO134"/>
    <mergeCell ref="FP134:FR134"/>
    <mergeCell ref="FS134:FU134"/>
    <mergeCell ref="FV134:FX134"/>
    <mergeCell ref="FY134:GA134"/>
    <mergeCell ref="GB134:GD134"/>
    <mergeCell ref="GE134:GG134"/>
    <mergeCell ref="CJ134:CL134"/>
    <mergeCell ref="CM134:CO134"/>
    <mergeCell ref="CP134:CR134"/>
    <mergeCell ref="CS134:CU134"/>
    <mergeCell ref="CV134:CX134"/>
    <mergeCell ref="CY134:DA134"/>
    <mergeCell ref="DB134:DD134"/>
    <mergeCell ref="DE134:DG134"/>
    <mergeCell ref="DH134:DJ134"/>
    <mergeCell ref="DK134:DM134"/>
    <mergeCell ref="DN134:DP134"/>
    <mergeCell ref="DQ134:DS134"/>
    <mergeCell ref="DT134:DV134"/>
    <mergeCell ref="DW134:DY134"/>
    <mergeCell ref="HF135:HH135"/>
    <mergeCell ref="HI135:HK135"/>
    <mergeCell ref="HL135:HN135"/>
    <mergeCell ref="HO135:HQ135"/>
    <mergeCell ref="HR135:HT135"/>
    <mergeCell ref="HU135:HW135"/>
    <mergeCell ref="HX135:HZ135"/>
    <mergeCell ref="IA135:IC135"/>
    <mergeCell ref="IA133:IC133"/>
    <mergeCell ref="ID133:IF133"/>
    <mergeCell ref="IG133:II133"/>
    <mergeCell ref="IJ133:IL133"/>
    <mergeCell ref="IM133:IO133"/>
    <mergeCell ref="GT133:GV133"/>
    <mergeCell ref="GW133:GY133"/>
    <mergeCell ref="GZ133:HB133"/>
    <mergeCell ref="HC133:HE133"/>
    <mergeCell ref="HF133:HH133"/>
    <mergeCell ref="HI133:HK133"/>
    <mergeCell ref="HL133:HN133"/>
    <mergeCell ref="HO133:HQ133"/>
    <mergeCell ref="HR133:HT133"/>
    <mergeCell ref="HU133:HW133"/>
    <mergeCell ref="BR132:BT132"/>
    <mergeCell ref="BU132:BW132"/>
    <mergeCell ref="BX132:BZ132"/>
    <mergeCell ref="CA132:CC132"/>
    <mergeCell ref="CD132:CF132"/>
    <mergeCell ref="CG132:CI132"/>
    <mergeCell ref="CJ132:CL132"/>
    <mergeCell ref="CM132:CO132"/>
    <mergeCell ref="CP132:CR132"/>
    <mergeCell ref="CS132:CU132"/>
    <mergeCell ref="BX134:BZ134"/>
    <mergeCell ref="CA134:CC134"/>
    <mergeCell ref="CD134:CF134"/>
    <mergeCell ref="CG134:CI134"/>
    <mergeCell ref="FY133:GA133"/>
    <mergeCell ref="GB133:GD133"/>
    <mergeCell ref="GE133:GG133"/>
    <mergeCell ref="GH133:GJ133"/>
    <mergeCell ref="GK133:GM133"/>
    <mergeCell ref="GN133:GP133"/>
    <mergeCell ref="GQ133:GS133"/>
    <mergeCell ref="DZ133:EB133"/>
    <mergeCell ref="EC133:EE133"/>
    <mergeCell ref="EF133:EH133"/>
    <mergeCell ref="EI133:EK133"/>
    <mergeCell ref="EL133:EN133"/>
    <mergeCell ref="EO133:EQ133"/>
    <mergeCell ref="ER133:ET133"/>
    <mergeCell ref="EU133:EW133"/>
    <mergeCell ref="EX133:EZ133"/>
    <mergeCell ref="FA133:FC133"/>
    <mergeCell ref="FD133:FF133"/>
    <mergeCell ref="FG133:FI133"/>
    <mergeCell ref="FJ133:FL133"/>
    <mergeCell ref="FM133:FO133"/>
    <mergeCell ref="FP133:FR133"/>
    <mergeCell ref="HO132:HQ132"/>
    <mergeCell ref="HR132:HT132"/>
    <mergeCell ref="HU132:HW132"/>
    <mergeCell ref="HX132:HZ132"/>
    <mergeCell ref="IA132:IC132"/>
    <mergeCell ref="ID132:IF132"/>
    <mergeCell ref="IG132:II132"/>
    <mergeCell ref="CV132:CX132"/>
    <mergeCell ref="CY132:DA132"/>
    <mergeCell ref="DB132:DD132"/>
    <mergeCell ref="DE132:DG132"/>
    <mergeCell ref="DH132:DJ132"/>
    <mergeCell ref="IA134:IC134"/>
    <mergeCell ref="J133:L133"/>
    <mergeCell ref="M133:O133"/>
    <mergeCell ref="P133:R133"/>
    <mergeCell ref="S133:U133"/>
    <mergeCell ref="V133:X133"/>
    <mergeCell ref="Y133:AA133"/>
    <mergeCell ref="AB133:AD133"/>
    <mergeCell ref="AE133:AG133"/>
    <mergeCell ref="AH133:AJ133"/>
    <mergeCell ref="AK133:AM133"/>
    <mergeCell ref="AN133:AP133"/>
    <mergeCell ref="AQ133:AS133"/>
    <mergeCell ref="AT133:AV133"/>
    <mergeCell ref="AW133:AY133"/>
    <mergeCell ref="AZ133:BB133"/>
    <mergeCell ref="BC133:BE133"/>
    <mergeCell ref="BF133:BH133"/>
    <mergeCell ref="BI133:BK133"/>
    <mergeCell ref="BL133:BN133"/>
    <mergeCell ref="BO133:BQ133"/>
    <mergeCell ref="BR133:BT133"/>
    <mergeCell ref="BU133:BW133"/>
    <mergeCell ref="BX133:BZ133"/>
    <mergeCell ref="FP132:FR132"/>
    <mergeCell ref="FS132:FU132"/>
    <mergeCell ref="FV132:FX132"/>
    <mergeCell ref="FY132:GA132"/>
    <mergeCell ref="GB132:GD132"/>
    <mergeCell ref="GE132:GG132"/>
    <mergeCell ref="GH132:GJ132"/>
    <mergeCell ref="GK132:GM132"/>
    <mergeCell ref="GN132:GP132"/>
    <mergeCell ref="GQ132:GS132"/>
    <mergeCell ref="DK132:DM132"/>
    <mergeCell ref="DN132:DP132"/>
    <mergeCell ref="FS133:FU133"/>
    <mergeCell ref="FV133:FX133"/>
    <mergeCell ref="CA133:CC133"/>
    <mergeCell ref="CD133:CF133"/>
    <mergeCell ref="CG133:CI133"/>
    <mergeCell ref="CJ133:CL133"/>
    <mergeCell ref="CM133:CO133"/>
    <mergeCell ref="CP133:CR133"/>
    <mergeCell ref="CS133:CU133"/>
    <mergeCell ref="CV133:CX133"/>
    <mergeCell ref="CY133:DA133"/>
    <mergeCell ref="DB133:DD133"/>
    <mergeCell ref="DE133:DG133"/>
    <mergeCell ref="DH133:DJ133"/>
    <mergeCell ref="DK133:DM133"/>
    <mergeCell ref="DN133:DP133"/>
    <mergeCell ref="DQ133:DS133"/>
    <mergeCell ref="DT133:DV133"/>
    <mergeCell ref="DW133:DY133"/>
    <mergeCell ref="J131:L131"/>
    <mergeCell ref="M131:O131"/>
    <mergeCell ref="P131:R131"/>
    <mergeCell ref="S131:U131"/>
    <mergeCell ref="V131:X131"/>
    <mergeCell ref="Y131:AA131"/>
    <mergeCell ref="AB131:AD131"/>
    <mergeCell ref="AE131:AG131"/>
    <mergeCell ref="AH131:AJ131"/>
    <mergeCell ref="AK131:AM131"/>
    <mergeCell ref="AN131:AP131"/>
    <mergeCell ref="AQ131:AS131"/>
    <mergeCell ref="AT131:AV131"/>
    <mergeCell ref="AW131:AY131"/>
    <mergeCell ref="AZ131:BB131"/>
    <mergeCell ref="BC131:BE131"/>
    <mergeCell ref="BF131:BH131"/>
    <mergeCell ref="HF131:HH131"/>
    <mergeCell ref="HI131:HK131"/>
    <mergeCell ref="HL131:HN131"/>
    <mergeCell ref="HO131:HQ131"/>
    <mergeCell ref="HR131:HT131"/>
    <mergeCell ref="HU131:HW131"/>
    <mergeCell ref="HX131:HZ131"/>
    <mergeCell ref="IA131:IC131"/>
    <mergeCell ref="ID131:IF131"/>
    <mergeCell ref="IG131:II131"/>
    <mergeCell ref="IJ131:IL131"/>
    <mergeCell ref="IM131:IO131"/>
    <mergeCell ref="J132:L132"/>
    <mergeCell ref="M132:O132"/>
    <mergeCell ref="P132:R132"/>
    <mergeCell ref="S132:U132"/>
    <mergeCell ref="V132:X132"/>
    <mergeCell ref="Y132:AA132"/>
    <mergeCell ref="AB132:AD132"/>
    <mergeCell ref="AE132:AG132"/>
    <mergeCell ref="AH132:AJ132"/>
    <mergeCell ref="AK132:AM132"/>
    <mergeCell ref="AN132:AP132"/>
    <mergeCell ref="AQ132:AS132"/>
    <mergeCell ref="AT132:AV132"/>
    <mergeCell ref="AW132:AY132"/>
    <mergeCell ref="AZ132:BB132"/>
    <mergeCell ref="BC132:BE132"/>
    <mergeCell ref="BF132:BH132"/>
    <mergeCell ref="BI132:BK132"/>
    <mergeCell ref="BL132:BN132"/>
    <mergeCell ref="BO132:BQ132"/>
    <mergeCell ref="FG131:FI131"/>
    <mergeCell ref="FJ131:FL131"/>
    <mergeCell ref="FM131:FO131"/>
    <mergeCell ref="FP131:FR131"/>
    <mergeCell ref="FS131:FU131"/>
    <mergeCell ref="FV131:FX131"/>
    <mergeCell ref="FY131:GA131"/>
    <mergeCell ref="GB131:GD131"/>
    <mergeCell ref="GE131:GG131"/>
    <mergeCell ref="GH131:GJ131"/>
    <mergeCell ref="GK131:GM131"/>
    <mergeCell ref="GN131:GP131"/>
    <mergeCell ref="GQ131:GS131"/>
    <mergeCell ref="GT131:GV131"/>
    <mergeCell ref="GW131:GY131"/>
    <mergeCell ref="GH110:GJ110"/>
    <mergeCell ref="GK110:GM110"/>
    <mergeCell ref="GN110:GP110"/>
    <mergeCell ref="GQ110:GS110"/>
    <mergeCell ref="GT110:GV110"/>
    <mergeCell ref="GW110:GY110"/>
    <mergeCell ref="GZ110:HB110"/>
    <mergeCell ref="HC110:HE110"/>
    <mergeCell ref="HF110:HH110"/>
    <mergeCell ref="HI110:HK110"/>
    <mergeCell ref="HL110:HN110"/>
    <mergeCell ref="HO110:HQ110"/>
    <mergeCell ref="HR110:HT110"/>
    <mergeCell ref="HU110:HW110"/>
    <mergeCell ref="HX110:HZ110"/>
    <mergeCell ref="IA110:IC110"/>
    <mergeCell ref="ID110:IF110"/>
    <mergeCell ref="EI110:EK110"/>
    <mergeCell ref="EL110:EN110"/>
    <mergeCell ref="EO110:EQ110"/>
    <mergeCell ref="ER110:ET110"/>
    <mergeCell ref="EU110:EW110"/>
    <mergeCell ref="EX110:EZ110"/>
    <mergeCell ref="FA110:FC110"/>
    <mergeCell ref="FD110:FF110"/>
    <mergeCell ref="FG110:FI110"/>
    <mergeCell ref="FJ110:FL110"/>
    <mergeCell ref="FM110:FO110"/>
    <mergeCell ref="FP110:FR110"/>
    <mergeCell ref="FS110:FU110"/>
    <mergeCell ref="FV110:FX110"/>
    <mergeCell ref="FY110:GA110"/>
    <mergeCell ref="GB110:GD110"/>
    <mergeCell ref="GE110:GG110"/>
    <mergeCell ref="CJ110:CL110"/>
    <mergeCell ref="CM110:CO110"/>
    <mergeCell ref="CP110:CR110"/>
    <mergeCell ref="CS110:CU110"/>
    <mergeCell ref="CV110:CX110"/>
    <mergeCell ref="CY110:DA110"/>
    <mergeCell ref="DB110:DD110"/>
    <mergeCell ref="DE110:DG110"/>
    <mergeCell ref="DH110:DJ110"/>
    <mergeCell ref="DK110:DM110"/>
    <mergeCell ref="DN110:DP110"/>
    <mergeCell ref="DQ110:DS110"/>
    <mergeCell ref="DT110:DV110"/>
    <mergeCell ref="DW110:DY110"/>
    <mergeCell ref="DZ110:EB110"/>
    <mergeCell ref="EC110:EE110"/>
    <mergeCell ref="EF110:EH110"/>
    <mergeCell ref="HX109:HZ109"/>
    <mergeCell ref="IA109:IC109"/>
    <mergeCell ref="ID109:IF109"/>
    <mergeCell ref="IG109:II109"/>
    <mergeCell ref="IJ109:IL109"/>
    <mergeCell ref="IM109:IO109"/>
    <mergeCell ref="J110:L110"/>
    <mergeCell ref="M110:O110"/>
    <mergeCell ref="P110:R110"/>
    <mergeCell ref="S110:U110"/>
    <mergeCell ref="V110:X110"/>
    <mergeCell ref="Y110:AA110"/>
    <mergeCell ref="AB110:AD110"/>
    <mergeCell ref="AE110:AG110"/>
    <mergeCell ref="AH110:AJ110"/>
    <mergeCell ref="AK110:AM110"/>
    <mergeCell ref="AN110:AP110"/>
    <mergeCell ref="AQ110:AS110"/>
    <mergeCell ref="AT110:AV110"/>
    <mergeCell ref="AW110:AY110"/>
    <mergeCell ref="AZ110:BB110"/>
    <mergeCell ref="BC110:BE110"/>
    <mergeCell ref="BF110:BH110"/>
    <mergeCell ref="BI110:BK110"/>
    <mergeCell ref="BL110:BN110"/>
    <mergeCell ref="BO110:BQ110"/>
    <mergeCell ref="BR110:BT110"/>
    <mergeCell ref="BU110:BW110"/>
    <mergeCell ref="BX110:BZ110"/>
    <mergeCell ref="CA110:CC110"/>
    <mergeCell ref="CD110:CF110"/>
    <mergeCell ref="CG110:CI110"/>
    <mergeCell ref="FY109:GA109"/>
    <mergeCell ref="GB109:GD109"/>
    <mergeCell ref="GE109:GG109"/>
    <mergeCell ref="GH109:GJ109"/>
    <mergeCell ref="GK109:GM109"/>
    <mergeCell ref="GN109:GP109"/>
    <mergeCell ref="GQ109:GS109"/>
    <mergeCell ref="GT109:GV109"/>
    <mergeCell ref="GW109:GY109"/>
    <mergeCell ref="GZ109:HB109"/>
    <mergeCell ref="HC109:HE109"/>
    <mergeCell ref="HF109:HH109"/>
    <mergeCell ref="HI109:HK109"/>
    <mergeCell ref="HL109:HN109"/>
    <mergeCell ref="HO109:HQ109"/>
    <mergeCell ref="HR109:HT109"/>
    <mergeCell ref="HU109:HW109"/>
    <mergeCell ref="DZ109:EB109"/>
    <mergeCell ref="EC109:EE109"/>
    <mergeCell ref="EF109:EH109"/>
    <mergeCell ref="EI109:EK109"/>
    <mergeCell ref="EL109:EN109"/>
    <mergeCell ref="EO109:EQ109"/>
    <mergeCell ref="ER109:ET109"/>
    <mergeCell ref="EU109:EW109"/>
    <mergeCell ref="EX109:EZ109"/>
    <mergeCell ref="FA109:FC109"/>
    <mergeCell ref="FD109:FF109"/>
    <mergeCell ref="FG109:FI109"/>
    <mergeCell ref="FJ109:FL109"/>
    <mergeCell ref="FM109:FO109"/>
    <mergeCell ref="FP109:FR109"/>
    <mergeCell ref="FS109:FU109"/>
    <mergeCell ref="FV109:FX109"/>
    <mergeCell ref="CA109:CC109"/>
    <mergeCell ref="CD109:CF109"/>
    <mergeCell ref="CG109:CI109"/>
    <mergeCell ref="CJ109:CL109"/>
    <mergeCell ref="CM109:CO109"/>
    <mergeCell ref="CP109:CR109"/>
    <mergeCell ref="CS109:CU109"/>
    <mergeCell ref="CV109:CX109"/>
    <mergeCell ref="CY109:DA109"/>
    <mergeCell ref="DB109:DD109"/>
    <mergeCell ref="DE109:DG109"/>
    <mergeCell ref="DH109:DJ109"/>
    <mergeCell ref="DK109:DM109"/>
    <mergeCell ref="DN109:DP109"/>
    <mergeCell ref="DQ109:DS109"/>
    <mergeCell ref="DT109:DV109"/>
    <mergeCell ref="DW109:DY109"/>
    <mergeCell ref="J109:L109"/>
    <mergeCell ref="M109:O109"/>
    <mergeCell ref="P109:R109"/>
    <mergeCell ref="S109:U109"/>
    <mergeCell ref="V109:X109"/>
    <mergeCell ref="Y109:AA109"/>
    <mergeCell ref="AB109:AD109"/>
    <mergeCell ref="AE109:AG109"/>
    <mergeCell ref="AH109:AJ109"/>
    <mergeCell ref="AK109:AM109"/>
    <mergeCell ref="AN109:AP109"/>
    <mergeCell ref="AQ109:AS109"/>
    <mergeCell ref="AT109:AV109"/>
    <mergeCell ref="AW109:AY109"/>
    <mergeCell ref="AZ109:BB109"/>
    <mergeCell ref="BC109:BE109"/>
    <mergeCell ref="BF109:BH109"/>
    <mergeCell ref="BI109:BK109"/>
    <mergeCell ref="BL109:BN109"/>
    <mergeCell ref="BO109:BQ109"/>
    <mergeCell ref="BR109:BT109"/>
    <mergeCell ref="BU109:BW109"/>
    <mergeCell ref="BX109:BZ109"/>
    <mergeCell ref="FP108:FR108"/>
    <mergeCell ref="FS108:FU108"/>
    <mergeCell ref="FV108:FX108"/>
    <mergeCell ref="FY108:GA108"/>
    <mergeCell ref="GB108:GD108"/>
    <mergeCell ref="GE108:GG108"/>
    <mergeCell ref="GH108:GJ108"/>
    <mergeCell ref="GK108:GM108"/>
    <mergeCell ref="GN108:GP108"/>
    <mergeCell ref="GQ108:GS108"/>
    <mergeCell ref="DQ108:DS108"/>
    <mergeCell ref="DT108:DV108"/>
    <mergeCell ref="DW108:DY108"/>
    <mergeCell ref="DZ108:EB108"/>
    <mergeCell ref="EC108:EE108"/>
    <mergeCell ref="EF108:EH108"/>
    <mergeCell ref="EI108:EK108"/>
    <mergeCell ref="EL108:EN108"/>
    <mergeCell ref="EO108:EQ108"/>
    <mergeCell ref="ER108:ET108"/>
    <mergeCell ref="EU108:EW108"/>
    <mergeCell ref="EX108:EZ108"/>
    <mergeCell ref="FA108:FC108"/>
    <mergeCell ref="FD108:FF108"/>
    <mergeCell ref="FG108:FI108"/>
    <mergeCell ref="BU108:BW108"/>
    <mergeCell ref="BX108:BZ108"/>
    <mergeCell ref="CA108:CC108"/>
    <mergeCell ref="CD108:CF108"/>
    <mergeCell ref="CG108:CI108"/>
    <mergeCell ref="CJ108:CL108"/>
    <mergeCell ref="CM108:CO108"/>
    <mergeCell ref="CP108:CR108"/>
    <mergeCell ref="CS108:CU108"/>
    <mergeCell ref="CV108:CX108"/>
    <mergeCell ref="CY108:DA108"/>
    <mergeCell ref="DB108:DD108"/>
    <mergeCell ref="DE108:DG108"/>
    <mergeCell ref="DH108:DJ108"/>
    <mergeCell ref="DK108:DM108"/>
    <mergeCell ref="DN108:DP108"/>
    <mergeCell ref="IA107:IC107"/>
    <mergeCell ref="ID107:IF107"/>
    <mergeCell ref="IG107:II107"/>
    <mergeCell ref="IJ107:IL107"/>
    <mergeCell ref="IM107:IO107"/>
    <mergeCell ref="J108:L108"/>
    <mergeCell ref="M108:O108"/>
    <mergeCell ref="P108:R108"/>
    <mergeCell ref="S108:U108"/>
    <mergeCell ref="V108:X108"/>
    <mergeCell ref="Y108:AA108"/>
    <mergeCell ref="AB108:AD108"/>
    <mergeCell ref="AE108:AG108"/>
    <mergeCell ref="AH108:AJ108"/>
    <mergeCell ref="AK108:AM108"/>
    <mergeCell ref="AN108:AP108"/>
    <mergeCell ref="AQ108:AS108"/>
    <mergeCell ref="AT108:AV108"/>
    <mergeCell ref="AW108:AY108"/>
    <mergeCell ref="AZ108:BB108"/>
    <mergeCell ref="BC108:BE108"/>
    <mergeCell ref="BF108:BH108"/>
    <mergeCell ref="BI108:BK108"/>
    <mergeCell ref="BL108:BN108"/>
    <mergeCell ref="BO108:BQ108"/>
    <mergeCell ref="FG107:FI107"/>
    <mergeCell ref="FJ107:FL107"/>
    <mergeCell ref="FM107:FO107"/>
    <mergeCell ref="FP107:FR107"/>
    <mergeCell ref="FS107:FU107"/>
    <mergeCell ref="FV107:FX107"/>
    <mergeCell ref="FY107:GA107"/>
    <mergeCell ref="GB107:GD107"/>
    <mergeCell ref="GE107:GG107"/>
    <mergeCell ref="GH107:GJ107"/>
    <mergeCell ref="GK107:GM107"/>
    <mergeCell ref="GN107:GP107"/>
    <mergeCell ref="GQ107:GS107"/>
    <mergeCell ref="HO108:HQ108"/>
    <mergeCell ref="HR108:HT108"/>
    <mergeCell ref="HU108:HW108"/>
    <mergeCell ref="HX108:HZ108"/>
    <mergeCell ref="IA108:IC108"/>
    <mergeCell ref="ID108:IF108"/>
    <mergeCell ref="IG108:II108"/>
    <mergeCell ref="IJ108:IL108"/>
    <mergeCell ref="IM108:IO108"/>
    <mergeCell ref="GT108:GV108"/>
    <mergeCell ref="GW108:GY108"/>
    <mergeCell ref="GZ108:HB108"/>
    <mergeCell ref="HC108:HE108"/>
    <mergeCell ref="HF108:HH108"/>
    <mergeCell ref="HI108:HK108"/>
    <mergeCell ref="HL108:HN108"/>
    <mergeCell ref="CM107:CO107"/>
    <mergeCell ref="CP107:CR107"/>
    <mergeCell ref="CS107:CU107"/>
    <mergeCell ref="CV107:CX107"/>
    <mergeCell ref="CY107:DA107"/>
    <mergeCell ref="DB107:DD107"/>
    <mergeCell ref="DE107:DG107"/>
    <mergeCell ref="FJ108:FL108"/>
    <mergeCell ref="FM108:FO108"/>
    <mergeCell ref="BR108:BT108"/>
    <mergeCell ref="HF107:HH107"/>
    <mergeCell ref="HI107:HK107"/>
    <mergeCell ref="HL107:HN107"/>
    <mergeCell ref="HO107:HQ107"/>
    <mergeCell ref="HR107:HT107"/>
    <mergeCell ref="HU107:HW107"/>
    <mergeCell ref="HX107:HZ107"/>
    <mergeCell ref="J107:L107"/>
    <mergeCell ref="M107:O107"/>
    <mergeCell ref="P107:R107"/>
    <mergeCell ref="S107:U107"/>
    <mergeCell ref="V107:X107"/>
    <mergeCell ref="Y107:AA107"/>
    <mergeCell ref="AB107:AD107"/>
    <mergeCell ref="AE107:AG107"/>
    <mergeCell ref="AH107:AJ107"/>
    <mergeCell ref="AK107:AM107"/>
    <mergeCell ref="AN107:AP107"/>
    <mergeCell ref="AQ107:AS107"/>
    <mergeCell ref="AT107:AV107"/>
    <mergeCell ref="AW107:AY107"/>
    <mergeCell ref="AZ107:BB107"/>
    <mergeCell ref="BC107:BE107"/>
    <mergeCell ref="BF107:BH107"/>
    <mergeCell ref="GK106:GM106"/>
    <mergeCell ref="GN106:GP106"/>
    <mergeCell ref="GQ106:GS106"/>
    <mergeCell ref="GT106:GV106"/>
    <mergeCell ref="GW106:GY106"/>
    <mergeCell ref="GZ106:HB106"/>
    <mergeCell ref="HC106:HE106"/>
    <mergeCell ref="HF106:HH106"/>
    <mergeCell ref="HI106:HK106"/>
    <mergeCell ref="HL106:HN106"/>
    <mergeCell ref="HO106:HQ106"/>
    <mergeCell ref="HR106:HT106"/>
    <mergeCell ref="HU106:HW106"/>
    <mergeCell ref="HX106:HZ106"/>
    <mergeCell ref="EC106:EE106"/>
    <mergeCell ref="EF106:EH106"/>
    <mergeCell ref="EI106:EK106"/>
    <mergeCell ref="J106:L106"/>
    <mergeCell ref="M106:O106"/>
    <mergeCell ref="P106:R106"/>
    <mergeCell ref="S106:U106"/>
    <mergeCell ref="V106:X106"/>
    <mergeCell ref="Y106:AA106"/>
    <mergeCell ref="AB106:AD106"/>
    <mergeCell ref="AE106:AG106"/>
    <mergeCell ref="AH106:AJ106"/>
    <mergeCell ref="AK106:AM106"/>
    <mergeCell ref="AN106:AP106"/>
    <mergeCell ref="AQ106:AS106"/>
    <mergeCell ref="AT106:AV106"/>
    <mergeCell ref="AW106:AY106"/>
    <mergeCell ref="AZ106:BB106"/>
    <mergeCell ref="BC106:BE106"/>
    <mergeCell ref="BF106:BH106"/>
    <mergeCell ref="BI106:BK106"/>
    <mergeCell ref="BL106:BN106"/>
    <mergeCell ref="BO106:BQ106"/>
    <mergeCell ref="BR106:BT106"/>
    <mergeCell ref="BU106:BW106"/>
    <mergeCell ref="BX106:BZ106"/>
    <mergeCell ref="GT107:GV107"/>
    <mergeCell ref="GW107:GY107"/>
    <mergeCell ref="GZ107:HB107"/>
    <mergeCell ref="HC107:HE107"/>
    <mergeCell ref="DH107:DJ107"/>
    <mergeCell ref="DK107:DM107"/>
    <mergeCell ref="DN107:DP107"/>
    <mergeCell ref="DQ107:DS107"/>
    <mergeCell ref="DT107:DV107"/>
    <mergeCell ref="DW107:DY107"/>
    <mergeCell ref="DZ107:EB107"/>
    <mergeCell ref="EC107:EE107"/>
    <mergeCell ref="EF107:EH107"/>
    <mergeCell ref="EI107:EK107"/>
    <mergeCell ref="EL107:EN107"/>
    <mergeCell ref="EO107:EQ107"/>
    <mergeCell ref="ER107:ET107"/>
    <mergeCell ref="EU107:EW107"/>
    <mergeCell ref="EX107:EZ107"/>
    <mergeCell ref="FA107:FC107"/>
    <mergeCell ref="FD107:FF107"/>
    <mergeCell ref="BI107:BK107"/>
    <mergeCell ref="BL107:BN107"/>
    <mergeCell ref="BO107:BQ107"/>
    <mergeCell ref="BR107:BT107"/>
    <mergeCell ref="BU107:BW107"/>
    <mergeCell ref="BX107:BZ107"/>
    <mergeCell ref="CA107:CC107"/>
    <mergeCell ref="CD107:CF107"/>
    <mergeCell ref="CG107:CI107"/>
    <mergeCell ref="CJ107:CL107"/>
    <mergeCell ref="EL106:EN106"/>
    <mergeCell ref="EO106:EQ106"/>
    <mergeCell ref="ER106:ET106"/>
    <mergeCell ref="EU106:EW106"/>
    <mergeCell ref="EX106:EZ106"/>
    <mergeCell ref="FA106:FC106"/>
    <mergeCell ref="FD106:FF106"/>
    <mergeCell ref="FG106:FI106"/>
    <mergeCell ref="FJ106:FL106"/>
    <mergeCell ref="FM106:FO106"/>
    <mergeCell ref="FP106:FR106"/>
    <mergeCell ref="FS106:FU106"/>
    <mergeCell ref="FV106:FX106"/>
    <mergeCell ref="FY106:GA106"/>
    <mergeCell ref="GB106:GD106"/>
    <mergeCell ref="GE106:GG106"/>
    <mergeCell ref="GH106:GJ106"/>
    <mergeCell ref="CM106:CO106"/>
    <mergeCell ref="CP106:CR106"/>
    <mergeCell ref="CS106:CU106"/>
    <mergeCell ref="CV106:CX106"/>
    <mergeCell ref="CY106:DA106"/>
    <mergeCell ref="DB106:DD106"/>
    <mergeCell ref="DE106:DG106"/>
    <mergeCell ref="DH106:DJ106"/>
    <mergeCell ref="DK106:DM106"/>
    <mergeCell ref="DN106:DP106"/>
    <mergeCell ref="DQ106:DS106"/>
    <mergeCell ref="DT106:DV106"/>
    <mergeCell ref="DW106:DY106"/>
    <mergeCell ref="DZ106:EB106"/>
    <mergeCell ref="IA105:IC105"/>
    <mergeCell ref="ID105:IF105"/>
    <mergeCell ref="IG105:II105"/>
    <mergeCell ref="IJ105:IL105"/>
    <mergeCell ref="IM105:IO105"/>
    <mergeCell ref="GT105:GV105"/>
    <mergeCell ref="GW105:GY105"/>
    <mergeCell ref="GZ105:HB105"/>
    <mergeCell ref="HF105:HH105"/>
    <mergeCell ref="HI105:HK105"/>
    <mergeCell ref="HL105:HN105"/>
    <mergeCell ref="HO105:HQ105"/>
    <mergeCell ref="HR105:HT105"/>
    <mergeCell ref="HU105:HW105"/>
    <mergeCell ref="HX105:HZ105"/>
    <mergeCell ref="HI104:HK104"/>
    <mergeCell ref="HL104:HN104"/>
    <mergeCell ref="HO104:HQ104"/>
    <mergeCell ref="DT104:DV104"/>
    <mergeCell ref="DW104:DY104"/>
    <mergeCell ref="DZ104:EB104"/>
    <mergeCell ref="EC104:EE104"/>
    <mergeCell ref="EF104:EH104"/>
    <mergeCell ref="EI104:EK104"/>
    <mergeCell ref="EL104:EN104"/>
    <mergeCell ref="CA106:CC106"/>
    <mergeCell ref="CD106:CF106"/>
    <mergeCell ref="CG106:CI106"/>
    <mergeCell ref="CJ106:CL106"/>
    <mergeCell ref="GB105:GD105"/>
    <mergeCell ref="GE105:GG105"/>
    <mergeCell ref="GH105:GJ105"/>
    <mergeCell ref="GK105:GM105"/>
    <mergeCell ref="GN105:GP105"/>
    <mergeCell ref="GQ105:GS105"/>
    <mergeCell ref="EC105:EE105"/>
    <mergeCell ref="EF105:EH105"/>
    <mergeCell ref="EI105:EK105"/>
    <mergeCell ref="EL105:EN105"/>
    <mergeCell ref="EO105:EQ105"/>
    <mergeCell ref="ER105:ET105"/>
    <mergeCell ref="EU105:EW105"/>
    <mergeCell ref="EX105:EZ105"/>
    <mergeCell ref="FA105:FC105"/>
    <mergeCell ref="FD105:FF105"/>
    <mergeCell ref="FG105:FI105"/>
    <mergeCell ref="FJ105:FL105"/>
    <mergeCell ref="FM105:FO105"/>
    <mergeCell ref="FP105:FR105"/>
    <mergeCell ref="FS105:FU105"/>
    <mergeCell ref="FV105:FX105"/>
    <mergeCell ref="HR104:HT104"/>
    <mergeCell ref="HU104:HW104"/>
    <mergeCell ref="HX104:HZ104"/>
    <mergeCell ref="IA104:IC104"/>
    <mergeCell ref="ID104:IF104"/>
    <mergeCell ref="IG104:II104"/>
    <mergeCell ref="IJ104:IL104"/>
    <mergeCell ref="EO104:EQ104"/>
    <mergeCell ref="IA106:IC106"/>
    <mergeCell ref="ID106:IF106"/>
    <mergeCell ref="J105:L105"/>
    <mergeCell ref="M105:O105"/>
    <mergeCell ref="P105:R105"/>
    <mergeCell ref="S105:U105"/>
    <mergeCell ref="V105:X105"/>
    <mergeCell ref="Y105:AA105"/>
    <mergeCell ref="AB105:AD105"/>
    <mergeCell ref="AE105:AG105"/>
    <mergeCell ref="AH105:AJ105"/>
    <mergeCell ref="AK105:AM105"/>
    <mergeCell ref="AN105:AP105"/>
    <mergeCell ref="AQ105:AS105"/>
    <mergeCell ref="AT105:AV105"/>
    <mergeCell ref="AW105:AY105"/>
    <mergeCell ref="AZ105:BB105"/>
    <mergeCell ref="BC105:BE105"/>
    <mergeCell ref="BF105:BH105"/>
    <mergeCell ref="BI105:BK105"/>
    <mergeCell ref="BL105:BN105"/>
    <mergeCell ref="BO105:BQ105"/>
    <mergeCell ref="BR105:BT105"/>
    <mergeCell ref="BU105:BW105"/>
    <mergeCell ref="BX105:BZ105"/>
    <mergeCell ref="CA105:CC105"/>
    <mergeCell ref="FS104:FU104"/>
    <mergeCell ref="FV104:FX104"/>
    <mergeCell ref="FY104:GA104"/>
    <mergeCell ref="GB104:GD104"/>
    <mergeCell ref="GE104:GG104"/>
    <mergeCell ref="GH104:GJ104"/>
    <mergeCell ref="GK104:GM104"/>
    <mergeCell ref="GN104:GP104"/>
    <mergeCell ref="GQ104:GS104"/>
    <mergeCell ref="ER104:ET104"/>
    <mergeCell ref="EU104:EW104"/>
    <mergeCell ref="EX104:EZ104"/>
    <mergeCell ref="FA104:FC104"/>
    <mergeCell ref="FD104:FF104"/>
    <mergeCell ref="FG104:FI104"/>
    <mergeCell ref="FJ104:FL104"/>
    <mergeCell ref="FM104:FO104"/>
    <mergeCell ref="FP104:FR104"/>
    <mergeCell ref="DH105:DJ105"/>
    <mergeCell ref="DK105:DM105"/>
    <mergeCell ref="DN105:DP105"/>
    <mergeCell ref="DQ105:DS105"/>
    <mergeCell ref="DT105:DV105"/>
    <mergeCell ref="DW105:DY105"/>
    <mergeCell ref="DZ105:EB105"/>
    <mergeCell ref="BU104:BW104"/>
    <mergeCell ref="BX104:BZ104"/>
    <mergeCell ref="CA104:CC104"/>
    <mergeCell ref="CD104:CF104"/>
    <mergeCell ref="CG104:CI104"/>
    <mergeCell ref="CJ104:CL104"/>
    <mergeCell ref="CM104:CO104"/>
    <mergeCell ref="CP104:CR104"/>
    <mergeCell ref="CS104:CU104"/>
    <mergeCell ref="CV104:CX104"/>
    <mergeCell ref="CY104:DA104"/>
    <mergeCell ref="DB104:DD104"/>
    <mergeCell ref="DE104:DG104"/>
    <mergeCell ref="DH104:DJ104"/>
    <mergeCell ref="DK104:DM104"/>
    <mergeCell ref="HI103:HK103"/>
    <mergeCell ref="HL103:HN103"/>
    <mergeCell ref="HO103:HQ103"/>
    <mergeCell ref="HR103:HT103"/>
    <mergeCell ref="HU103:HW103"/>
    <mergeCell ref="HX103:HZ103"/>
    <mergeCell ref="IA103:IC103"/>
    <mergeCell ref="ID103:IF103"/>
    <mergeCell ref="IG103:II103"/>
    <mergeCell ref="IJ103:IL103"/>
    <mergeCell ref="IM103:IO103"/>
    <mergeCell ref="J104:L104"/>
    <mergeCell ref="M104:O104"/>
    <mergeCell ref="P104:R104"/>
    <mergeCell ref="S104:U104"/>
    <mergeCell ref="V104:X104"/>
    <mergeCell ref="Y104:AA104"/>
    <mergeCell ref="AB104:AD104"/>
    <mergeCell ref="AE104:AG104"/>
    <mergeCell ref="AH104:AJ104"/>
    <mergeCell ref="AK104:AM104"/>
    <mergeCell ref="AN104:AP104"/>
    <mergeCell ref="AQ104:AS104"/>
    <mergeCell ref="AT104:AV104"/>
    <mergeCell ref="AW104:AY104"/>
    <mergeCell ref="AZ104:BB104"/>
    <mergeCell ref="BC104:BE104"/>
    <mergeCell ref="BF104:BH104"/>
    <mergeCell ref="BI104:BK104"/>
    <mergeCell ref="BL104:BN104"/>
    <mergeCell ref="BO104:BQ104"/>
    <mergeCell ref="BR104:BT104"/>
    <mergeCell ref="FJ103:FL103"/>
    <mergeCell ref="FM103:FO103"/>
    <mergeCell ref="FP103:FR103"/>
    <mergeCell ref="FS103:FU103"/>
    <mergeCell ref="FV103:FX103"/>
    <mergeCell ref="FY103:GA103"/>
    <mergeCell ref="GB103:GD103"/>
    <mergeCell ref="GE103:GG103"/>
    <mergeCell ref="GH103:GJ103"/>
    <mergeCell ref="GK103:GM103"/>
    <mergeCell ref="GN103:GP103"/>
    <mergeCell ref="GQ103:GS103"/>
    <mergeCell ref="GT103:GV103"/>
    <mergeCell ref="GW103:GY103"/>
    <mergeCell ref="GZ103:HB103"/>
    <mergeCell ref="J103:L103"/>
    <mergeCell ref="M103:O103"/>
    <mergeCell ref="P103:R103"/>
    <mergeCell ref="S103:U103"/>
    <mergeCell ref="V103:X103"/>
    <mergeCell ref="Y103:AA103"/>
    <mergeCell ref="AB103:AD103"/>
    <mergeCell ref="AE103:AG103"/>
    <mergeCell ref="AH103:AJ103"/>
    <mergeCell ref="AK103:AM103"/>
    <mergeCell ref="AN103:AP103"/>
    <mergeCell ref="AQ103:AS103"/>
    <mergeCell ref="AT103:AV103"/>
    <mergeCell ref="AW103:AY103"/>
    <mergeCell ref="AZ103:BB103"/>
    <mergeCell ref="GT104:GV104"/>
    <mergeCell ref="GW104:GY104"/>
    <mergeCell ref="BC103:BE103"/>
    <mergeCell ref="BF103:BH103"/>
    <mergeCell ref="HC105:HE105"/>
    <mergeCell ref="HF103:HH103"/>
    <mergeCell ref="DK103:DM103"/>
    <mergeCell ref="DN103:DP103"/>
    <mergeCell ref="DQ103:DS103"/>
    <mergeCell ref="DT103:DV103"/>
    <mergeCell ref="DW103:DY103"/>
    <mergeCell ref="DZ103:EB103"/>
    <mergeCell ref="EC103:EE103"/>
    <mergeCell ref="EF103:EH103"/>
    <mergeCell ref="EI103:EK103"/>
    <mergeCell ref="EL103:EN103"/>
    <mergeCell ref="EO103:EQ103"/>
    <mergeCell ref="ER103:ET103"/>
    <mergeCell ref="EU103:EW103"/>
    <mergeCell ref="EX103:EZ103"/>
    <mergeCell ref="FA103:FC103"/>
    <mergeCell ref="FD103:FF103"/>
    <mergeCell ref="FG103:FI103"/>
    <mergeCell ref="BL103:BN103"/>
    <mergeCell ref="BO103:BQ103"/>
    <mergeCell ref="BR103:BT103"/>
    <mergeCell ref="BU103:BW103"/>
    <mergeCell ref="BX103:BZ103"/>
    <mergeCell ref="CA103:CC103"/>
    <mergeCell ref="CD103:CF103"/>
    <mergeCell ref="CG103:CI103"/>
    <mergeCell ref="CJ103:CL103"/>
    <mergeCell ref="CM103:CO103"/>
    <mergeCell ref="CP103:CR103"/>
    <mergeCell ref="CS103:CU103"/>
    <mergeCell ref="CV103:CX103"/>
    <mergeCell ref="CY103:DA103"/>
    <mergeCell ref="DB103:DD103"/>
    <mergeCell ref="DE103:DG103"/>
    <mergeCell ref="DH103:DJ103"/>
    <mergeCell ref="FY105:GA105"/>
    <mergeCell ref="CD105:CF105"/>
    <mergeCell ref="CG105:CI105"/>
    <mergeCell ref="CJ105:CL105"/>
    <mergeCell ref="CM105:CO105"/>
    <mergeCell ref="CP105:CR105"/>
    <mergeCell ref="CS105:CU105"/>
    <mergeCell ref="CV105:CX105"/>
    <mergeCell ref="CY105:DA105"/>
    <mergeCell ref="DB105:DD105"/>
    <mergeCell ref="DE105:DG105"/>
    <mergeCell ref="HC103:HE103"/>
    <mergeCell ref="DN104:DP104"/>
    <mergeCell ref="DQ104:DS104"/>
    <mergeCell ref="GZ104:HB104"/>
    <mergeCell ref="HC104:HE104"/>
    <mergeCell ref="HF104:HH104"/>
    <mergeCell ref="HC101:HE101"/>
    <mergeCell ref="HF101:HH101"/>
    <mergeCell ref="HI101:HK101"/>
    <mergeCell ref="HL101:HN101"/>
    <mergeCell ref="HO101:HQ101"/>
    <mergeCell ref="GH102:GJ102"/>
    <mergeCell ref="GK102:GM102"/>
    <mergeCell ref="GN102:GP102"/>
    <mergeCell ref="GQ102:GS102"/>
    <mergeCell ref="GT102:GV102"/>
    <mergeCell ref="GW102:GY102"/>
    <mergeCell ref="GZ102:HB102"/>
    <mergeCell ref="HC102:HE102"/>
    <mergeCell ref="HF102:HH102"/>
    <mergeCell ref="HI102:HK102"/>
    <mergeCell ref="HL102:HN102"/>
    <mergeCell ref="HO102:HQ102"/>
    <mergeCell ref="HR102:HT102"/>
    <mergeCell ref="HU102:HW102"/>
    <mergeCell ref="HX102:HZ102"/>
    <mergeCell ref="IA102:IC102"/>
    <mergeCell ref="ID102:IF102"/>
    <mergeCell ref="EI102:EK102"/>
    <mergeCell ref="EL102:EN102"/>
    <mergeCell ref="EO102:EQ102"/>
    <mergeCell ref="ER102:ET102"/>
    <mergeCell ref="EU102:EW102"/>
    <mergeCell ref="EX102:EZ102"/>
    <mergeCell ref="FA102:FC102"/>
    <mergeCell ref="FD102:FF102"/>
    <mergeCell ref="FG102:FI102"/>
    <mergeCell ref="FJ102:FL102"/>
    <mergeCell ref="FM102:FO102"/>
    <mergeCell ref="FP102:FR102"/>
    <mergeCell ref="FS102:FU102"/>
    <mergeCell ref="FV102:FX102"/>
    <mergeCell ref="FY102:GA102"/>
    <mergeCell ref="GB102:GD102"/>
    <mergeCell ref="GE102:GG102"/>
    <mergeCell ref="DK101:DM101"/>
    <mergeCell ref="DN101:DP101"/>
    <mergeCell ref="DQ101:DS101"/>
    <mergeCell ref="DT101:DV101"/>
    <mergeCell ref="DW101:DY101"/>
    <mergeCell ref="CJ102:CL102"/>
    <mergeCell ref="CM102:CO102"/>
    <mergeCell ref="CP102:CR102"/>
    <mergeCell ref="CS102:CU102"/>
    <mergeCell ref="CV102:CX102"/>
    <mergeCell ref="CY102:DA102"/>
    <mergeCell ref="DB102:DD102"/>
    <mergeCell ref="DE102:DG102"/>
    <mergeCell ref="DH102:DJ102"/>
    <mergeCell ref="DK102:DM102"/>
    <mergeCell ref="DN102:DP102"/>
    <mergeCell ref="DQ102:DS102"/>
    <mergeCell ref="DT102:DV102"/>
    <mergeCell ref="DW102:DY102"/>
    <mergeCell ref="DZ102:EB102"/>
    <mergeCell ref="EC102:EE102"/>
    <mergeCell ref="EF102:EH102"/>
    <mergeCell ref="HX101:HZ101"/>
    <mergeCell ref="IA101:IC101"/>
    <mergeCell ref="ID101:IF101"/>
    <mergeCell ref="IG101:II101"/>
    <mergeCell ref="IJ101:IL101"/>
    <mergeCell ref="IM101:IO101"/>
    <mergeCell ref="J102:L102"/>
    <mergeCell ref="M102:O102"/>
    <mergeCell ref="P102:R102"/>
    <mergeCell ref="S102:U102"/>
    <mergeCell ref="V102:X102"/>
    <mergeCell ref="Y102:AA102"/>
    <mergeCell ref="AB102:AD102"/>
    <mergeCell ref="AE102:AG102"/>
    <mergeCell ref="AH102:AJ102"/>
    <mergeCell ref="AK102:AM102"/>
    <mergeCell ref="AN102:AP102"/>
    <mergeCell ref="AQ102:AS102"/>
    <mergeCell ref="AT102:AV102"/>
    <mergeCell ref="AW102:AY102"/>
    <mergeCell ref="AZ102:BB102"/>
    <mergeCell ref="BC102:BE102"/>
    <mergeCell ref="BF102:BH102"/>
    <mergeCell ref="BI102:BK102"/>
    <mergeCell ref="BL102:BN102"/>
    <mergeCell ref="BO102:BQ102"/>
    <mergeCell ref="BR102:BT102"/>
    <mergeCell ref="BU102:BW102"/>
    <mergeCell ref="BX102:BZ102"/>
    <mergeCell ref="CA102:CC102"/>
    <mergeCell ref="CD102:CF102"/>
    <mergeCell ref="CG102:CI102"/>
    <mergeCell ref="FY101:GA101"/>
    <mergeCell ref="GB101:GD101"/>
    <mergeCell ref="GE101:GG101"/>
    <mergeCell ref="GH101:GJ101"/>
    <mergeCell ref="GK101:GM101"/>
    <mergeCell ref="GN101:GP101"/>
    <mergeCell ref="GQ101:GS101"/>
    <mergeCell ref="GT101:GV101"/>
    <mergeCell ref="GW101:GY101"/>
    <mergeCell ref="GZ101:HB101"/>
    <mergeCell ref="J101:L101"/>
    <mergeCell ref="M101:O101"/>
    <mergeCell ref="P101:R101"/>
    <mergeCell ref="S101:U101"/>
    <mergeCell ref="V101:X101"/>
    <mergeCell ref="Y101:AA101"/>
    <mergeCell ref="AB101:AD101"/>
    <mergeCell ref="AE101:AG101"/>
    <mergeCell ref="AH101:AJ101"/>
    <mergeCell ref="AK101:AM101"/>
    <mergeCell ref="AN101:AP101"/>
    <mergeCell ref="AQ101:AS101"/>
    <mergeCell ref="AT101:AV101"/>
    <mergeCell ref="AW101:AY101"/>
    <mergeCell ref="AZ101:BB101"/>
    <mergeCell ref="BC101:BE101"/>
    <mergeCell ref="BF101:BH101"/>
    <mergeCell ref="GH100:GJ100"/>
    <mergeCell ref="GK100:GM100"/>
    <mergeCell ref="GN100:GP100"/>
    <mergeCell ref="GQ100:GS100"/>
    <mergeCell ref="GT100:GV100"/>
    <mergeCell ref="GW100:GY100"/>
    <mergeCell ref="GZ100:HB100"/>
    <mergeCell ref="HC100:HE100"/>
    <mergeCell ref="HF100:HH100"/>
    <mergeCell ref="HI100:HK100"/>
    <mergeCell ref="HL100:HN100"/>
    <mergeCell ref="HO100:HQ100"/>
    <mergeCell ref="HR100:HT100"/>
    <mergeCell ref="HU100:HW100"/>
    <mergeCell ref="HX100:HZ100"/>
    <mergeCell ref="IA100:IC100"/>
    <mergeCell ref="HR101:HT101"/>
    <mergeCell ref="HU101:HW101"/>
    <mergeCell ref="DZ101:EB101"/>
    <mergeCell ref="EC101:EE101"/>
    <mergeCell ref="EF101:EH101"/>
    <mergeCell ref="EI101:EK101"/>
    <mergeCell ref="EL101:EN101"/>
    <mergeCell ref="EO101:EQ101"/>
    <mergeCell ref="ER101:ET101"/>
    <mergeCell ref="EU101:EW101"/>
    <mergeCell ref="EX101:EZ101"/>
    <mergeCell ref="FA101:FC101"/>
    <mergeCell ref="FD101:FF101"/>
    <mergeCell ref="FG101:FI101"/>
    <mergeCell ref="FJ101:FL101"/>
    <mergeCell ref="FM101:FO101"/>
    <mergeCell ref="FP101:FR101"/>
    <mergeCell ref="FS101:FU101"/>
    <mergeCell ref="FV101:FX101"/>
    <mergeCell ref="CA101:CC101"/>
    <mergeCell ref="CD101:CF101"/>
    <mergeCell ref="CG101:CI101"/>
    <mergeCell ref="CJ101:CL101"/>
    <mergeCell ref="CM101:CO101"/>
    <mergeCell ref="CP101:CR101"/>
    <mergeCell ref="CS101:CU101"/>
    <mergeCell ref="CV101:CX101"/>
    <mergeCell ref="CY101:DA101"/>
    <mergeCell ref="DB101:DD101"/>
    <mergeCell ref="DE101:DG101"/>
    <mergeCell ref="DH101:DJ101"/>
    <mergeCell ref="ID100:IF100"/>
    <mergeCell ref="EI100:EK100"/>
    <mergeCell ref="EL100:EN100"/>
    <mergeCell ref="EO100:EQ100"/>
    <mergeCell ref="ER100:ET100"/>
    <mergeCell ref="EU100:EW100"/>
    <mergeCell ref="EX100:EZ100"/>
    <mergeCell ref="FA100:FC100"/>
    <mergeCell ref="FD100:FF100"/>
    <mergeCell ref="FG100:FI100"/>
    <mergeCell ref="FJ100:FL100"/>
    <mergeCell ref="FM100:FO100"/>
    <mergeCell ref="FP100:FR100"/>
    <mergeCell ref="FS100:FU100"/>
    <mergeCell ref="FV100:FX100"/>
    <mergeCell ref="FY100:GA100"/>
    <mergeCell ref="GB100:GD100"/>
    <mergeCell ref="GE100:GG100"/>
    <mergeCell ref="CJ100:CL100"/>
    <mergeCell ref="CM100:CO100"/>
    <mergeCell ref="CP100:CR100"/>
    <mergeCell ref="CS100:CU100"/>
    <mergeCell ref="CV100:CX100"/>
    <mergeCell ref="CY100:DA100"/>
    <mergeCell ref="DB100:DD100"/>
    <mergeCell ref="DE100:DG100"/>
    <mergeCell ref="DH100:DJ100"/>
    <mergeCell ref="DK100:DM100"/>
    <mergeCell ref="DN100:DP100"/>
    <mergeCell ref="DQ100:DS100"/>
    <mergeCell ref="DT100:DV100"/>
    <mergeCell ref="DW100:DY100"/>
    <mergeCell ref="DZ100:EB100"/>
    <mergeCell ref="EC100:EE100"/>
    <mergeCell ref="EF100:EH100"/>
    <mergeCell ref="HX80:HZ80"/>
    <mergeCell ref="IA80:IC80"/>
    <mergeCell ref="ID80:IF80"/>
    <mergeCell ref="IG80:II80"/>
    <mergeCell ref="IJ80:IL80"/>
    <mergeCell ref="IM80:IO80"/>
    <mergeCell ref="J100:L100"/>
    <mergeCell ref="M100:O100"/>
    <mergeCell ref="P100:R100"/>
    <mergeCell ref="S100:U100"/>
    <mergeCell ref="V100:X100"/>
    <mergeCell ref="Y100:AA100"/>
    <mergeCell ref="AB100:AD100"/>
    <mergeCell ref="AE100:AG100"/>
    <mergeCell ref="AH100:AJ100"/>
    <mergeCell ref="AK100:AM100"/>
    <mergeCell ref="AN100:AP100"/>
    <mergeCell ref="AQ100:AS100"/>
    <mergeCell ref="AT100:AV100"/>
    <mergeCell ref="AW100:AY100"/>
    <mergeCell ref="AZ100:BB100"/>
    <mergeCell ref="BC100:BE100"/>
    <mergeCell ref="BF100:BH100"/>
    <mergeCell ref="BI100:BK100"/>
    <mergeCell ref="BL100:BN100"/>
    <mergeCell ref="BO100:BQ100"/>
    <mergeCell ref="BR100:BT100"/>
    <mergeCell ref="BU100:BW100"/>
    <mergeCell ref="BX100:BZ100"/>
    <mergeCell ref="CA100:CC100"/>
    <mergeCell ref="CD100:CF100"/>
    <mergeCell ref="CG100:CI100"/>
    <mergeCell ref="FY80:GA80"/>
    <mergeCell ref="GB80:GD80"/>
    <mergeCell ref="GE80:GG80"/>
    <mergeCell ref="GH80:GJ80"/>
    <mergeCell ref="GK80:GM80"/>
    <mergeCell ref="GN80:GP80"/>
    <mergeCell ref="GQ80:GS80"/>
    <mergeCell ref="GT80:GV80"/>
    <mergeCell ref="GW80:GY80"/>
    <mergeCell ref="GZ80:HB80"/>
    <mergeCell ref="HC80:HE80"/>
    <mergeCell ref="HF80:HH80"/>
    <mergeCell ref="HI80:HK80"/>
    <mergeCell ref="HL80:HN80"/>
    <mergeCell ref="HO80:HQ80"/>
    <mergeCell ref="HR80:HT80"/>
    <mergeCell ref="HU80:HW80"/>
    <mergeCell ref="DZ80:EB80"/>
    <mergeCell ref="EC80:EE80"/>
    <mergeCell ref="EF80:EH80"/>
    <mergeCell ref="EI80:EK80"/>
    <mergeCell ref="EL80:EN80"/>
    <mergeCell ref="EO80:EQ80"/>
    <mergeCell ref="ER80:ET80"/>
    <mergeCell ref="EU80:EW80"/>
    <mergeCell ref="EX80:EZ80"/>
    <mergeCell ref="FA80:FC80"/>
    <mergeCell ref="FD80:FF80"/>
    <mergeCell ref="FG80:FI80"/>
    <mergeCell ref="FJ80:FL80"/>
    <mergeCell ref="FM80:FO80"/>
    <mergeCell ref="FP80:FR80"/>
    <mergeCell ref="FS80:FU80"/>
    <mergeCell ref="FV80:FX80"/>
    <mergeCell ref="CA80:CC80"/>
    <mergeCell ref="CD80:CF80"/>
    <mergeCell ref="CG80:CI80"/>
    <mergeCell ref="CJ80:CL80"/>
    <mergeCell ref="CM80:CO80"/>
    <mergeCell ref="CP80:CR80"/>
    <mergeCell ref="CS80:CU80"/>
    <mergeCell ref="CV80:CX80"/>
    <mergeCell ref="CY80:DA80"/>
    <mergeCell ref="DB80:DD80"/>
    <mergeCell ref="DE80:DG80"/>
    <mergeCell ref="DH80:DJ80"/>
    <mergeCell ref="DK80:DM80"/>
    <mergeCell ref="DN80:DP80"/>
    <mergeCell ref="DQ80:DS80"/>
    <mergeCell ref="DT80:DV80"/>
    <mergeCell ref="DW80:DY80"/>
    <mergeCell ref="HO79:HQ79"/>
    <mergeCell ref="HR79:HT79"/>
    <mergeCell ref="HU79:HW79"/>
    <mergeCell ref="HX79:HZ79"/>
    <mergeCell ref="IA79:IC79"/>
    <mergeCell ref="ID79:IF79"/>
    <mergeCell ref="IG79:II79"/>
    <mergeCell ref="IJ79:IL79"/>
    <mergeCell ref="IM79:IO79"/>
    <mergeCell ref="J80:L80"/>
    <mergeCell ref="M80:O80"/>
    <mergeCell ref="P80:R80"/>
    <mergeCell ref="S80:U80"/>
    <mergeCell ref="V80:X80"/>
    <mergeCell ref="Y80:AA80"/>
    <mergeCell ref="AB80:AD80"/>
    <mergeCell ref="AE80:AG80"/>
    <mergeCell ref="AH80:AJ80"/>
    <mergeCell ref="AK80:AM80"/>
    <mergeCell ref="AN80:AP80"/>
    <mergeCell ref="AQ80:AS80"/>
    <mergeCell ref="AT80:AV80"/>
    <mergeCell ref="AW80:AY80"/>
    <mergeCell ref="AZ80:BB80"/>
    <mergeCell ref="BC80:BE80"/>
    <mergeCell ref="BF80:BH80"/>
    <mergeCell ref="BI80:BK80"/>
    <mergeCell ref="BL80:BN80"/>
    <mergeCell ref="BO80:BQ80"/>
    <mergeCell ref="BR80:BT80"/>
    <mergeCell ref="BU80:BW80"/>
    <mergeCell ref="BX80:BZ80"/>
    <mergeCell ref="FP79:FR79"/>
    <mergeCell ref="FS79:FU79"/>
    <mergeCell ref="FV79:FX79"/>
    <mergeCell ref="FY79:GA79"/>
    <mergeCell ref="GB79:GD79"/>
    <mergeCell ref="GE79:GG79"/>
    <mergeCell ref="GH79:GJ79"/>
    <mergeCell ref="GK79:GM79"/>
    <mergeCell ref="GN79:GP79"/>
    <mergeCell ref="GQ79:GS79"/>
    <mergeCell ref="GT79:GV79"/>
    <mergeCell ref="GW79:GY79"/>
    <mergeCell ref="GZ79:HB79"/>
    <mergeCell ref="HC79:HE79"/>
    <mergeCell ref="HF79:HH79"/>
    <mergeCell ref="HI79:HK79"/>
    <mergeCell ref="HL79:HN79"/>
    <mergeCell ref="DQ79:DS79"/>
    <mergeCell ref="DT79:DV79"/>
    <mergeCell ref="DW79:DY79"/>
    <mergeCell ref="DZ79:EB79"/>
    <mergeCell ref="EC79:EE79"/>
    <mergeCell ref="EF79:EH79"/>
    <mergeCell ref="EI79:EK79"/>
    <mergeCell ref="EL79:EN79"/>
    <mergeCell ref="EO79:EQ79"/>
    <mergeCell ref="ER79:ET79"/>
    <mergeCell ref="EU79:EW79"/>
    <mergeCell ref="EX79:EZ79"/>
    <mergeCell ref="FA79:FC79"/>
    <mergeCell ref="FD79:FF79"/>
    <mergeCell ref="FG79:FI79"/>
    <mergeCell ref="FJ79:FL79"/>
    <mergeCell ref="FM79:FO79"/>
    <mergeCell ref="BR79:BT79"/>
    <mergeCell ref="BU79:BW79"/>
    <mergeCell ref="BX79:BZ79"/>
    <mergeCell ref="CA79:CC79"/>
    <mergeCell ref="CD79:CF79"/>
    <mergeCell ref="CG79:CI79"/>
    <mergeCell ref="CJ79:CL79"/>
    <mergeCell ref="CM79:CO79"/>
    <mergeCell ref="CP79:CR79"/>
    <mergeCell ref="CS79:CU79"/>
    <mergeCell ref="CV79:CX79"/>
    <mergeCell ref="CY79:DA79"/>
    <mergeCell ref="DB79:DD79"/>
    <mergeCell ref="DE79:DG79"/>
    <mergeCell ref="DH79:DJ79"/>
    <mergeCell ref="DK79:DM79"/>
    <mergeCell ref="DN79:DP79"/>
    <mergeCell ref="HF78:HH78"/>
    <mergeCell ref="HI78:HK78"/>
    <mergeCell ref="HL78:HN78"/>
    <mergeCell ref="HO78:HQ78"/>
    <mergeCell ref="HR78:HT78"/>
    <mergeCell ref="HU78:HW78"/>
    <mergeCell ref="HX78:HZ78"/>
    <mergeCell ref="IA78:IC78"/>
    <mergeCell ref="ID78:IF78"/>
    <mergeCell ref="IG78:II78"/>
    <mergeCell ref="IJ78:IL78"/>
    <mergeCell ref="IM78:IO78"/>
    <mergeCell ref="J79:L79"/>
    <mergeCell ref="M79:O79"/>
    <mergeCell ref="P79:R79"/>
    <mergeCell ref="S79:U79"/>
    <mergeCell ref="V79:X79"/>
    <mergeCell ref="Y79:AA79"/>
    <mergeCell ref="AB79:AD79"/>
    <mergeCell ref="AE79:AG79"/>
    <mergeCell ref="AH79:AJ79"/>
    <mergeCell ref="AK79:AM79"/>
    <mergeCell ref="AN79:AP79"/>
    <mergeCell ref="AQ79:AS79"/>
    <mergeCell ref="AT79:AV79"/>
    <mergeCell ref="AW79:AY79"/>
    <mergeCell ref="AZ79:BB79"/>
    <mergeCell ref="BC79:BE79"/>
    <mergeCell ref="BF79:BH79"/>
    <mergeCell ref="BI79:BK79"/>
    <mergeCell ref="BL79:BN79"/>
    <mergeCell ref="BO79:BQ79"/>
    <mergeCell ref="FG78:FI78"/>
    <mergeCell ref="FJ78:FL78"/>
    <mergeCell ref="FM78:FO78"/>
    <mergeCell ref="FP78:FR78"/>
    <mergeCell ref="FS78:FU78"/>
    <mergeCell ref="FV78:FX78"/>
    <mergeCell ref="FY78:GA78"/>
    <mergeCell ref="GB78:GD78"/>
    <mergeCell ref="GE78:GG78"/>
    <mergeCell ref="GH78:GJ78"/>
    <mergeCell ref="GK78:GM78"/>
    <mergeCell ref="GN78:GP78"/>
    <mergeCell ref="GQ78:GS78"/>
    <mergeCell ref="GT78:GV78"/>
    <mergeCell ref="GW78:GY78"/>
    <mergeCell ref="GZ78:HB78"/>
    <mergeCell ref="HC78:HE78"/>
    <mergeCell ref="DH78:DJ78"/>
    <mergeCell ref="DK78:DM78"/>
    <mergeCell ref="DN78:DP78"/>
    <mergeCell ref="DQ78:DS78"/>
    <mergeCell ref="DT78:DV78"/>
    <mergeCell ref="DW78:DY78"/>
    <mergeCell ref="DZ78:EB78"/>
    <mergeCell ref="EC78:EE78"/>
    <mergeCell ref="EF78:EH78"/>
    <mergeCell ref="EI78:EK78"/>
    <mergeCell ref="EL78:EN78"/>
    <mergeCell ref="EO78:EQ78"/>
    <mergeCell ref="ER78:ET78"/>
    <mergeCell ref="EU78:EW78"/>
    <mergeCell ref="EX78:EZ78"/>
    <mergeCell ref="FA78:FC78"/>
    <mergeCell ref="FD78:FF78"/>
    <mergeCell ref="BI78:BK78"/>
    <mergeCell ref="BL78:BN78"/>
    <mergeCell ref="BO78:BQ78"/>
    <mergeCell ref="BR78:BT78"/>
    <mergeCell ref="BU78:BW78"/>
    <mergeCell ref="BX78:BZ78"/>
    <mergeCell ref="CA78:CC78"/>
    <mergeCell ref="CD78:CF78"/>
    <mergeCell ref="CG78:CI78"/>
    <mergeCell ref="CJ78:CL78"/>
    <mergeCell ref="CM78:CO78"/>
    <mergeCell ref="CP78:CR78"/>
    <mergeCell ref="CS78:CU78"/>
    <mergeCell ref="CV78:CX78"/>
    <mergeCell ref="CY78:DA78"/>
    <mergeCell ref="DB78:DD78"/>
    <mergeCell ref="DE78:DG78"/>
    <mergeCell ref="J78:L78"/>
    <mergeCell ref="M78:O78"/>
    <mergeCell ref="P78:R78"/>
    <mergeCell ref="S78:U78"/>
    <mergeCell ref="V78:X78"/>
    <mergeCell ref="Y78:AA78"/>
    <mergeCell ref="AB78:AD78"/>
    <mergeCell ref="AE78:AG78"/>
    <mergeCell ref="AH78:AJ78"/>
    <mergeCell ref="AK78:AM78"/>
    <mergeCell ref="AN78:AP78"/>
    <mergeCell ref="AQ78:AS78"/>
    <mergeCell ref="AT78:AV78"/>
    <mergeCell ref="AW78:AY78"/>
    <mergeCell ref="AZ78:BB78"/>
    <mergeCell ref="BC78:BE78"/>
    <mergeCell ref="BF78:BH78"/>
    <mergeCell ref="GH77:GJ77"/>
    <mergeCell ref="GK77:GM77"/>
    <mergeCell ref="GN77:GP77"/>
    <mergeCell ref="GQ77:GS77"/>
    <mergeCell ref="GT77:GV77"/>
    <mergeCell ref="GW77:GY77"/>
    <mergeCell ref="GZ77:HB77"/>
    <mergeCell ref="HC77:HE77"/>
    <mergeCell ref="HF77:HH77"/>
    <mergeCell ref="HI77:HK77"/>
    <mergeCell ref="HL77:HN77"/>
    <mergeCell ref="HO77:HQ77"/>
    <mergeCell ref="HR77:HT77"/>
    <mergeCell ref="HU77:HW77"/>
    <mergeCell ref="HX77:HZ77"/>
    <mergeCell ref="IA77:IC77"/>
    <mergeCell ref="ID77:IF77"/>
    <mergeCell ref="EI77:EK77"/>
    <mergeCell ref="EL77:EN77"/>
    <mergeCell ref="EO77:EQ77"/>
    <mergeCell ref="ER77:ET77"/>
    <mergeCell ref="EU77:EW77"/>
    <mergeCell ref="EX77:EZ77"/>
    <mergeCell ref="FA77:FC77"/>
    <mergeCell ref="FD77:FF77"/>
    <mergeCell ref="FG77:FI77"/>
    <mergeCell ref="FJ77:FL77"/>
    <mergeCell ref="FM77:FO77"/>
    <mergeCell ref="FP77:FR77"/>
    <mergeCell ref="FS77:FU77"/>
    <mergeCell ref="FV77:FX77"/>
    <mergeCell ref="FY77:GA77"/>
    <mergeCell ref="GB77:GD77"/>
    <mergeCell ref="GE77:GG77"/>
    <mergeCell ref="CJ77:CL77"/>
    <mergeCell ref="CM77:CO77"/>
    <mergeCell ref="CP77:CR77"/>
    <mergeCell ref="CS77:CU77"/>
    <mergeCell ref="CV77:CX77"/>
    <mergeCell ref="CY77:DA77"/>
    <mergeCell ref="DB77:DD77"/>
    <mergeCell ref="DE77:DG77"/>
    <mergeCell ref="DH77:DJ77"/>
    <mergeCell ref="DK77:DM77"/>
    <mergeCell ref="DN77:DP77"/>
    <mergeCell ref="DQ77:DS77"/>
    <mergeCell ref="DT77:DV77"/>
    <mergeCell ref="DW77:DY77"/>
    <mergeCell ref="DZ77:EB77"/>
    <mergeCell ref="EC77:EE77"/>
    <mergeCell ref="EF77:EH77"/>
    <mergeCell ref="HX76:HZ76"/>
    <mergeCell ref="IA76:IC76"/>
    <mergeCell ref="ID76:IF76"/>
    <mergeCell ref="IG76:II76"/>
    <mergeCell ref="IJ76:IL76"/>
    <mergeCell ref="IM76:IO76"/>
    <mergeCell ref="J77:L77"/>
    <mergeCell ref="M77:O77"/>
    <mergeCell ref="P77:R77"/>
    <mergeCell ref="S77:U77"/>
    <mergeCell ref="V77:X77"/>
    <mergeCell ref="Y77:AA77"/>
    <mergeCell ref="AB77:AD77"/>
    <mergeCell ref="AE77:AG77"/>
    <mergeCell ref="AH77:AJ77"/>
    <mergeCell ref="AK77:AM77"/>
    <mergeCell ref="AN77:AP77"/>
    <mergeCell ref="AQ77:AS77"/>
    <mergeCell ref="AT77:AV77"/>
    <mergeCell ref="AW77:AY77"/>
    <mergeCell ref="AZ77:BB77"/>
    <mergeCell ref="BC77:BE77"/>
    <mergeCell ref="BF77:BH77"/>
    <mergeCell ref="BI77:BK77"/>
    <mergeCell ref="BL77:BN77"/>
    <mergeCell ref="BO77:BQ77"/>
    <mergeCell ref="BR77:BT77"/>
    <mergeCell ref="BU77:BW77"/>
    <mergeCell ref="BX77:BZ77"/>
    <mergeCell ref="CA77:CC77"/>
    <mergeCell ref="CD77:CF77"/>
    <mergeCell ref="CG77:CI77"/>
    <mergeCell ref="FY76:GA76"/>
    <mergeCell ref="GB76:GD76"/>
    <mergeCell ref="GE76:GG76"/>
    <mergeCell ref="GH76:GJ76"/>
    <mergeCell ref="GK76:GM76"/>
    <mergeCell ref="GN76:GP76"/>
    <mergeCell ref="GQ76:GS76"/>
    <mergeCell ref="GT76:GV76"/>
    <mergeCell ref="GW76:GY76"/>
    <mergeCell ref="GZ76:HB76"/>
    <mergeCell ref="HC76:HE76"/>
    <mergeCell ref="HF76:HH76"/>
    <mergeCell ref="HI76:HK76"/>
    <mergeCell ref="HL76:HN76"/>
    <mergeCell ref="HO76:HQ76"/>
    <mergeCell ref="HR76:HT76"/>
    <mergeCell ref="HU76:HW76"/>
    <mergeCell ref="DZ76:EB76"/>
    <mergeCell ref="EC76:EE76"/>
    <mergeCell ref="EF76:EH76"/>
    <mergeCell ref="EI76:EK76"/>
    <mergeCell ref="EL76:EN76"/>
    <mergeCell ref="EO76:EQ76"/>
    <mergeCell ref="ER76:ET76"/>
    <mergeCell ref="EU76:EW76"/>
    <mergeCell ref="EX76:EZ76"/>
    <mergeCell ref="FA76:FC76"/>
    <mergeCell ref="FD76:FF76"/>
    <mergeCell ref="FG76:FI76"/>
    <mergeCell ref="FJ76:FL76"/>
    <mergeCell ref="FM76:FO76"/>
    <mergeCell ref="FP76:FR76"/>
    <mergeCell ref="FS76:FU76"/>
    <mergeCell ref="FV76:FX76"/>
    <mergeCell ref="CA76:CC76"/>
    <mergeCell ref="CD76:CF76"/>
    <mergeCell ref="CG76:CI76"/>
    <mergeCell ref="CJ76:CL76"/>
    <mergeCell ref="CM76:CO76"/>
    <mergeCell ref="CP76:CR76"/>
    <mergeCell ref="CS76:CU76"/>
    <mergeCell ref="CV76:CX76"/>
    <mergeCell ref="CY76:DA76"/>
    <mergeCell ref="DB76:DD76"/>
    <mergeCell ref="DE76:DG76"/>
    <mergeCell ref="DH76:DJ76"/>
    <mergeCell ref="DK76:DM76"/>
    <mergeCell ref="DN76:DP76"/>
    <mergeCell ref="DQ76:DS76"/>
    <mergeCell ref="DT76:DV76"/>
    <mergeCell ref="DW76:DY76"/>
    <mergeCell ref="J76:L76"/>
    <mergeCell ref="M76:O76"/>
    <mergeCell ref="P76:R76"/>
    <mergeCell ref="S76:U76"/>
    <mergeCell ref="V76:X76"/>
    <mergeCell ref="Y76:AA76"/>
    <mergeCell ref="AB76:AD76"/>
    <mergeCell ref="AE76:AG76"/>
    <mergeCell ref="AH76:AJ76"/>
    <mergeCell ref="AK76:AM76"/>
    <mergeCell ref="AN76:AP76"/>
    <mergeCell ref="AQ76:AS76"/>
    <mergeCell ref="AT76:AV76"/>
    <mergeCell ref="AW76:AY76"/>
    <mergeCell ref="AZ76:BB76"/>
    <mergeCell ref="BC76:BE76"/>
    <mergeCell ref="BF76:BH76"/>
    <mergeCell ref="BI76:BK76"/>
    <mergeCell ref="BL76:BN76"/>
    <mergeCell ref="BO76:BQ76"/>
    <mergeCell ref="BR76:BT76"/>
    <mergeCell ref="BU76:BW76"/>
    <mergeCell ref="BX76:BZ76"/>
    <mergeCell ref="FP75:FR75"/>
    <mergeCell ref="FS75:FU75"/>
    <mergeCell ref="FV75:FX75"/>
    <mergeCell ref="FY75:GA75"/>
    <mergeCell ref="GB75:GD75"/>
    <mergeCell ref="GE75:GG75"/>
    <mergeCell ref="GH75:GJ75"/>
    <mergeCell ref="GK75:GM75"/>
    <mergeCell ref="GN75:GP75"/>
    <mergeCell ref="GQ75:GS75"/>
    <mergeCell ref="DQ75:DS75"/>
    <mergeCell ref="DT75:DV75"/>
    <mergeCell ref="DW75:DY75"/>
    <mergeCell ref="DZ75:EB75"/>
    <mergeCell ref="EC75:EE75"/>
    <mergeCell ref="EF75:EH75"/>
    <mergeCell ref="EI75:EK75"/>
    <mergeCell ref="EL75:EN75"/>
    <mergeCell ref="EO75:EQ75"/>
    <mergeCell ref="ER75:ET75"/>
    <mergeCell ref="EU75:EW75"/>
    <mergeCell ref="EX75:EZ75"/>
    <mergeCell ref="FA75:FC75"/>
    <mergeCell ref="FD75:FF75"/>
    <mergeCell ref="FG75:FI75"/>
    <mergeCell ref="BU75:BW75"/>
    <mergeCell ref="BX75:BZ75"/>
    <mergeCell ref="CA75:CC75"/>
    <mergeCell ref="CD75:CF75"/>
    <mergeCell ref="CG75:CI75"/>
    <mergeCell ref="CJ75:CL75"/>
    <mergeCell ref="CM75:CO75"/>
    <mergeCell ref="CP75:CR75"/>
    <mergeCell ref="CS75:CU75"/>
    <mergeCell ref="CV75:CX75"/>
    <mergeCell ref="CY75:DA75"/>
    <mergeCell ref="DB75:DD75"/>
    <mergeCell ref="DE75:DG75"/>
    <mergeCell ref="DH75:DJ75"/>
    <mergeCell ref="DK75:DM75"/>
    <mergeCell ref="DN75:DP75"/>
    <mergeCell ref="IA74:IC74"/>
    <mergeCell ref="ID74:IF74"/>
    <mergeCell ref="IG74:II74"/>
    <mergeCell ref="IJ74:IL74"/>
    <mergeCell ref="IM74:IO74"/>
    <mergeCell ref="J75:L75"/>
    <mergeCell ref="M75:O75"/>
    <mergeCell ref="P75:R75"/>
    <mergeCell ref="S75:U75"/>
    <mergeCell ref="V75:X75"/>
    <mergeCell ref="Y75:AA75"/>
    <mergeCell ref="AB75:AD75"/>
    <mergeCell ref="AE75:AG75"/>
    <mergeCell ref="AH75:AJ75"/>
    <mergeCell ref="AK75:AM75"/>
    <mergeCell ref="AN75:AP75"/>
    <mergeCell ref="AQ75:AS75"/>
    <mergeCell ref="AT75:AV75"/>
    <mergeCell ref="AW75:AY75"/>
    <mergeCell ref="AZ75:BB75"/>
    <mergeCell ref="BC75:BE75"/>
    <mergeCell ref="BF75:BH75"/>
    <mergeCell ref="BI75:BK75"/>
    <mergeCell ref="BL75:BN75"/>
    <mergeCell ref="BO75:BQ75"/>
    <mergeCell ref="FG74:FI74"/>
    <mergeCell ref="FJ74:FL74"/>
    <mergeCell ref="FM74:FO74"/>
    <mergeCell ref="FP74:FR74"/>
    <mergeCell ref="FS74:FU74"/>
    <mergeCell ref="FV74:FX74"/>
    <mergeCell ref="FY74:GA74"/>
    <mergeCell ref="GB74:GD74"/>
    <mergeCell ref="GE74:GG74"/>
    <mergeCell ref="GH74:GJ74"/>
    <mergeCell ref="GK74:GM74"/>
    <mergeCell ref="GN74:GP74"/>
    <mergeCell ref="GQ74:GS74"/>
    <mergeCell ref="HO75:HQ75"/>
    <mergeCell ref="HR75:HT75"/>
    <mergeCell ref="HU75:HW75"/>
    <mergeCell ref="HX75:HZ75"/>
    <mergeCell ref="IA75:IC75"/>
    <mergeCell ref="ID75:IF75"/>
    <mergeCell ref="IG75:II75"/>
    <mergeCell ref="IJ75:IL75"/>
    <mergeCell ref="IM75:IO75"/>
    <mergeCell ref="GT75:GV75"/>
    <mergeCell ref="GW75:GY75"/>
    <mergeCell ref="GZ75:HB75"/>
    <mergeCell ref="HC75:HE75"/>
    <mergeCell ref="HF75:HH75"/>
    <mergeCell ref="HI75:HK75"/>
    <mergeCell ref="HL75:HN75"/>
    <mergeCell ref="CM74:CO74"/>
    <mergeCell ref="CP74:CR74"/>
    <mergeCell ref="CS74:CU74"/>
    <mergeCell ref="CV74:CX74"/>
    <mergeCell ref="CY74:DA74"/>
    <mergeCell ref="DB74:DD74"/>
    <mergeCell ref="DE74:DG74"/>
    <mergeCell ref="FJ75:FL75"/>
    <mergeCell ref="FM75:FO75"/>
    <mergeCell ref="BR75:BT75"/>
    <mergeCell ref="HF74:HH74"/>
    <mergeCell ref="HI74:HK74"/>
    <mergeCell ref="HL74:HN74"/>
    <mergeCell ref="HO74:HQ74"/>
    <mergeCell ref="HR74:HT74"/>
    <mergeCell ref="HU74:HW74"/>
    <mergeCell ref="HX74:HZ74"/>
    <mergeCell ref="J74:L74"/>
    <mergeCell ref="M74:O74"/>
    <mergeCell ref="P74:R74"/>
    <mergeCell ref="S74:U74"/>
    <mergeCell ref="V74:X74"/>
    <mergeCell ref="Y74:AA74"/>
    <mergeCell ref="AB74:AD74"/>
    <mergeCell ref="AE74:AG74"/>
    <mergeCell ref="AH74:AJ74"/>
    <mergeCell ref="AK74:AM74"/>
    <mergeCell ref="AN74:AP74"/>
    <mergeCell ref="AQ74:AS74"/>
    <mergeCell ref="AT74:AV74"/>
    <mergeCell ref="AW74:AY74"/>
    <mergeCell ref="AZ74:BB74"/>
    <mergeCell ref="BC74:BE74"/>
    <mergeCell ref="BF74:BH74"/>
    <mergeCell ref="GH73:GJ73"/>
    <mergeCell ref="GK73:GM73"/>
    <mergeCell ref="GN73:GP73"/>
    <mergeCell ref="GQ73:GS73"/>
    <mergeCell ref="GT73:GV73"/>
    <mergeCell ref="GW73:GY73"/>
    <mergeCell ref="GZ73:HB73"/>
    <mergeCell ref="HC73:HE73"/>
    <mergeCell ref="HF73:HH73"/>
    <mergeCell ref="HI73:HK73"/>
    <mergeCell ref="HL73:HN73"/>
    <mergeCell ref="HO73:HQ73"/>
    <mergeCell ref="HR73:HT73"/>
    <mergeCell ref="HU73:HW73"/>
    <mergeCell ref="HX73:HZ73"/>
    <mergeCell ref="DZ73:EB73"/>
    <mergeCell ref="EC73:EE73"/>
    <mergeCell ref="EF73:EH73"/>
    <mergeCell ref="IA73:IC73"/>
    <mergeCell ref="GT74:GV74"/>
    <mergeCell ref="GW74:GY74"/>
    <mergeCell ref="GZ74:HB74"/>
    <mergeCell ref="HC74:HE74"/>
    <mergeCell ref="DH74:DJ74"/>
    <mergeCell ref="DK74:DM74"/>
    <mergeCell ref="DN74:DP74"/>
    <mergeCell ref="DQ74:DS74"/>
    <mergeCell ref="DT74:DV74"/>
    <mergeCell ref="DW74:DY74"/>
    <mergeCell ref="DZ74:EB74"/>
    <mergeCell ref="EC74:EE74"/>
    <mergeCell ref="EF74:EH74"/>
    <mergeCell ref="EI74:EK74"/>
    <mergeCell ref="EL74:EN74"/>
    <mergeCell ref="EO74:EQ74"/>
    <mergeCell ref="ER74:ET74"/>
    <mergeCell ref="EU74:EW74"/>
    <mergeCell ref="EX74:EZ74"/>
    <mergeCell ref="FA74:FC74"/>
    <mergeCell ref="FD74:FF74"/>
    <mergeCell ref="BI74:BK74"/>
    <mergeCell ref="BL74:BN74"/>
    <mergeCell ref="BO74:BQ74"/>
    <mergeCell ref="BR74:BT74"/>
    <mergeCell ref="BU74:BW74"/>
    <mergeCell ref="BX74:BZ74"/>
    <mergeCell ref="CA74:CC74"/>
    <mergeCell ref="CD74:CF74"/>
    <mergeCell ref="CG74:CI74"/>
    <mergeCell ref="CJ74:CL74"/>
    <mergeCell ref="ID73:IF73"/>
    <mergeCell ref="EI73:EK73"/>
    <mergeCell ref="EL73:EN73"/>
    <mergeCell ref="EO73:EQ73"/>
    <mergeCell ref="ER73:ET73"/>
    <mergeCell ref="EU73:EW73"/>
    <mergeCell ref="EX73:EZ73"/>
    <mergeCell ref="FA73:FC73"/>
    <mergeCell ref="FD73:FF73"/>
    <mergeCell ref="FG73:FI73"/>
    <mergeCell ref="FJ73:FL73"/>
    <mergeCell ref="FM73:FO73"/>
    <mergeCell ref="FP73:FR73"/>
    <mergeCell ref="FS73:FU73"/>
    <mergeCell ref="FV73:FX73"/>
    <mergeCell ref="FY73:GA73"/>
    <mergeCell ref="GB73:GD73"/>
    <mergeCell ref="GE73:GG73"/>
    <mergeCell ref="CJ73:CL73"/>
    <mergeCell ref="CM73:CO73"/>
    <mergeCell ref="CP73:CR73"/>
    <mergeCell ref="CS73:CU73"/>
    <mergeCell ref="CV73:CX73"/>
    <mergeCell ref="CY73:DA73"/>
    <mergeCell ref="DB73:DD73"/>
    <mergeCell ref="DE73:DG73"/>
    <mergeCell ref="DH73:DJ73"/>
    <mergeCell ref="DK73:DM73"/>
    <mergeCell ref="DN73:DP73"/>
    <mergeCell ref="DQ73:DS73"/>
    <mergeCell ref="DT73:DV73"/>
    <mergeCell ref="DW73:DY73"/>
    <mergeCell ref="HX72:HZ72"/>
    <mergeCell ref="IA72:IC72"/>
    <mergeCell ref="ID72:IF72"/>
    <mergeCell ref="IG72:II72"/>
    <mergeCell ref="IJ72:IL72"/>
    <mergeCell ref="IM72:IO72"/>
    <mergeCell ref="J73:L73"/>
    <mergeCell ref="M73:O73"/>
    <mergeCell ref="P73:R73"/>
    <mergeCell ref="S73:U73"/>
    <mergeCell ref="V73:X73"/>
    <mergeCell ref="Y73:AA73"/>
    <mergeCell ref="AB73:AD73"/>
    <mergeCell ref="AE73:AG73"/>
    <mergeCell ref="AH73:AJ73"/>
    <mergeCell ref="AK73:AM73"/>
    <mergeCell ref="AN73:AP73"/>
    <mergeCell ref="AQ73:AS73"/>
    <mergeCell ref="AT73:AV73"/>
    <mergeCell ref="AW73:AY73"/>
    <mergeCell ref="AZ73:BB73"/>
    <mergeCell ref="BC73:BE73"/>
    <mergeCell ref="BF73:BH73"/>
    <mergeCell ref="BI73:BK73"/>
    <mergeCell ref="BL73:BN73"/>
    <mergeCell ref="BO73:BQ73"/>
    <mergeCell ref="BR73:BT73"/>
    <mergeCell ref="BU73:BW73"/>
    <mergeCell ref="BX73:BZ73"/>
    <mergeCell ref="CA73:CC73"/>
    <mergeCell ref="CD73:CF73"/>
    <mergeCell ref="CG73:CI73"/>
    <mergeCell ref="FY72:GA72"/>
    <mergeCell ref="GB72:GD72"/>
    <mergeCell ref="GE72:GG72"/>
    <mergeCell ref="GH72:GJ72"/>
    <mergeCell ref="GK72:GM72"/>
    <mergeCell ref="GN72:GP72"/>
    <mergeCell ref="GQ72:GS72"/>
    <mergeCell ref="GT72:GV72"/>
    <mergeCell ref="GW72:GY72"/>
    <mergeCell ref="GZ72:HB72"/>
    <mergeCell ref="HC72:HE72"/>
    <mergeCell ref="HF72:HH72"/>
    <mergeCell ref="HI72:HK72"/>
    <mergeCell ref="HL72:HN72"/>
    <mergeCell ref="HO72:HQ72"/>
    <mergeCell ref="HR72:HT72"/>
    <mergeCell ref="HU72:HW72"/>
    <mergeCell ref="DZ72:EB72"/>
    <mergeCell ref="EC72:EE72"/>
    <mergeCell ref="EF72:EH72"/>
    <mergeCell ref="EI72:EK72"/>
    <mergeCell ref="EL72:EN72"/>
    <mergeCell ref="EO72:EQ72"/>
    <mergeCell ref="ER72:ET72"/>
    <mergeCell ref="EU72:EW72"/>
    <mergeCell ref="EX72:EZ72"/>
    <mergeCell ref="FA72:FC72"/>
    <mergeCell ref="FD72:FF72"/>
    <mergeCell ref="FG72:FI72"/>
    <mergeCell ref="FJ72:FL72"/>
    <mergeCell ref="FM72:FO72"/>
    <mergeCell ref="FP72:FR72"/>
    <mergeCell ref="FS72:FU72"/>
    <mergeCell ref="FV72:FX72"/>
    <mergeCell ref="CA72:CC72"/>
    <mergeCell ref="CD72:CF72"/>
    <mergeCell ref="CG72:CI72"/>
    <mergeCell ref="CJ72:CL72"/>
    <mergeCell ref="CM72:CO72"/>
    <mergeCell ref="CP72:CR72"/>
    <mergeCell ref="CS72:CU72"/>
    <mergeCell ref="CV72:CX72"/>
    <mergeCell ref="CY72:DA72"/>
    <mergeCell ref="DB72:DD72"/>
    <mergeCell ref="DE72:DG72"/>
    <mergeCell ref="DH72:DJ72"/>
    <mergeCell ref="DK72:DM72"/>
    <mergeCell ref="DN72:DP72"/>
    <mergeCell ref="DQ72:DS72"/>
    <mergeCell ref="DT72:DV72"/>
    <mergeCell ref="DW72:DY72"/>
    <mergeCell ref="HO71:HQ71"/>
    <mergeCell ref="HR71:HT71"/>
    <mergeCell ref="HU71:HW71"/>
    <mergeCell ref="HX71:HZ71"/>
    <mergeCell ref="IA71:IC71"/>
    <mergeCell ref="ID71:IF71"/>
    <mergeCell ref="IG71:II71"/>
    <mergeCell ref="IJ71:IL71"/>
    <mergeCell ref="IM71:IO71"/>
    <mergeCell ref="J72:L72"/>
    <mergeCell ref="M72:O72"/>
    <mergeCell ref="P72:R72"/>
    <mergeCell ref="S72:U72"/>
    <mergeCell ref="V72:X72"/>
    <mergeCell ref="Y72:AA72"/>
    <mergeCell ref="AB72:AD72"/>
    <mergeCell ref="AE72:AG72"/>
    <mergeCell ref="AH72:AJ72"/>
    <mergeCell ref="AK72:AM72"/>
    <mergeCell ref="AN72:AP72"/>
    <mergeCell ref="AQ72:AS72"/>
    <mergeCell ref="AT72:AV72"/>
    <mergeCell ref="AW72:AY72"/>
    <mergeCell ref="AZ72:BB72"/>
    <mergeCell ref="BC72:BE72"/>
    <mergeCell ref="BF72:BH72"/>
    <mergeCell ref="BI72:BK72"/>
    <mergeCell ref="BL72:BN72"/>
    <mergeCell ref="BO72:BQ72"/>
    <mergeCell ref="BR72:BT72"/>
    <mergeCell ref="BU72:BW72"/>
    <mergeCell ref="BX72:BZ72"/>
    <mergeCell ref="FP71:FR71"/>
    <mergeCell ref="FS71:FU71"/>
    <mergeCell ref="FV71:FX71"/>
    <mergeCell ref="FY71:GA71"/>
    <mergeCell ref="GB71:GD71"/>
    <mergeCell ref="GE71:GG71"/>
    <mergeCell ref="GH71:GJ71"/>
    <mergeCell ref="GK71:GM71"/>
    <mergeCell ref="GN71:GP71"/>
    <mergeCell ref="GQ71:GS71"/>
    <mergeCell ref="GT71:GV71"/>
    <mergeCell ref="GW71:GY71"/>
    <mergeCell ref="GZ71:HB71"/>
    <mergeCell ref="HI71:HK71"/>
    <mergeCell ref="HL71:HN71"/>
    <mergeCell ref="DQ71:DS71"/>
    <mergeCell ref="DT71:DV71"/>
    <mergeCell ref="DW71:DY71"/>
    <mergeCell ref="DZ71:EB71"/>
    <mergeCell ref="EC71:EE71"/>
    <mergeCell ref="EF71:EH71"/>
    <mergeCell ref="EI71:EK71"/>
    <mergeCell ref="EL71:EN71"/>
    <mergeCell ref="EO71:EQ71"/>
    <mergeCell ref="ER71:ET71"/>
    <mergeCell ref="EU71:EW71"/>
    <mergeCell ref="EX71:EZ71"/>
    <mergeCell ref="FA71:FC71"/>
    <mergeCell ref="FD71:FF71"/>
    <mergeCell ref="FG71:FI71"/>
    <mergeCell ref="FJ71:FL71"/>
    <mergeCell ref="FM71:FO71"/>
    <mergeCell ref="BR71:BT71"/>
    <mergeCell ref="BU71:BW71"/>
    <mergeCell ref="BX71:BZ71"/>
    <mergeCell ref="CA71:CC71"/>
    <mergeCell ref="CD71:CF71"/>
    <mergeCell ref="CG71:CI71"/>
    <mergeCell ref="CJ71:CL71"/>
    <mergeCell ref="CM71:CO71"/>
    <mergeCell ref="CP71:CR71"/>
    <mergeCell ref="CS71:CU71"/>
    <mergeCell ref="CV71:CX71"/>
    <mergeCell ref="CY71:DA71"/>
    <mergeCell ref="DB71:DD71"/>
    <mergeCell ref="DE71:DG71"/>
    <mergeCell ref="DH71:DJ71"/>
    <mergeCell ref="DK71:DM71"/>
    <mergeCell ref="DN71:DP71"/>
    <mergeCell ref="P70:R70"/>
    <mergeCell ref="S70:U70"/>
    <mergeCell ref="V70:X70"/>
    <mergeCell ref="Y70:AA70"/>
    <mergeCell ref="AB70:AD70"/>
    <mergeCell ref="AE70:AG70"/>
    <mergeCell ref="AH70:AJ70"/>
    <mergeCell ref="AK70:AM70"/>
    <mergeCell ref="AN70:AP70"/>
    <mergeCell ref="AQ70:AS70"/>
    <mergeCell ref="AT70:AV70"/>
    <mergeCell ref="AW70:AY70"/>
    <mergeCell ref="AZ70:BB70"/>
    <mergeCell ref="BC70:BE70"/>
    <mergeCell ref="BF70:BH70"/>
    <mergeCell ref="HF70:HH70"/>
    <mergeCell ref="HI70:HK70"/>
    <mergeCell ref="HL70:HN70"/>
    <mergeCell ref="HO70:HQ70"/>
    <mergeCell ref="HR70:HT70"/>
    <mergeCell ref="HU70:HW70"/>
    <mergeCell ref="HX70:HZ70"/>
    <mergeCell ref="IA70:IC70"/>
    <mergeCell ref="ID70:IF70"/>
    <mergeCell ref="IG70:II70"/>
    <mergeCell ref="IJ70:IL70"/>
    <mergeCell ref="IM70:IO70"/>
    <mergeCell ref="J71:L71"/>
    <mergeCell ref="M71:O71"/>
    <mergeCell ref="P71:R71"/>
    <mergeCell ref="S71:U71"/>
    <mergeCell ref="V71:X71"/>
    <mergeCell ref="Y71:AA71"/>
    <mergeCell ref="AB71:AD71"/>
    <mergeCell ref="AE71:AG71"/>
    <mergeCell ref="AH71:AJ71"/>
    <mergeCell ref="AK71:AM71"/>
    <mergeCell ref="AN71:AP71"/>
    <mergeCell ref="AQ71:AS71"/>
    <mergeCell ref="AT71:AV71"/>
    <mergeCell ref="AW71:AY71"/>
    <mergeCell ref="AZ71:BB71"/>
    <mergeCell ref="BC71:BE71"/>
    <mergeCell ref="BF71:BH71"/>
    <mergeCell ref="BI71:BK71"/>
    <mergeCell ref="BL71:BN71"/>
    <mergeCell ref="BO71:BQ71"/>
    <mergeCell ref="FG70:FI70"/>
    <mergeCell ref="FJ70:FL70"/>
    <mergeCell ref="FM70:FO70"/>
    <mergeCell ref="FP70:FR70"/>
    <mergeCell ref="FS70:FU70"/>
    <mergeCell ref="FV70:FX70"/>
    <mergeCell ref="FY70:GA70"/>
    <mergeCell ref="GB70:GD70"/>
    <mergeCell ref="GE70:GG70"/>
    <mergeCell ref="GH70:GJ70"/>
    <mergeCell ref="GK70:GM70"/>
    <mergeCell ref="GN70:GP70"/>
    <mergeCell ref="GQ70:GS70"/>
    <mergeCell ref="GT70:GV70"/>
    <mergeCell ref="GW70:GY70"/>
    <mergeCell ref="HC71:HE71"/>
    <mergeCell ref="HF71:HH71"/>
    <mergeCell ref="HL50:HN50"/>
    <mergeCell ref="HO50:HQ50"/>
    <mergeCell ref="HR50:HT50"/>
    <mergeCell ref="HU50:HW50"/>
    <mergeCell ref="HX50:HZ50"/>
    <mergeCell ref="IA50:IC50"/>
    <mergeCell ref="ID50:IF50"/>
    <mergeCell ref="EI50:EK50"/>
    <mergeCell ref="EL50:EN50"/>
    <mergeCell ref="EO50:EQ50"/>
    <mergeCell ref="ER50:ET50"/>
    <mergeCell ref="EU50:EW50"/>
    <mergeCell ref="EX50:EZ50"/>
    <mergeCell ref="FA50:FC50"/>
    <mergeCell ref="FD50:FF50"/>
    <mergeCell ref="FG50:FI50"/>
    <mergeCell ref="FJ50:FL50"/>
    <mergeCell ref="FM50:FO50"/>
    <mergeCell ref="FP50:FR50"/>
    <mergeCell ref="FS50:FU50"/>
    <mergeCell ref="FV50:FX50"/>
    <mergeCell ref="FY50:GA50"/>
    <mergeCell ref="GB50:GD50"/>
    <mergeCell ref="GE50:GG50"/>
    <mergeCell ref="FA70:FC70"/>
    <mergeCell ref="FD70:FF70"/>
    <mergeCell ref="BI70:BK70"/>
    <mergeCell ref="BL70:BN70"/>
    <mergeCell ref="BO70:BQ70"/>
    <mergeCell ref="BR70:BT70"/>
    <mergeCell ref="BU70:BW70"/>
    <mergeCell ref="BX70:BZ70"/>
    <mergeCell ref="CA70:CC70"/>
    <mergeCell ref="CD70:CF70"/>
    <mergeCell ref="CG70:CI70"/>
    <mergeCell ref="CJ70:CL70"/>
    <mergeCell ref="CM70:CO70"/>
    <mergeCell ref="CP70:CR70"/>
    <mergeCell ref="CS70:CU70"/>
    <mergeCell ref="CV70:CX70"/>
    <mergeCell ref="CY70:DA70"/>
    <mergeCell ref="DB70:DD70"/>
    <mergeCell ref="DE70:DG70"/>
    <mergeCell ref="GZ70:HB70"/>
    <mergeCell ref="HC70:HE70"/>
    <mergeCell ref="DH70:DJ70"/>
    <mergeCell ref="DK70:DM70"/>
    <mergeCell ref="DN70:DP70"/>
    <mergeCell ref="DQ70:DS70"/>
    <mergeCell ref="DT70:DV70"/>
    <mergeCell ref="DW70:DY70"/>
    <mergeCell ref="DZ70:EB70"/>
    <mergeCell ref="EC70:EE70"/>
    <mergeCell ref="EF70:EH70"/>
    <mergeCell ref="EI70:EK70"/>
    <mergeCell ref="EL70:EN70"/>
    <mergeCell ref="EO70:EQ70"/>
    <mergeCell ref="ER70:ET70"/>
    <mergeCell ref="EU70:EW70"/>
    <mergeCell ref="EX70:EZ70"/>
    <mergeCell ref="DN50:DP50"/>
    <mergeCell ref="DQ50:DS50"/>
    <mergeCell ref="DT50:DV50"/>
    <mergeCell ref="DW50:DY50"/>
    <mergeCell ref="DZ50:EB50"/>
    <mergeCell ref="EC50:EE50"/>
    <mergeCell ref="EF50:EH50"/>
    <mergeCell ref="HX49:HZ49"/>
    <mergeCell ref="IA49:IC49"/>
    <mergeCell ref="ID49:IF49"/>
    <mergeCell ref="IG49:II49"/>
    <mergeCell ref="IJ49:IL49"/>
    <mergeCell ref="IM49:IO49"/>
    <mergeCell ref="J50:L50"/>
    <mergeCell ref="M50:O50"/>
    <mergeCell ref="P50:R50"/>
    <mergeCell ref="S50:U50"/>
    <mergeCell ref="V50:X50"/>
    <mergeCell ref="Y50:AA50"/>
    <mergeCell ref="AB50:AD50"/>
    <mergeCell ref="AE50:AG50"/>
    <mergeCell ref="AH50:AJ50"/>
    <mergeCell ref="AK50:AM50"/>
    <mergeCell ref="AN50:AP50"/>
    <mergeCell ref="AQ50:AS50"/>
    <mergeCell ref="AT50:AV50"/>
    <mergeCell ref="AW50:AY50"/>
    <mergeCell ref="AZ50:BB50"/>
    <mergeCell ref="BC50:BE50"/>
    <mergeCell ref="BF50:BH50"/>
    <mergeCell ref="BI50:BK50"/>
    <mergeCell ref="BL50:BN50"/>
    <mergeCell ref="BO50:BQ50"/>
    <mergeCell ref="BR50:BT50"/>
    <mergeCell ref="BU50:BW50"/>
    <mergeCell ref="BX50:BZ50"/>
    <mergeCell ref="CA50:CC50"/>
    <mergeCell ref="CD50:CF50"/>
    <mergeCell ref="CG50:CI50"/>
    <mergeCell ref="FY49:GA49"/>
    <mergeCell ref="GB49:GD49"/>
    <mergeCell ref="GE49:GG49"/>
    <mergeCell ref="GH49:GJ49"/>
    <mergeCell ref="GK49:GM49"/>
    <mergeCell ref="GN49:GP49"/>
    <mergeCell ref="GQ49:GS49"/>
    <mergeCell ref="GT49:GV49"/>
    <mergeCell ref="GW49:GY49"/>
    <mergeCell ref="GZ49:HB49"/>
    <mergeCell ref="HC49:HE49"/>
    <mergeCell ref="HF49:HH49"/>
    <mergeCell ref="HI49:HK49"/>
    <mergeCell ref="HL49:HN49"/>
    <mergeCell ref="HO49:HQ49"/>
    <mergeCell ref="GH50:GJ50"/>
    <mergeCell ref="GK50:GM50"/>
    <mergeCell ref="GN50:GP50"/>
    <mergeCell ref="GQ50:GS50"/>
    <mergeCell ref="GT50:GV50"/>
    <mergeCell ref="GW50:GY50"/>
    <mergeCell ref="GZ50:HB50"/>
    <mergeCell ref="HC50:HE50"/>
    <mergeCell ref="HF50:HH50"/>
    <mergeCell ref="HI50:HK50"/>
    <mergeCell ref="HR49:HT49"/>
    <mergeCell ref="HU49:HW49"/>
    <mergeCell ref="DZ49:EB49"/>
    <mergeCell ref="EC49:EE49"/>
    <mergeCell ref="EF49:EH49"/>
    <mergeCell ref="EI49:EK49"/>
    <mergeCell ref="EL49:EN49"/>
    <mergeCell ref="EO49:EQ49"/>
    <mergeCell ref="ER49:ET49"/>
    <mergeCell ref="EU49:EW49"/>
    <mergeCell ref="EX49:EZ49"/>
    <mergeCell ref="FA49:FC49"/>
    <mergeCell ref="FD49:FF49"/>
    <mergeCell ref="FG49:FI49"/>
    <mergeCell ref="FJ49:FL49"/>
    <mergeCell ref="FM49:FO49"/>
    <mergeCell ref="FP49:FR49"/>
    <mergeCell ref="FS49:FU49"/>
    <mergeCell ref="FV49:FX49"/>
    <mergeCell ref="CA49:CC49"/>
    <mergeCell ref="CD49:CF49"/>
    <mergeCell ref="CG49:CI49"/>
    <mergeCell ref="CJ49:CL49"/>
    <mergeCell ref="CM49:CO49"/>
    <mergeCell ref="CP49:CR49"/>
    <mergeCell ref="CS49:CU49"/>
    <mergeCell ref="CV49:CX49"/>
    <mergeCell ref="CY49:DA49"/>
    <mergeCell ref="DB49:DD49"/>
    <mergeCell ref="DE49:DG49"/>
    <mergeCell ref="DH49:DJ49"/>
    <mergeCell ref="DK49:DM49"/>
    <mergeCell ref="DN49:DP49"/>
    <mergeCell ref="DQ49:DS49"/>
    <mergeCell ref="DT49:DV49"/>
    <mergeCell ref="DW49:DY49"/>
    <mergeCell ref="J49:L49"/>
    <mergeCell ref="M49:O49"/>
    <mergeCell ref="P49:R49"/>
    <mergeCell ref="S49:U49"/>
    <mergeCell ref="V49:X49"/>
    <mergeCell ref="Y49:AA49"/>
    <mergeCell ref="AB49:AD49"/>
    <mergeCell ref="AE49:AG49"/>
    <mergeCell ref="AH49:AJ49"/>
    <mergeCell ref="AK49:AM49"/>
    <mergeCell ref="AN49:AP49"/>
    <mergeCell ref="AQ49:AS49"/>
    <mergeCell ref="AT49:AV49"/>
    <mergeCell ref="AW49:AY49"/>
    <mergeCell ref="AZ49:BB49"/>
    <mergeCell ref="BC49:BE49"/>
    <mergeCell ref="BF49:BH49"/>
    <mergeCell ref="BI49:BK49"/>
    <mergeCell ref="BL49:BN49"/>
    <mergeCell ref="BO49:BQ49"/>
    <mergeCell ref="BR49:BT49"/>
    <mergeCell ref="BU49:BW49"/>
    <mergeCell ref="BX49:BZ49"/>
    <mergeCell ref="HO48:HQ48"/>
    <mergeCell ref="HR48:HT48"/>
    <mergeCell ref="HU48:HW48"/>
    <mergeCell ref="HX48:HZ48"/>
    <mergeCell ref="IA48:IC48"/>
    <mergeCell ref="ID48:IF48"/>
    <mergeCell ref="GT48:GV48"/>
    <mergeCell ref="GW48:GY48"/>
    <mergeCell ref="GZ48:HB48"/>
    <mergeCell ref="HC48:HE48"/>
    <mergeCell ref="HF48:HH48"/>
    <mergeCell ref="HI48:HK48"/>
    <mergeCell ref="HL48:HN48"/>
    <mergeCell ref="FP48:FR48"/>
    <mergeCell ref="FS48:FU48"/>
    <mergeCell ref="FV48:FX48"/>
    <mergeCell ref="FY48:GA48"/>
    <mergeCell ref="GB48:GD48"/>
    <mergeCell ref="GE48:GG48"/>
    <mergeCell ref="GH48:GJ48"/>
    <mergeCell ref="GK48:GM48"/>
    <mergeCell ref="GN48:GP48"/>
    <mergeCell ref="GQ48:GS48"/>
    <mergeCell ref="DQ48:DS48"/>
    <mergeCell ref="DT48:DV48"/>
    <mergeCell ref="DW48:DY48"/>
    <mergeCell ref="DZ48:EB48"/>
    <mergeCell ref="EC48:EE48"/>
    <mergeCell ref="EF48:EH48"/>
    <mergeCell ref="EI48:EK48"/>
    <mergeCell ref="EL48:EN48"/>
    <mergeCell ref="EO48:EQ48"/>
    <mergeCell ref="ER48:ET48"/>
    <mergeCell ref="EU48:EW48"/>
    <mergeCell ref="EX48:EZ48"/>
    <mergeCell ref="FA48:FC48"/>
    <mergeCell ref="FD48:FF48"/>
    <mergeCell ref="FG48:FI48"/>
    <mergeCell ref="J48:L48"/>
    <mergeCell ref="M48:O48"/>
    <mergeCell ref="P48:R48"/>
    <mergeCell ref="P47:R47"/>
    <mergeCell ref="S47:U47"/>
    <mergeCell ref="V47:X47"/>
    <mergeCell ref="Y47:AA47"/>
    <mergeCell ref="AB47:AD47"/>
    <mergeCell ref="AE47:AG47"/>
    <mergeCell ref="AH47:AJ47"/>
    <mergeCell ref="AK47:AM47"/>
    <mergeCell ref="AN47:AP47"/>
    <mergeCell ref="AQ47:AS47"/>
    <mergeCell ref="AT47:AV47"/>
    <mergeCell ref="AW47:AY47"/>
    <mergeCell ref="AZ47:BB47"/>
    <mergeCell ref="BC47:BE47"/>
    <mergeCell ref="BF47:BH47"/>
    <mergeCell ref="BI47:BK47"/>
    <mergeCell ref="BL47:BN47"/>
    <mergeCell ref="BO47:BQ47"/>
    <mergeCell ref="BR47:BT47"/>
    <mergeCell ref="BU47:BW47"/>
    <mergeCell ref="BX47:BZ47"/>
    <mergeCell ref="CA47:CC47"/>
    <mergeCell ref="CD47:CF47"/>
    <mergeCell ref="CG47:CI47"/>
    <mergeCell ref="CJ47:CL47"/>
    <mergeCell ref="CM47:CO47"/>
    <mergeCell ref="CP47:CR47"/>
    <mergeCell ref="BF48:BH48"/>
    <mergeCell ref="BI48:BK48"/>
    <mergeCell ref="BL48:BN48"/>
    <mergeCell ref="BO48:BQ48"/>
    <mergeCell ref="FG47:FI47"/>
    <mergeCell ref="FJ47:FL47"/>
    <mergeCell ref="S48:U48"/>
    <mergeCell ref="V48:X48"/>
    <mergeCell ref="Y48:AA48"/>
    <mergeCell ref="AB48:AD48"/>
    <mergeCell ref="AE48:AG48"/>
    <mergeCell ref="AH48:AJ48"/>
    <mergeCell ref="AK48:AM48"/>
    <mergeCell ref="AN48:AP48"/>
    <mergeCell ref="AQ48:AS48"/>
    <mergeCell ref="AT48:AV48"/>
    <mergeCell ref="AW48:AY48"/>
    <mergeCell ref="AZ48:BB48"/>
    <mergeCell ref="BC48:BE48"/>
    <mergeCell ref="BR48:BT48"/>
    <mergeCell ref="BU48:BW48"/>
    <mergeCell ref="BX48:BZ48"/>
    <mergeCell ref="CA48:CC48"/>
    <mergeCell ref="CD48:CF48"/>
    <mergeCell ref="CG48:CI48"/>
    <mergeCell ref="CJ48:CL48"/>
    <mergeCell ref="CM48:CO48"/>
    <mergeCell ref="CP48:CR48"/>
    <mergeCell ref="CS48:CU48"/>
    <mergeCell ref="CV48:CX48"/>
    <mergeCell ref="CY48:DA48"/>
    <mergeCell ref="DB48:DD48"/>
    <mergeCell ref="DE48:DG48"/>
    <mergeCell ref="DH48:DJ48"/>
    <mergeCell ref="DK48:DM48"/>
    <mergeCell ref="DN48:DP48"/>
    <mergeCell ref="HF47:HH47"/>
    <mergeCell ref="HI47:HK47"/>
    <mergeCell ref="HL47:HN47"/>
    <mergeCell ref="HO47:HQ47"/>
    <mergeCell ref="HR47:HT47"/>
    <mergeCell ref="HU47:HW47"/>
    <mergeCell ref="HX47:HZ47"/>
    <mergeCell ref="IA47:IC47"/>
    <mergeCell ref="ID47:IF47"/>
    <mergeCell ref="FM47:FO47"/>
    <mergeCell ref="FP47:FR47"/>
    <mergeCell ref="FS47:FU47"/>
    <mergeCell ref="FV47:FX47"/>
    <mergeCell ref="FY47:GA47"/>
    <mergeCell ref="GB47:GD47"/>
    <mergeCell ref="GE47:GG47"/>
    <mergeCell ref="GH47:GJ47"/>
    <mergeCell ref="GK47:GM47"/>
    <mergeCell ref="GN47:GP47"/>
    <mergeCell ref="GQ47:GS47"/>
    <mergeCell ref="CS47:CU47"/>
    <mergeCell ref="CV47:CX47"/>
    <mergeCell ref="CY47:DA47"/>
    <mergeCell ref="DB47:DD47"/>
    <mergeCell ref="DE47:DG47"/>
    <mergeCell ref="FJ48:FL48"/>
    <mergeCell ref="FM48:FO48"/>
    <mergeCell ref="GK46:GM46"/>
    <mergeCell ref="GN46:GP46"/>
    <mergeCell ref="GQ46:GS46"/>
    <mergeCell ref="GT46:GV46"/>
    <mergeCell ref="GW46:GY46"/>
    <mergeCell ref="GZ46:HB46"/>
    <mergeCell ref="HC46:HE46"/>
    <mergeCell ref="HF46:HH46"/>
    <mergeCell ref="HI46:HK46"/>
    <mergeCell ref="HL46:HN46"/>
    <mergeCell ref="HO46:HQ46"/>
    <mergeCell ref="HR46:HT46"/>
    <mergeCell ref="HU46:HW46"/>
    <mergeCell ref="HX46:HZ46"/>
    <mergeCell ref="IA46:IC46"/>
    <mergeCell ref="GT47:GV47"/>
    <mergeCell ref="GW47:GY47"/>
    <mergeCell ref="GZ47:HB47"/>
    <mergeCell ref="HC47:HE47"/>
    <mergeCell ref="DH47:DJ47"/>
    <mergeCell ref="DK47:DM47"/>
    <mergeCell ref="DN47:DP47"/>
    <mergeCell ref="DQ47:DS47"/>
    <mergeCell ref="DT47:DV47"/>
    <mergeCell ref="DW47:DY47"/>
    <mergeCell ref="DZ47:EB47"/>
    <mergeCell ref="EC47:EE47"/>
    <mergeCell ref="EF47:EH47"/>
    <mergeCell ref="EI47:EK47"/>
    <mergeCell ref="EL47:EN47"/>
    <mergeCell ref="EO47:EQ47"/>
    <mergeCell ref="ER47:ET47"/>
    <mergeCell ref="EU47:EW47"/>
    <mergeCell ref="EX47:EZ47"/>
    <mergeCell ref="FA47:FC47"/>
    <mergeCell ref="FD47:FF47"/>
    <mergeCell ref="EL46:EN46"/>
    <mergeCell ref="EO46:EQ46"/>
    <mergeCell ref="ER46:ET46"/>
    <mergeCell ref="EU46:EW46"/>
    <mergeCell ref="EX46:EZ46"/>
    <mergeCell ref="FA46:FC46"/>
    <mergeCell ref="FD46:FF46"/>
    <mergeCell ref="FG46:FI46"/>
    <mergeCell ref="FJ46:FL46"/>
    <mergeCell ref="FM46:FO46"/>
    <mergeCell ref="FP46:FR46"/>
    <mergeCell ref="FS46:FU46"/>
    <mergeCell ref="FV46:FX46"/>
    <mergeCell ref="FY46:GA46"/>
    <mergeCell ref="GB46:GD46"/>
    <mergeCell ref="GE46:GG46"/>
    <mergeCell ref="GH46:GJ46"/>
    <mergeCell ref="IA45:IC45"/>
    <mergeCell ref="ID45:IF45"/>
    <mergeCell ref="IG45:II45"/>
    <mergeCell ref="IJ45:IL45"/>
    <mergeCell ref="IM45:IO45"/>
    <mergeCell ref="J46:L46"/>
    <mergeCell ref="M46:O46"/>
    <mergeCell ref="P46:R46"/>
    <mergeCell ref="S46:U46"/>
    <mergeCell ref="V46:X46"/>
    <mergeCell ref="Y46:AA46"/>
    <mergeCell ref="AB46:AD46"/>
    <mergeCell ref="AE46:AG46"/>
    <mergeCell ref="AH46:AJ46"/>
    <mergeCell ref="AK46:AM46"/>
    <mergeCell ref="AN46:AP46"/>
    <mergeCell ref="AQ46:AS46"/>
    <mergeCell ref="AT46:AV46"/>
    <mergeCell ref="AW46:AY46"/>
    <mergeCell ref="AZ46:BB46"/>
    <mergeCell ref="BC46:BE46"/>
    <mergeCell ref="BF46:BH46"/>
    <mergeCell ref="BI46:BK46"/>
    <mergeCell ref="BL46:BN46"/>
    <mergeCell ref="BO46:BQ46"/>
    <mergeCell ref="BR46:BT46"/>
    <mergeCell ref="BU46:BW46"/>
    <mergeCell ref="BX46:BZ46"/>
    <mergeCell ref="CA46:CC46"/>
    <mergeCell ref="CD46:CF46"/>
    <mergeCell ref="CG46:CI46"/>
    <mergeCell ref="CJ46:CL46"/>
    <mergeCell ref="GB45:GD45"/>
    <mergeCell ref="GE45:GG45"/>
    <mergeCell ref="GH45:GJ45"/>
    <mergeCell ref="GK45:GM45"/>
    <mergeCell ref="GN45:GP45"/>
    <mergeCell ref="GQ45:GS45"/>
    <mergeCell ref="GT45:GV45"/>
    <mergeCell ref="GW45:GY45"/>
    <mergeCell ref="GZ45:HB45"/>
    <mergeCell ref="HC45:HE45"/>
    <mergeCell ref="HF45:HH45"/>
    <mergeCell ref="HI45:HK45"/>
    <mergeCell ref="HL45:HN45"/>
    <mergeCell ref="HO45:HQ45"/>
    <mergeCell ref="HR45:HT45"/>
    <mergeCell ref="ID46:IF46"/>
    <mergeCell ref="HU45:HW45"/>
    <mergeCell ref="FD43:FF43"/>
    <mergeCell ref="FG43:FI43"/>
    <mergeCell ref="FJ43:FL43"/>
    <mergeCell ref="J44:L44"/>
    <mergeCell ref="M44:O44"/>
    <mergeCell ref="P44:R44"/>
    <mergeCell ref="S44:U44"/>
    <mergeCell ref="V44:X44"/>
    <mergeCell ref="Y44:AA44"/>
    <mergeCell ref="AB44:AD44"/>
    <mergeCell ref="AE44:AG44"/>
    <mergeCell ref="AH44:AJ44"/>
    <mergeCell ref="AK44:AM44"/>
    <mergeCell ref="AN44:AP44"/>
    <mergeCell ref="AQ44:AS44"/>
    <mergeCell ref="AT44:AV44"/>
    <mergeCell ref="AW44:AY44"/>
    <mergeCell ref="AZ44:BB44"/>
    <mergeCell ref="BC44:BE44"/>
    <mergeCell ref="HX45:HZ45"/>
    <mergeCell ref="EC45:EE45"/>
    <mergeCell ref="EF45:EH45"/>
    <mergeCell ref="EI45:EK45"/>
    <mergeCell ref="EL45:EN45"/>
    <mergeCell ref="EO45:EQ45"/>
    <mergeCell ref="ER45:ET45"/>
    <mergeCell ref="EU45:EW45"/>
    <mergeCell ref="EX45:EZ45"/>
    <mergeCell ref="FA45:FC45"/>
    <mergeCell ref="FD45:FF45"/>
    <mergeCell ref="FG45:FI45"/>
    <mergeCell ref="FJ45:FL45"/>
    <mergeCell ref="FM45:FO45"/>
    <mergeCell ref="FP45:FR45"/>
    <mergeCell ref="FS45:FU45"/>
    <mergeCell ref="FV45:FX45"/>
    <mergeCell ref="FY45:GA45"/>
    <mergeCell ref="CD45:CF45"/>
    <mergeCell ref="CG45:CI45"/>
    <mergeCell ref="CJ45:CL45"/>
    <mergeCell ref="CM45:CO45"/>
    <mergeCell ref="CP45:CR45"/>
    <mergeCell ref="CS45:CU45"/>
    <mergeCell ref="CV45:CX45"/>
    <mergeCell ref="CY45:DA45"/>
    <mergeCell ref="DB45:DD45"/>
    <mergeCell ref="DE45:DG45"/>
    <mergeCell ref="DH45:DJ45"/>
    <mergeCell ref="DK45:DM45"/>
    <mergeCell ref="DN45:DP45"/>
    <mergeCell ref="DQ45:DS45"/>
    <mergeCell ref="DT45:DV45"/>
    <mergeCell ref="DW45:DY45"/>
    <mergeCell ref="DZ45:EB45"/>
    <mergeCell ref="HR43:HT43"/>
    <mergeCell ref="HU43:HW43"/>
    <mergeCell ref="HX43:HZ43"/>
    <mergeCell ref="FJ44:FL44"/>
    <mergeCell ref="FM44:FO44"/>
    <mergeCell ref="FP44:FR44"/>
    <mergeCell ref="FS44:FU44"/>
    <mergeCell ref="FV44:FX44"/>
    <mergeCell ref="FY44:GA44"/>
    <mergeCell ref="GB44:GD44"/>
    <mergeCell ref="IA43:IC43"/>
    <mergeCell ref="ID43:IF43"/>
    <mergeCell ref="GT43:GV43"/>
    <mergeCell ref="GW43:GY43"/>
    <mergeCell ref="GZ43:HB43"/>
    <mergeCell ref="HC43:HE43"/>
    <mergeCell ref="HF43:HH43"/>
    <mergeCell ref="HI43:HK43"/>
    <mergeCell ref="HL43:HN43"/>
    <mergeCell ref="HO43:HQ43"/>
    <mergeCell ref="BX43:BZ43"/>
    <mergeCell ref="CA43:CC43"/>
    <mergeCell ref="CD43:CF43"/>
    <mergeCell ref="CG43:CI43"/>
    <mergeCell ref="CJ43:CL43"/>
    <mergeCell ref="CM43:CO43"/>
    <mergeCell ref="CP43:CR43"/>
    <mergeCell ref="CS43:CU43"/>
    <mergeCell ref="CV43:CX43"/>
    <mergeCell ref="CY43:DA43"/>
    <mergeCell ref="DB43:DD43"/>
    <mergeCell ref="DE43:DG43"/>
    <mergeCell ref="DH43:DJ43"/>
    <mergeCell ref="DK43:DM43"/>
    <mergeCell ref="DN43:DP43"/>
    <mergeCell ref="DQ43:DS43"/>
    <mergeCell ref="J45:L45"/>
    <mergeCell ref="M45:O45"/>
    <mergeCell ref="P45:R45"/>
    <mergeCell ref="S45:U45"/>
    <mergeCell ref="V45:X45"/>
    <mergeCell ref="Y45:AA45"/>
    <mergeCell ref="AB45:AD45"/>
    <mergeCell ref="AE45:AG45"/>
    <mergeCell ref="AH45:AJ45"/>
    <mergeCell ref="AK45:AM45"/>
    <mergeCell ref="AN45:AP45"/>
    <mergeCell ref="AQ45:AS45"/>
    <mergeCell ref="AT45:AV45"/>
    <mergeCell ref="AW45:AY45"/>
    <mergeCell ref="AZ45:BB45"/>
    <mergeCell ref="BC45:BE45"/>
    <mergeCell ref="BF45:BH45"/>
    <mergeCell ref="BI45:BK45"/>
    <mergeCell ref="BL45:BN45"/>
    <mergeCell ref="BO45:BQ45"/>
    <mergeCell ref="BR45:BT45"/>
    <mergeCell ref="BU45:BW45"/>
    <mergeCell ref="BX45:BZ45"/>
    <mergeCell ref="CA45:CC45"/>
    <mergeCell ref="FS43:FU43"/>
    <mergeCell ref="FV43:FX43"/>
    <mergeCell ref="FY43:GA43"/>
    <mergeCell ref="GB43:GD43"/>
    <mergeCell ref="GE43:GG43"/>
    <mergeCell ref="GH43:GJ43"/>
    <mergeCell ref="GK43:GM43"/>
    <mergeCell ref="GN43:GP43"/>
    <mergeCell ref="GQ43:GS43"/>
    <mergeCell ref="DT43:DV43"/>
    <mergeCell ref="DW43:DY43"/>
    <mergeCell ref="FA44:FC44"/>
    <mergeCell ref="FD44:FF44"/>
    <mergeCell ref="FG44:FI44"/>
    <mergeCell ref="BU12:BW12"/>
    <mergeCell ref="GT23:GV23"/>
    <mergeCell ref="FM23:FO23"/>
    <mergeCell ref="FP23:FR23"/>
    <mergeCell ref="FS23:FU23"/>
    <mergeCell ref="GW41:GY41"/>
    <mergeCell ref="EU41:EW41"/>
    <mergeCell ref="DH41:DJ41"/>
    <mergeCell ref="DK41:DM41"/>
    <mergeCell ref="DN41:DP41"/>
    <mergeCell ref="DQ41:DS41"/>
    <mergeCell ref="DT41:DV41"/>
    <mergeCell ref="DW41:DY41"/>
    <mergeCell ref="CJ42:CL42"/>
    <mergeCell ref="CM42:CO42"/>
    <mergeCell ref="CP42:CR42"/>
    <mergeCell ref="CS42:CU42"/>
    <mergeCell ref="CV42:CX42"/>
    <mergeCell ref="CY42:DA42"/>
    <mergeCell ref="DB42:DD42"/>
    <mergeCell ref="DE42:DG42"/>
    <mergeCell ref="DH42:DJ42"/>
    <mergeCell ref="DK42:DM42"/>
    <mergeCell ref="DN42:DP42"/>
    <mergeCell ref="HX41:HZ41"/>
    <mergeCell ref="IA41:IC41"/>
    <mergeCell ref="ID41:IF41"/>
    <mergeCell ref="GZ41:HB41"/>
    <mergeCell ref="HC41:HE41"/>
    <mergeCell ref="HF41:HH41"/>
    <mergeCell ref="HI41:HK41"/>
    <mergeCell ref="HL41:HN41"/>
    <mergeCell ref="HO41:HQ41"/>
    <mergeCell ref="GH42:GJ42"/>
    <mergeCell ref="GK42:GM42"/>
    <mergeCell ref="GN42:GP42"/>
    <mergeCell ref="GQ42:GS42"/>
    <mergeCell ref="GT42:GV42"/>
    <mergeCell ref="GW42:GY42"/>
    <mergeCell ref="GZ42:HB42"/>
    <mergeCell ref="HC42:HE42"/>
    <mergeCell ref="HF42:HH42"/>
    <mergeCell ref="HI42:HK42"/>
    <mergeCell ref="HR42:HT42"/>
    <mergeCell ref="HU42:HW42"/>
    <mergeCell ref="HX42:HZ42"/>
    <mergeCell ref="IA42:IC42"/>
    <mergeCell ref="ID42:IF42"/>
    <mergeCell ref="DQ42:DS42"/>
    <mergeCell ref="DT42:DV42"/>
    <mergeCell ref="DW42:DY42"/>
    <mergeCell ref="DZ42:EB42"/>
    <mergeCell ref="EC42:EE42"/>
    <mergeCell ref="EF42:EH42"/>
    <mergeCell ref="HL42:HN42"/>
    <mergeCell ref="HO42:HQ42"/>
    <mergeCell ref="EI42:EK42"/>
    <mergeCell ref="EL42:EN42"/>
    <mergeCell ref="EO42:EQ42"/>
    <mergeCell ref="ER42:ET42"/>
    <mergeCell ref="EU42:EW42"/>
    <mergeCell ref="EX42:EZ42"/>
    <mergeCell ref="FA42:FC42"/>
    <mergeCell ref="FD42:FF42"/>
    <mergeCell ref="GT3:GV3"/>
    <mergeCell ref="GW3:GY3"/>
    <mergeCell ref="GZ3:HB3"/>
    <mergeCell ref="HC3:HE3"/>
    <mergeCell ref="DB3:DD3"/>
    <mergeCell ref="DE3:DG3"/>
    <mergeCell ref="DH3:DJ3"/>
    <mergeCell ref="DK3:DM3"/>
    <mergeCell ref="DN3:DP3"/>
    <mergeCell ref="DQ3:DS3"/>
    <mergeCell ref="DT3:DV3"/>
    <mergeCell ref="DW3:DY3"/>
    <mergeCell ref="DZ3:EB3"/>
    <mergeCell ref="EC3:EE3"/>
    <mergeCell ref="EF3:EH3"/>
    <mergeCell ref="EI3:EK3"/>
    <mergeCell ref="EL3:EN3"/>
    <mergeCell ref="EO3:EQ3"/>
    <mergeCell ref="ER3:ET3"/>
    <mergeCell ref="EU3:EW3"/>
    <mergeCell ref="EX3:EZ3"/>
    <mergeCell ref="ET7:EU7"/>
    <mergeCell ref="CY10:DA10"/>
    <mergeCell ref="DB10:DD10"/>
    <mergeCell ref="DE10:DG10"/>
    <mergeCell ref="DH10:DJ10"/>
    <mergeCell ref="DK10:DM10"/>
    <mergeCell ref="DN10:DP10"/>
    <mergeCell ref="FM10:FO10"/>
    <mergeCell ref="FP10:FR10"/>
    <mergeCell ref="EO10:EQ10"/>
    <mergeCell ref="ER10:ET10"/>
    <mergeCell ref="EU10:EW10"/>
    <mergeCell ref="EX10:EZ10"/>
    <mergeCell ref="DQ10:DS10"/>
    <mergeCell ref="DT10:DV10"/>
    <mergeCell ref="DK6:DM6"/>
    <mergeCell ref="DN6:DP6"/>
    <mergeCell ref="DQ6:DS6"/>
    <mergeCell ref="DT6:DV6"/>
    <mergeCell ref="DW6:DY6"/>
    <mergeCell ref="DZ6:EB6"/>
    <mergeCell ref="EC6:EE6"/>
    <mergeCell ref="EF6:EH6"/>
    <mergeCell ref="EI6:EK6"/>
    <mergeCell ref="EL6:EN6"/>
    <mergeCell ref="EO6:EQ6"/>
    <mergeCell ref="ER6:ET6"/>
    <mergeCell ref="EU6:EW6"/>
    <mergeCell ref="EX6:EZ6"/>
    <mergeCell ref="FA6:FC6"/>
    <mergeCell ref="FG42:FI42"/>
    <mergeCell ref="FJ42:FL42"/>
    <mergeCell ref="FM42:FO42"/>
    <mergeCell ref="FP42:FR42"/>
    <mergeCell ref="FS42:FU42"/>
    <mergeCell ref="J43:L43"/>
    <mergeCell ref="M43:O43"/>
    <mergeCell ref="P43:R43"/>
    <mergeCell ref="S43:U43"/>
    <mergeCell ref="V43:X43"/>
    <mergeCell ref="Y43:AA43"/>
    <mergeCell ref="AB43:AD43"/>
    <mergeCell ref="AE43:AG43"/>
    <mergeCell ref="AH42:AJ42"/>
    <mergeCell ref="AK42:AM42"/>
    <mergeCell ref="AN42:AP42"/>
    <mergeCell ref="AQ42:AS42"/>
    <mergeCell ref="AT42:AV42"/>
    <mergeCell ref="AW42:AY42"/>
    <mergeCell ref="AZ42:BB42"/>
    <mergeCell ref="BC42:BE42"/>
    <mergeCell ref="BF42:BH42"/>
    <mergeCell ref="BI42:BK42"/>
    <mergeCell ref="BL42:BN42"/>
    <mergeCell ref="BO42:BQ42"/>
    <mergeCell ref="BR42:BT42"/>
    <mergeCell ref="BU42:BW42"/>
    <mergeCell ref="BX42:BZ42"/>
    <mergeCell ref="CA42:CC42"/>
    <mergeCell ref="CD42:CF42"/>
    <mergeCell ref="CG42:CI42"/>
    <mergeCell ref="FY41:GA41"/>
    <mergeCell ref="GB41:GD41"/>
    <mergeCell ref="J42:L42"/>
    <mergeCell ref="M42:O42"/>
    <mergeCell ref="P42:R42"/>
    <mergeCell ref="S42:U42"/>
    <mergeCell ref="V42:X42"/>
    <mergeCell ref="Y42:AA42"/>
    <mergeCell ref="AB42:AD42"/>
    <mergeCell ref="AE42:AG42"/>
    <mergeCell ref="AH43:AJ43"/>
    <mergeCell ref="AK43:AM43"/>
    <mergeCell ref="AN43:AP43"/>
    <mergeCell ref="AQ43:AS43"/>
    <mergeCell ref="AT43:AV43"/>
    <mergeCell ref="AW43:AY43"/>
    <mergeCell ref="AZ43:BB43"/>
    <mergeCell ref="BC43:BE43"/>
    <mergeCell ref="BF43:BH43"/>
    <mergeCell ref="BI43:BK43"/>
    <mergeCell ref="BL43:BN43"/>
    <mergeCell ref="BO43:BQ43"/>
    <mergeCell ref="BR43:BT43"/>
    <mergeCell ref="DZ43:EB43"/>
    <mergeCell ref="EC43:EE43"/>
    <mergeCell ref="EF43:EH43"/>
    <mergeCell ref="EI43:EK43"/>
    <mergeCell ref="EL43:EN43"/>
    <mergeCell ref="EO43:EQ43"/>
    <mergeCell ref="ER43:ET43"/>
    <mergeCell ref="EU43:EW43"/>
    <mergeCell ref="EX43:EZ43"/>
    <mergeCell ref="FA43:FC43"/>
    <mergeCell ref="GE41:GG41"/>
    <mergeCell ref="GH41:GJ41"/>
    <mergeCell ref="GK41:GM41"/>
    <mergeCell ref="GN41:GP41"/>
    <mergeCell ref="GQ41:GS41"/>
    <mergeCell ref="AE41:AG41"/>
    <mergeCell ref="AH41:AJ41"/>
    <mergeCell ref="AK41:AM41"/>
    <mergeCell ref="AN41:AP41"/>
    <mergeCell ref="AQ41:AS41"/>
    <mergeCell ref="AT41:AV41"/>
    <mergeCell ref="AW41:AY41"/>
    <mergeCell ref="AZ41:BB41"/>
    <mergeCell ref="BC41:BE41"/>
    <mergeCell ref="BF41:BH41"/>
    <mergeCell ref="DZ41:EB41"/>
    <mergeCell ref="EC41:EE41"/>
    <mergeCell ref="EF41:EH41"/>
    <mergeCell ref="EI41:EK41"/>
    <mergeCell ref="EL41:EN41"/>
    <mergeCell ref="EO41:EQ41"/>
    <mergeCell ref="ER41:ET41"/>
    <mergeCell ref="CA41:CC41"/>
    <mergeCell ref="CD41:CF41"/>
    <mergeCell ref="CG41:CI41"/>
    <mergeCell ref="CJ41:CL41"/>
    <mergeCell ref="CM41:CO41"/>
    <mergeCell ref="FV42:FX42"/>
    <mergeCell ref="FY42:GA42"/>
    <mergeCell ref="GB42:GD42"/>
    <mergeCell ref="GE42:GG42"/>
    <mergeCell ref="BI3:BK3"/>
    <mergeCell ref="BL3:BN3"/>
    <mergeCell ref="BO3:BQ3"/>
    <mergeCell ref="BR3:BT3"/>
    <mergeCell ref="BU3:BW3"/>
    <mergeCell ref="BX3:BZ3"/>
    <mergeCell ref="CA3:CC3"/>
    <mergeCell ref="CD3:CF3"/>
    <mergeCell ref="CG3:CI3"/>
    <mergeCell ref="CJ3:CL3"/>
    <mergeCell ref="CM3:CO3"/>
    <mergeCell ref="CP3:CR3"/>
    <mergeCell ref="CS3:CU3"/>
    <mergeCell ref="CV3:CX3"/>
    <mergeCell ref="CY3:DA3"/>
    <mergeCell ref="FA3:FC3"/>
    <mergeCell ref="FD3:FF3"/>
    <mergeCell ref="AN12:AP12"/>
    <mergeCell ref="AQ12:AS12"/>
    <mergeCell ref="AT12:AV12"/>
    <mergeCell ref="AW12:AY12"/>
    <mergeCell ref="AZ12:BB12"/>
    <mergeCell ref="BC12:BE12"/>
    <mergeCell ref="BK7:BL7"/>
    <mergeCell ref="BN7:BO7"/>
    <mergeCell ref="BQ7:BR7"/>
    <mergeCell ref="BT7:BU7"/>
    <mergeCell ref="BW7:BX7"/>
    <mergeCell ref="FV23:FX23"/>
    <mergeCell ref="FY23:GA23"/>
    <mergeCell ref="GB23:GD23"/>
    <mergeCell ref="EU23:EW23"/>
    <mergeCell ref="EX23:EZ23"/>
    <mergeCell ref="D6:E8"/>
    <mergeCell ref="II7:IJ7"/>
    <mergeCell ref="IL7:IM7"/>
    <mergeCell ref="IG148:II148"/>
    <mergeCell ref="IJ148:IL148"/>
    <mergeCell ref="IM148:IO148"/>
    <mergeCell ref="IG149:II149"/>
    <mergeCell ref="IJ149:IL149"/>
    <mergeCell ref="IM149:IO149"/>
    <mergeCell ref="IG150:II150"/>
    <mergeCell ref="IJ150:IL150"/>
    <mergeCell ref="IM150:IO150"/>
    <mergeCell ref="IG151:II151"/>
    <mergeCell ref="IJ151:IL151"/>
    <mergeCell ref="IM151:IO151"/>
    <mergeCell ref="IG119:II119"/>
    <mergeCell ref="IJ119:IL119"/>
    <mergeCell ref="IM119:IO119"/>
    <mergeCell ref="IG120:II120"/>
    <mergeCell ref="IJ120:IL120"/>
    <mergeCell ref="IM120:IO120"/>
    <mergeCell ref="IG121:II121"/>
    <mergeCell ref="IJ121:IL121"/>
    <mergeCell ref="IM121:IO121"/>
    <mergeCell ref="IG122:II122"/>
    <mergeCell ref="IJ122:IL122"/>
    <mergeCell ref="IM122:IO122"/>
    <mergeCell ref="IG123:II123"/>
    <mergeCell ref="IJ123:IL123"/>
    <mergeCell ref="IM123:IO123"/>
    <mergeCell ref="IG124:II124"/>
    <mergeCell ref="IJ124:IL124"/>
    <mergeCell ref="IM124:IO124"/>
    <mergeCell ref="IG113:II113"/>
    <mergeCell ref="IJ113:IL113"/>
    <mergeCell ref="IM113:IO113"/>
    <mergeCell ref="IG114:II114"/>
    <mergeCell ref="IJ114:IL114"/>
    <mergeCell ref="IM114:IO114"/>
    <mergeCell ref="IG115:II115"/>
    <mergeCell ref="IJ115:IL115"/>
    <mergeCell ref="IM115:IO115"/>
    <mergeCell ref="IG116:II116"/>
    <mergeCell ref="IJ116:IL116"/>
    <mergeCell ref="IM116:IO116"/>
    <mergeCell ref="IG117:II117"/>
    <mergeCell ref="IJ117:IL117"/>
    <mergeCell ref="IM117:IO117"/>
    <mergeCell ref="IG118:II118"/>
    <mergeCell ref="IJ118:IL118"/>
    <mergeCell ref="IM118:IO118"/>
    <mergeCell ref="IG96:II96"/>
    <mergeCell ref="IJ96:IL96"/>
    <mergeCell ref="IM96:IO96"/>
    <mergeCell ref="IG97:II97"/>
    <mergeCell ref="IJ97:IL97"/>
    <mergeCell ref="IM97:IO97"/>
    <mergeCell ref="IG98:II98"/>
    <mergeCell ref="IJ98:IL98"/>
    <mergeCell ref="IM98:IO98"/>
    <mergeCell ref="IG99:II99"/>
    <mergeCell ref="IJ99:IL99"/>
    <mergeCell ref="IM99:IO99"/>
    <mergeCell ref="IG111:II111"/>
    <mergeCell ref="IG152:II152"/>
    <mergeCell ref="IJ152:IL152"/>
    <mergeCell ref="IM152:IO152"/>
    <mergeCell ref="IG125:II125"/>
    <mergeCell ref="IJ125:IL125"/>
    <mergeCell ref="IM125:IO125"/>
    <mergeCell ref="IG126:II126"/>
    <mergeCell ref="IJ126:IL126"/>
    <mergeCell ref="IM126:IO126"/>
    <mergeCell ref="IG127:II127"/>
    <mergeCell ref="IJ127:IL127"/>
    <mergeCell ref="IM127:IO127"/>
    <mergeCell ref="IG128:II128"/>
    <mergeCell ref="IJ128:IL128"/>
    <mergeCell ref="IM128:IO128"/>
    <mergeCell ref="IG129:II129"/>
    <mergeCell ref="IJ129:IL129"/>
    <mergeCell ref="IM129:IO129"/>
    <mergeCell ref="IG153:II153"/>
    <mergeCell ref="IJ153:IL153"/>
    <mergeCell ref="IM153:IO153"/>
    <mergeCell ref="IG142:II142"/>
    <mergeCell ref="IJ142:IL142"/>
    <mergeCell ref="IM142:IO142"/>
    <mergeCell ref="IG143:II143"/>
    <mergeCell ref="IJ143:IL143"/>
    <mergeCell ref="IM143:IO143"/>
    <mergeCell ref="IG144:II144"/>
    <mergeCell ref="IJ144:IL144"/>
    <mergeCell ref="IM144:IO144"/>
    <mergeCell ref="IG145:II145"/>
    <mergeCell ref="IJ145:IL145"/>
    <mergeCell ref="IM145:IO145"/>
    <mergeCell ref="IG146:II146"/>
    <mergeCell ref="IJ146:IL146"/>
    <mergeCell ref="IM146:IO146"/>
    <mergeCell ref="IG147:II147"/>
    <mergeCell ref="IJ147:IL147"/>
    <mergeCell ref="IM147:IO147"/>
    <mergeCell ref="IG130:II130"/>
    <mergeCell ref="IJ130:IL130"/>
    <mergeCell ref="IM130:IO130"/>
    <mergeCell ref="IG134:II134"/>
    <mergeCell ref="IJ134:IL134"/>
    <mergeCell ref="IM134:IO134"/>
    <mergeCell ref="IG138:II138"/>
    <mergeCell ref="IJ138:IL138"/>
    <mergeCell ref="IM138:IO138"/>
    <mergeCell ref="IJ132:IL132"/>
    <mergeCell ref="IM132:IO132"/>
    <mergeCell ref="IJ111:IL111"/>
    <mergeCell ref="IM111:IO111"/>
    <mergeCell ref="IG112:II112"/>
    <mergeCell ref="IJ112:IL112"/>
    <mergeCell ref="IM112:IO112"/>
    <mergeCell ref="IG100:II100"/>
    <mergeCell ref="IJ100:IL100"/>
    <mergeCell ref="IM100:IO100"/>
    <mergeCell ref="IG102:II102"/>
    <mergeCell ref="IJ102:IL102"/>
    <mergeCell ref="IM102:IO102"/>
    <mergeCell ref="IJ106:IL106"/>
    <mergeCell ref="IM106:IO106"/>
    <mergeCell ref="IG110:II110"/>
    <mergeCell ref="IJ110:IL110"/>
    <mergeCell ref="IM110:IO110"/>
    <mergeCell ref="IG106:II106"/>
    <mergeCell ref="IG91:II91"/>
    <mergeCell ref="IJ91:IL91"/>
    <mergeCell ref="IM91:IO91"/>
    <mergeCell ref="IG92:II92"/>
    <mergeCell ref="IJ92:IL92"/>
    <mergeCell ref="IM92:IO92"/>
    <mergeCell ref="IG93:II93"/>
    <mergeCell ref="IJ93:IL93"/>
    <mergeCell ref="IM93:IO93"/>
    <mergeCell ref="IG94:II94"/>
    <mergeCell ref="IJ94:IL94"/>
    <mergeCell ref="IM94:IO94"/>
    <mergeCell ref="IG95:II95"/>
    <mergeCell ref="IJ95:IL95"/>
    <mergeCell ref="IM95:IO95"/>
    <mergeCell ref="IG85:II85"/>
    <mergeCell ref="IJ85:IL85"/>
    <mergeCell ref="IM85:IO85"/>
    <mergeCell ref="IG86:II86"/>
    <mergeCell ref="IJ86:IL86"/>
    <mergeCell ref="IM86:IO86"/>
    <mergeCell ref="IG87:II87"/>
    <mergeCell ref="IJ87:IL87"/>
    <mergeCell ref="IM87:IO87"/>
    <mergeCell ref="IG88:II88"/>
    <mergeCell ref="IJ88:IL88"/>
    <mergeCell ref="IM88:IO88"/>
    <mergeCell ref="IG89:II89"/>
    <mergeCell ref="IJ89:IL89"/>
    <mergeCell ref="IM89:IO89"/>
    <mergeCell ref="IG90:II90"/>
    <mergeCell ref="IJ90:IL90"/>
    <mergeCell ref="IM90:IO90"/>
    <mergeCell ref="IM104:IO104"/>
    <mergeCell ref="IG68:II68"/>
    <mergeCell ref="IJ68:IL68"/>
    <mergeCell ref="IM68:IO68"/>
    <mergeCell ref="IG69:II69"/>
    <mergeCell ref="IJ69:IL69"/>
    <mergeCell ref="IM69:IO69"/>
    <mergeCell ref="IG81:II81"/>
    <mergeCell ref="IJ81:IL81"/>
    <mergeCell ref="IM81:IO81"/>
    <mergeCell ref="IG82:II82"/>
    <mergeCell ref="IJ82:IL82"/>
    <mergeCell ref="IM82:IO82"/>
    <mergeCell ref="IG83:II83"/>
    <mergeCell ref="IJ83:IL83"/>
    <mergeCell ref="IM83:IO83"/>
    <mergeCell ref="IG84:II84"/>
    <mergeCell ref="IJ84:IL84"/>
    <mergeCell ref="IM84:IO84"/>
    <mergeCell ref="IG73:II73"/>
    <mergeCell ref="IJ73:IL73"/>
    <mergeCell ref="IM73:IO73"/>
    <mergeCell ref="IG77:II77"/>
    <mergeCell ref="IJ77:IL77"/>
    <mergeCell ref="IM77:IO77"/>
    <mergeCell ref="IG62:II62"/>
    <mergeCell ref="IJ62:IL62"/>
    <mergeCell ref="IM62:IO62"/>
    <mergeCell ref="IG63:II63"/>
    <mergeCell ref="IJ63:IL63"/>
    <mergeCell ref="IM63:IO63"/>
    <mergeCell ref="IG64:II64"/>
    <mergeCell ref="IJ64:IL64"/>
    <mergeCell ref="IM64:IO64"/>
    <mergeCell ref="IG65:II65"/>
    <mergeCell ref="IJ65:IL65"/>
    <mergeCell ref="IM65:IO65"/>
    <mergeCell ref="IG66:II66"/>
    <mergeCell ref="IJ66:IL66"/>
    <mergeCell ref="IM66:IO66"/>
    <mergeCell ref="IG67:II67"/>
    <mergeCell ref="IJ67:IL67"/>
    <mergeCell ref="IM67:IO67"/>
    <mergeCell ref="IG56:II56"/>
    <mergeCell ref="IJ56:IL56"/>
    <mergeCell ref="IM56:IO56"/>
    <mergeCell ref="IG57:II57"/>
    <mergeCell ref="IJ57:IL57"/>
    <mergeCell ref="IM57:IO57"/>
    <mergeCell ref="IG58:II58"/>
    <mergeCell ref="IJ58:IL58"/>
    <mergeCell ref="IM58:IO58"/>
    <mergeCell ref="IG59:II59"/>
    <mergeCell ref="IJ59:IL59"/>
    <mergeCell ref="IM59:IO59"/>
    <mergeCell ref="IG60:II60"/>
    <mergeCell ref="IJ60:IL60"/>
    <mergeCell ref="IM60:IO60"/>
    <mergeCell ref="IG61:II61"/>
    <mergeCell ref="IJ61:IL61"/>
    <mergeCell ref="IM61:IO61"/>
    <mergeCell ref="IG40:II40"/>
    <mergeCell ref="IJ40:IL40"/>
    <mergeCell ref="IM40:IO40"/>
    <mergeCell ref="IG51:II51"/>
    <mergeCell ref="IJ51:IL51"/>
    <mergeCell ref="IM51:IO51"/>
    <mergeCell ref="IG52:II52"/>
    <mergeCell ref="IJ52:IL52"/>
    <mergeCell ref="IM52:IO52"/>
    <mergeCell ref="IG53:II53"/>
    <mergeCell ref="IJ53:IL53"/>
    <mergeCell ref="IM53:IO53"/>
    <mergeCell ref="IG54:II54"/>
    <mergeCell ref="IJ54:IL54"/>
    <mergeCell ref="IM54:IO54"/>
    <mergeCell ref="IG55:II55"/>
    <mergeCell ref="IJ55:IL55"/>
    <mergeCell ref="IM55:IO55"/>
    <mergeCell ref="IG42:II42"/>
    <mergeCell ref="IJ42:IL42"/>
    <mergeCell ref="IM42:IO42"/>
    <mergeCell ref="IJ46:IL46"/>
    <mergeCell ref="IM46:IO46"/>
    <mergeCell ref="IG50:II50"/>
    <mergeCell ref="IJ50:IL50"/>
    <mergeCell ref="IM50:IO50"/>
    <mergeCell ref="IG46:II46"/>
    <mergeCell ref="IG47:II47"/>
    <mergeCell ref="IJ47:IL47"/>
    <mergeCell ref="IM47:IO47"/>
    <mergeCell ref="IG48:II48"/>
    <mergeCell ref="IJ48:IL48"/>
    <mergeCell ref="IM48:IO48"/>
    <mergeCell ref="IG41:II41"/>
    <mergeCell ref="IJ41:IL41"/>
    <mergeCell ref="IM41:IO41"/>
    <mergeCell ref="IG43:II43"/>
    <mergeCell ref="IJ43:IL43"/>
    <mergeCell ref="IM43:IO43"/>
    <mergeCell ref="IG34:II34"/>
    <mergeCell ref="IJ34:IL34"/>
    <mergeCell ref="IM34:IO34"/>
    <mergeCell ref="IG35:II35"/>
    <mergeCell ref="IJ35:IL35"/>
    <mergeCell ref="IM35:IO35"/>
    <mergeCell ref="IG36:II36"/>
    <mergeCell ref="IJ36:IL36"/>
    <mergeCell ref="IM36:IO36"/>
    <mergeCell ref="IG37:II37"/>
    <mergeCell ref="IJ37:IL37"/>
    <mergeCell ref="IM37:IO37"/>
    <mergeCell ref="IG38:II38"/>
    <mergeCell ref="IJ38:IL38"/>
    <mergeCell ref="IM38:IO38"/>
    <mergeCell ref="IG39:II39"/>
    <mergeCell ref="IJ39:IL39"/>
    <mergeCell ref="IM39:IO39"/>
    <mergeCell ref="IG27:II27"/>
    <mergeCell ref="IJ27:IL27"/>
    <mergeCell ref="IM27:IO27"/>
    <mergeCell ref="IG28:II28"/>
    <mergeCell ref="IJ28:IL28"/>
    <mergeCell ref="IM28:IO28"/>
    <mergeCell ref="IG29:II29"/>
    <mergeCell ref="IJ29:IL29"/>
    <mergeCell ref="IM29:IO29"/>
    <mergeCell ref="IG31:II31"/>
    <mergeCell ref="IJ31:IL31"/>
    <mergeCell ref="IM31:IO31"/>
    <mergeCell ref="IG32:II32"/>
    <mergeCell ref="IJ32:IL32"/>
    <mergeCell ref="IM32:IO32"/>
    <mergeCell ref="IG33:II33"/>
    <mergeCell ref="IJ33:IL33"/>
    <mergeCell ref="IM33:IO33"/>
    <mergeCell ref="IG21:II21"/>
    <mergeCell ref="IJ21:IL21"/>
    <mergeCell ref="IM21:IO21"/>
    <mergeCell ref="IG22:II22"/>
    <mergeCell ref="IJ22:IL22"/>
    <mergeCell ref="IM22:IO22"/>
    <mergeCell ref="IG23:II23"/>
    <mergeCell ref="IJ23:IL23"/>
    <mergeCell ref="IM23:IO23"/>
    <mergeCell ref="IG24:II24"/>
    <mergeCell ref="IJ24:IL24"/>
    <mergeCell ref="IM24:IO24"/>
    <mergeCell ref="IG25:II25"/>
    <mergeCell ref="IJ25:IL25"/>
    <mergeCell ref="IM25:IO25"/>
    <mergeCell ref="IG26:II26"/>
    <mergeCell ref="IJ26:IL26"/>
    <mergeCell ref="IM26:IO26"/>
    <mergeCell ref="IG10:II10"/>
    <mergeCell ref="IJ10:IL10"/>
    <mergeCell ref="IM10:IO10"/>
    <mergeCell ref="IG12:II12"/>
    <mergeCell ref="IJ12:IL12"/>
    <mergeCell ref="IM12:IO12"/>
    <mergeCell ref="IG14:II14"/>
    <mergeCell ref="IJ14:IL14"/>
    <mergeCell ref="IM14:IO14"/>
    <mergeCell ref="IG16:II16"/>
    <mergeCell ref="IJ16:IL16"/>
    <mergeCell ref="IM16:IO16"/>
    <mergeCell ref="IG18:II18"/>
    <mergeCell ref="IJ18:IL18"/>
    <mergeCell ref="IM18:IO18"/>
    <mergeCell ref="IG20:II20"/>
    <mergeCell ref="IJ20:IL20"/>
    <mergeCell ref="IM20:IO20"/>
    <mergeCell ref="GN54:GP54"/>
    <mergeCell ref="GQ54:GS54"/>
    <mergeCell ref="GT54:GV54"/>
    <mergeCell ref="GW54:GY54"/>
    <mergeCell ref="GZ54:HB54"/>
    <mergeCell ref="HC54:HE54"/>
    <mergeCell ref="HF54:HH54"/>
    <mergeCell ref="HI54:HK54"/>
    <mergeCell ref="HL54:HN54"/>
    <mergeCell ref="HO54:HQ54"/>
    <mergeCell ref="HR54:HT54"/>
    <mergeCell ref="HU54:HW54"/>
    <mergeCell ref="DZ54:EB54"/>
    <mergeCell ref="EC54:EE54"/>
    <mergeCell ref="EF54:EH54"/>
    <mergeCell ref="EI54:EK54"/>
    <mergeCell ref="EL54:EN54"/>
    <mergeCell ref="EO54:EQ54"/>
    <mergeCell ref="ER54:ET54"/>
    <mergeCell ref="EU54:EW54"/>
    <mergeCell ref="EX54:EZ54"/>
    <mergeCell ref="FA54:FC54"/>
    <mergeCell ref="FD54:FF54"/>
    <mergeCell ref="FG54:FI54"/>
    <mergeCell ref="FJ54:FL54"/>
    <mergeCell ref="FM54:FO54"/>
    <mergeCell ref="FP54:FR54"/>
    <mergeCell ref="FS54:FU54"/>
    <mergeCell ref="FV54:FX54"/>
    <mergeCell ref="CA54:CC54"/>
    <mergeCell ref="CD54:CF54"/>
    <mergeCell ref="CG54:CI54"/>
    <mergeCell ref="CJ54:CL54"/>
    <mergeCell ref="CM54:CO54"/>
    <mergeCell ref="CP54:CR54"/>
    <mergeCell ref="CS54:CU54"/>
    <mergeCell ref="CV54:CX54"/>
    <mergeCell ref="CY54:DA54"/>
    <mergeCell ref="GZ53:HB53"/>
    <mergeCell ref="HC53:HE53"/>
    <mergeCell ref="HF53:HH53"/>
    <mergeCell ref="HI53:HK53"/>
    <mergeCell ref="HL53:HN53"/>
    <mergeCell ref="HO53:HQ53"/>
    <mergeCell ref="HR53:HT53"/>
    <mergeCell ref="HU53:HW53"/>
    <mergeCell ref="HX53:HZ53"/>
    <mergeCell ref="IA53:IC53"/>
    <mergeCell ref="ID53:IF53"/>
    <mergeCell ref="P54:R54"/>
    <mergeCell ref="S54:U54"/>
    <mergeCell ref="V54:X54"/>
    <mergeCell ref="Y54:AA54"/>
    <mergeCell ref="AB54:AD54"/>
    <mergeCell ref="AE54:AG54"/>
    <mergeCell ref="AH54:AJ54"/>
    <mergeCell ref="AK54:AM54"/>
    <mergeCell ref="AN54:AP54"/>
    <mergeCell ref="AQ54:AS54"/>
    <mergeCell ref="AT54:AV54"/>
    <mergeCell ref="AW54:AY54"/>
    <mergeCell ref="AZ54:BB54"/>
    <mergeCell ref="BC54:BE54"/>
    <mergeCell ref="BF54:BH54"/>
    <mergeCell ref="BI54:BK54"/>
    <mergeCell ref="BL54:BN54"/>
    <mergeCell ref="BO54:BQ54"/>
    <mergeCell ref="BR54:BT54"/>
    <mergeCell ref="BU54:BW54"/>
    <mergeCell ref="BX54:BZ54"/>
    <mergeCell ref="FA53:FC53"/>
    <mergeCell ref="FD53:FF53"/>
    <mergeCell ref="FG53:FI53"/>
    <mergeCell ref="FJ53:FL53"/>
    <mergeCell ref="FM53:FO53"/>
    <mergeCell ref="FP53:FR53"/>
    <mergeCell ref="FS53:FU53"/>
    <mergeCell ref="FV53:FX53"/>
    <mergeCell ref="FY53:GA53"/>
    <mergeCell ref="GB53:GD53"/>
    <mergeCell ref="GE53:GG53"/>
    <mergeCell ref="GH53:GJ53"/>
    <mergeCell ref="GK53:GM53"/>
    <mergeCell ref="GN53:GP53"/>
    <mergeCell ref="GQ53:GS53"/>
    <mergeCell ref="GT53:GV53"/>
    <mergeCell ref="GW53:GY53"/>
    <mergeCell ref="DB53:DD53"/>
    <mergeCell ref="DE53:DG53"/>
    <mergeCell ref="DH53:DJ53"/>
    <mergeCell ref="DK53:DM53"/>
    <mergeCell ref="DN53:DP53"/>
    <mergeCell ref="DQ53:DS53"/>
    <mergeCell ref="DT53:DV53"/>
    <mergeCell ref="HX54:HZ54"/>
    <mergeCell ref="IA54:IC54"/>
    <mergeCell ref="ID54:IF54"/>
    <mergeCell ref="FY54:GA54"/>
    <mergeCell ref="GB54:GD54"/>
    <mergeCell ref="GE54:GG54"/>
    <mergeCell ref="GH54:GJ54"/>
    <mergeCell ref="GK54:GM54"/>
    <mergeCell ref="EX53:EZ53"/>
    <mergeCell ref="BC53:BE53"/>
    <mergeCell ref="BF53:BH53"/>
    <mergeCell ref="BI53:BK53"/>
    <mergeCell ref="BL53:BN53"/>
    <mergeCell ref="BO53:BQ53"/>
    <mergeCell ref="BR53:BT53"/>
    <mergeCell ref="BU53:BW53"/>
    <mergeCell ref="BX53:BZ53"/>
    <mergeCell ref="CA53:CC53"/>
    <mergeCell ref="CD53:CF53"/>
    <mergeCell ref="CG53:CI53"/>
    <mergeCell ref="CJ53:CL53"/>
    <mergeCell ref="CM53:CO53"/>
    <mergeCell ref="CP53:CR53"/>
    <mergeCell ref="CS53:CU53"/>
    <mergeCell ref="CV53:CX53"/>
    <mergeCell ref="CY53:DA53"/>
    <mergeCell ref="J53:L53"/>
    <mergeCell ref="J54:L54"/>
    <mergeCell ref="M54:O54"/>
    <mergeCell ref="M53:O53"/>
    <mergeCell ref="P53:R53"/>
    <mergeCell ref="S53:U53"/>
    <mergeCell ref="V53:X53"/>
    <mergeCell ref="Y53:AA53"/>
    <mergeCell ref="AB53:AD53"/>
    <mergeCell ref="AE53:AG53"/>
    <mergeCell ref="AH53:AJ53"/>
    <mergeCell ref="AK53:AM53"/>
    <mergeCell ref="AN53:AP53"/>
    <mergeCell ref="AQ53:AS53"/>
    <mergeCell ref="AT53:AV53"/>
    <mergeCell ref="AW53:AY53"/>
    <mergeCell ref="AZ53:BB53"/>
    <mergeCell ref="DB54:DD54"/>
    <mergeCell ref="DE54:DG54"/>
    <mergeCell ref="DH54:DJ54"/>
    <mergeCell ref="DK54:DM54"/>
    <mergeCell ref="DN54:DP54"/>
    <mergeCell ref="DQ54:DS54"/>
    <mergeCell ref="DT54:DV54"/>
    <mergeCell ref="DW54:DY54"/>
    <mergeCell ref="EU53:EW53"/>
    <mergeCell ref="DW53:DY53"/>
    <mergeCell ref="DZ53:EB53"/>
    <mergeCell ref="EC53:EE53"/>
    <mergeCell ref="EF53:EH53"/>
    <mergeCell ref="EI53:EK53"/>
    <mergeCell ref="EL53:EN53"/>
    <mergeCell ref="EO53:EQ53"/>
    <mergeCell ref="ER53:ET53"/>
    <mergeCell ref="CM46:CO46"/>
    <mergeCell ref="CP46:CR46"/>
    <mergeCell ref="CS46:CU46"/>
    <mergeCell ref="CV46:CX46"/>
    <mergeCell ref="CY46:DA46"/>
    <mergeCell ref="DB46:DD46"/>
    <mergeCell ref="DE46:DG46"/>
    <mergeCell ref="DH46:DJ46"/>
    <mergeCell ref="DK46:DM46"/>
    <mergeCell ref="DN46:DP46"/>
    <mergeCell ref="DQ46:DS46"/>
    <mergeCell ref="DT46:DV46"/>
    <mergeCell ref="DW46:DY46"/>
    <mergeCell ref="DZ46:EB46"/>
    <mergeCell ref="EC46:EE46"/>
    <mergeCell ref="EF46:EH46"/>
    <mergeCell ref="EI46:EK46"/>
    <mergeCell ref="CJ50:CL50"/>
    <mergeCell ref="CM50:CO50"/>
    <mergeCell ref="CP50:CR50"/>
    <mergeCell ref="CS50:CU50"/>
    <mergeCell ref="CV50:CX50"/>
    <mergeCell ref="CY50:DA50"/>
    <mergeCell ref="DB50:DD50"/>
    <mergeCell ref="DE50:DG50"/>
    <mergeCell ref="DH50:DJ50"/>
    <mergeCell ref="DK50:DM50"/>
    <mergeCell ref="AN14:AP14"/>
    <mergeCell ref="AQ14:AS14"/>
    <mergeCell ref="AT14:AV14"/>
    <mergeCell ref="DQ14:DS14"/>
    <mergeCell ref="DT14:DV14"/>
    <mergeCell ref="DW14:DY14"/>
    <mergeCell ref="DZ14:EB14"/>
    <mergeCell ref="EC14:EE14"/>
    <mergeCell ref="EF14:EH14"/>
    <mergeCell ref="CY14:DA14"/>
    <mergeCell ref="DB14:DD14"/>
    <mergeCell ref="DE14:DG14"/>
    <mergeCell ref="DH14:DJ14"/>
    <mergeCell ref="DK14:DM14"/>
    <mergeCell ref="DN14:DP14"/>
    <mergeCell ref="CG14:CI14"/>
    <mergeCell ref="CJ14:CL14"/>
    <mergeCell ref="CM14:CO14"/>
    <mergeCell ref="CP14:CR14"/>
    <mergeCell ref="CS14:CU14"/>
    <mergeCell ref="CV14:CX14"/>
    <mergeCell ref="AN16:AP16"/>
    <mergeCell ref="AQ16:AS16"/>
    <mergeCell ref="AT16:AV16"/>
    <mergeCell ref="AW16:AY16"/>
    <mergeCell ref="AZ16:BB16"/>
    <mergeCell ref="BC16:BE16"/>
    <mergeCell ref="BO14:BQ14"/>
    <mergeCell ref="BR14:BT14"/>
    <mergeCell ref="BU14:BW14"/>
    <mergeCell ref="EC16:EE16"/>
    <mergeCell ref="BF14:BH14"/>
    <mergeCell ref="BI14:BK14"/>
    <mergeCell ref="BL14:BN14"/>
    <mergeCell ref="DE33:DG33"/>
    <mergeCell ref="AQ38:AS38"/>
    <mergeCell ref="AT38:AV38"/>
    <mergeCell ref="B62:B91"/>
    <mergeCell ref="B92:B122"/>
    <mergeCell ref="B123:B153"/>
    <mergeCell ref="AP7:AQ7"/>
    <mergeCell ref="AS7:AT7"/>
    <mergeCell ref="AV7:AW7"/>
    <mergeCell ref="AY7:AZ7"/>
    <mergeCell ref="BB7:BC7"/>
    <mergeCell ref="BE7:BF7"/>
    <mergeCell ref="X7:Y7"/>
    <mergeCell ref="AA7:AB7"/>
    <mergeCell ref="AD7:AE7"/>
    <mergeCell ref="AG7:AH7"/>
    <mergeCell ref="AJ7:AK7"/>
    <mergeCell ref="AM7:AN7"/>
    <mergeCell ref="I7:J7"/>
    <mergeCell ref="L7:M7"/>
    <mergeCell ref="O7:P7"/>
    <mergeCell ref="R7:S7"/>
    <mergeCell ref="U7:V7"/>
    <mergeCell ref="AW10:AY10"/>
    <mergeCell ref="AZ10:BB10"/>
    <mergeCell ref="BC10:BE10"/>
    <mergeCell ref="BF10:BH10"/>
    <mergeCell ref="V12:X12"/>
    <mergeCell ref="Y12:AA12"/>
    <mergeCell ref="AB12:AD12"/>
    <mergeCell ref="AE12:AG12"/>
    <mergeCell ref="AH12:AJ12"/>
    <mergeCell ref="AK12:AM12"/>
    <mergeCell ref="V16:X16"/>
    <mergeCell ref="Y16:AA16"/>
    <mergeCell ref="M26:O26"/>
    <mergeCell ref="M24:O24"/>
    <mergeCell ref="J26:L26"/>
    <mergeCell ref="J24:L24"/>
    <mergeCell ref="M22:O22"/>
    <mergeCell ref="J22:L22"/>
    <mergeCell ref="M21:O21"/>
    <mergeCell ref="J21:L21"/>
    <mergeCell ref="S26:U26"/>
    <mergeCell ref="P26:R26"/>
    <mergeCell ref="S24:U24"/>
    <mergeCell ref="P24:R24"/>
    <mergeCell ref="S22:U22"/>
    <mergeCell ref="S21:U21"/>
    <mergeCell ref="P22:R22"/>
    <mergeCell ref="P21:R21"/>
    <mergeCell ref="J25:L25"/>
    <mergeCell ref="B32:B61"/>
    <mergeCell ref="J41:L41"/>
    <mergeCell ref="M41:O41"/>
    <mergeCell ref="P41:R41"/>
    <mergeCell ref="S41:U41"/>
    <mergeCell ref="V41:X41"/>
    <mergeCell ref="Y41:AA41"/>
    <mergeCell ref="AB41:AD41"/>
    <mergeCell ref="J47:L47"/>
    <mergeCell ref="M47:O47"/>
    <mergeCell ref="C13:E13"/>
    <mergeCell ref="C14:E14"/>
    <mergeCell ref="J14:L14"/>
    <mergeCell ref="M14:O14"/>
    <mergeCell ref="P14:R14"/>
    <mergeCell ref="IF7:IG7"/>
    <mergeCell ref="C9:E9"/>
    <mergeCell ref="C10:E10"/>
    <mergeCell ref="J10:L10"/>
    <mergeCell ref="M10:O10"/>
    <mergeCell ref="P10:R10"/>
    <mergeCell ref="S10:U10"/>
    <mergeCell ref="V10:X10"/>
    <mergeCell ref="Y10:AA10"/>
    <mergeCell ref="AB10:AD10"/>
    <mergeCell ref="HN7:HO7"/>
    <mergeCell ref="HQ7:HR7"/>
    <mergeCell ref="HT7:HU7"/>
    <mergeCell ref="HW7:HX7"/>
    <mergeCell ref="HZ7:IA7"/>
    <mergeCell ref="IC7:ID7"/>
    <mergeCell ref="GV7:GW7"/>
    <mergeCell ref="GY7:GZ7"/>
    <mergeCell ref="HB7:HC7"/>
    <mergeCell ref="HE7:HF7"/>
    <mergeCell ref="HH7:HI7"/>
    <mergeCell ref="HK7:HL7"/>
    <mergeCell ref="GD7:GE7"/>
    <mergeCell ref="GG7:GH7"/>
    <mergeCell ref="GJ7:GK7"/>
    <mergeCell ref="GM7:GN7"/>
    <mergeCell ref="GP7:GQ7"/>
    <mergeCell ref="GS7:GT7"/>
    <mergeCell ref="FL7:FM7"/>
    <mergeCell ref="FO7:FP7"/>
    <mergeCell ref="FR7:FS7"/>
    <mergeCell ref="FU7:FV7"/>
    <mergeCell ref="FX7:FY7"/>
    <mergeCell ref="GA7:GB7"/>
    <mergeCell ref="EW7:EX7"/>
    <mergeCell ref="EZ7:FA7"/>
    <mergeCell ref="FC7:FD7"/>
    <mergeCell ref="FF7:FG7"/>
    <mergeCell ref="FI7:FJ7"/>
    <mergeCell ref="EB7:EC7"/>
    <mergeCell ref="EE7:EF7"/>
    <mergeCell ref="EH7:EI7"/>
    <mergeCell ref="EK7:EL7"/>
    <mergeCell ref="EN7:EO7"/>
    <mergeCell ref="EQ7:ER7"/>
    <mergeCell ref="DJ7:DK7"/>
    <mergeCell ref="DM7:DN7"/>
    <mergeCell ref="DP7:DQ7"/>
    <mergeCell ref="DS7:DT7"/>
    <mergeCell ref="DV7:DW7"/>
    <mergeCell ref="DY7:DZ7"/>
    <mergeCell ref="CR7:CS7"/>
    <mergeCell ref="CU7:CV7"/>
    <mergeCell ref="CX7:CY7"/>
    <mergeCell ref="DA7:DB7"/>
    <mergeCell ref="DD7:DE7"/>
    <mergeCell ref="DG7:DH7"/>
    <mergeCell ref="BZ7:CA7"/>
    <mergeCell ref="CC7:CD7"/>
    <mergeCell ref="CF7:CG7"/>
    <mergeCell ref="CI7:CJ7"/>
    <mergeCell ref="CL7:CM7"/>
    <mergeCell ref="CO7:CP7"/>
    <mergeCell ref="BH7:BI7"/>
    <mergeCell ref="HU10:HW10"/>
    <mergeCell ref="HX10:HZ10"/>
    <mergeCell ref="IA10:IC10"/>
    <mergeCell ref="ID10:IF10"/>
    <mergeCell ref="C11:E11"/>
    <mergeCell ref="C12:E12"/>
    <mergeCell ref="J12:L12"/>
    <mergeCell ref="M12:O12"/>
    <mergeCell ref="P12:R12"/>
    <mergeCell ref="S12:U12"/>
    <mergeCell ref="HC10:HE10"/>
    <mergeCell ref="HF10:HH10"/>
    <mergeCell ref="HI10:HK10"/>
    <mergeCell ref="HL10:HN10"/>
    <mergeCell ref="HO10:HQ10"/>
    <mergeCell ref="HR10:HT10"/>
    <mergeCell ref="GK10:GM10"/>
    <mergeCell ref="GN10:GP10"/>
    <mergeCell ref="GQ10:GS10"/>
    <mergeCell ref="GT10:GV10"/>
    <mergeCell ref="GW10:GY10"/>
    <mergeCell ref="GZ10:HB10"/>
    <mergeCell ref="FS10:FU10"/>
    <mergeCell ref="FV10:FX10"/>
    <mergeCell ref="FY10:GA10"/>
    <mergeCell ref="GB10:GD10"/>
    <mergeCell ref="GE10:GG10"/>
    <mergeCell ref="GH10:GJ10"/>
    <mergeCell ref="FA10:FC10"/>
    <mergeCell ref="FD10:FF10"/>
    <mergeCell ref="FG10:FI10"/>
    <mergeCell ref="FJ10:FL10"/>
    <mergeCell ref="DW10:DY10"/>
    <mergeCell ref="DZ10:EB10"/>
    <mergeCell ref="EC10:EE10"/>
    <mergeCell ref="EF10:EH10"/>
    <mergeCell ref="ID12:IF12"/>
    <mergeCell ref="CG10:CI10"/>
    <mergeCell ref="CJ10:CL10"/>
    <mergeCell ref="CM10:CO10"/>
    <mergeCell ref="CP10:CR10"/>
    <mergeCell ref="CS10:CU10"/>
    <mergeCell ref="CV10:CX10"/>
    <mergeCell ref="BO10:BQ10"/>
    <mergeCell ref="BR10:BT10"/>
    <mergeCell ref="BU10:BW10"/>
    <mergeCell ref="BX10:BZ10"/>
    <mergeCell ref="CA10:CC10"/>
    <mergeCell ref="CD10:CF10"/>
    <mergeCell ref="BI10:BK10"/>
    <mergeCell ref="BL10:BN10"/>
    <mergeCell ref="AE10:AG10"/>
    <mergeCell ref="AH10:AJ10"/>
    <mergeCell ref="AK10:AM10"/>
    <mergeCell ref="AN10:AP10"/>
    <mergeCell ref="AQ10:AS10"/>
    <mergeCell ref="AT10:AV10"/>
    <mergeCell ref="BF12:BH12"/>
    <mergeCell ref="BI12:BK12"/>
    <mergeCell ref="BL12:BN12"/>
    <mergeCell ref="BO12:BQ12"/>
    <mergeCell ref="BR12:BT12"/>
    <mergeCell ref="EI10:EK10"/>
    <mergeCell ref="EL10:EN10"/>
    <mergeCell ref="S14:U14"/>
    <mergeCell ref="V14:X14"/>
    <mergeCell ref="Y14:AA14"/>
    <mergeCell ref="AB14:AD14"/>
    <mergeCell ref="HL12:HN12"/>
    <mergeCell ref="HO12:HQ12"/>
    <mergeCell ref="HR12:HT12"/>
    <mergeCell ref="HU12:HW12"/>
    <mergeCell ref="HX12:HZ12"/>
    <mergeCell ref="IA12:IC12"/>
    <mergeCell ref="GT12:GV12"/>
    <mergeCell ref="GW12:GY12"/>
    <mergeCell ref="GZ12:HB12"/>
    <mergeCell ref="HC12:HE12"/>
    <mergeCell ref="HF12:HH12"/>
    <mergeCell ref="HI12:HK12"/>
    <mergeCell ref="GB12:GD12"/>
    <mergeCell ref="GE12:GG12"/>
    <mergeCell ref="GH12:GJ12"/>
    <mergeCell ref="GK12:GM12"/>
    <mergeCell ref="GN12:GP12"/>
    <mergeCell ref="GQ12:GS12"/>
    <mergeCell ref="FJ12:FL12"/>
    <mergeCell ref="FM12:FO12"/>
    <mergeCell ref="FP12:FR12"/>
    <mergeCell ref="FS12:FU12"/>
    <mergeCell ref="FV12:FX12"/>
    <mergeCell ref="FY12:GA12"/>
    <mergeCell ref="ER12:ET12"/>
    <mergeCell ref="EU12:EW12"/>
    <mergeCell ref="EX12:EZ12"/>
    <mergeCell ref="FA12:FC12"/>
    <mergeCell ref="FD12:FF12"/>
    <mergeCell ref="FG12:FI12"/>
    <mergeCell ref="DZ12:EB12"/>
    <mergeCell ref="EC12:EE12"/>
    <mergeCell ref="EF12:EH12"/>
    <mergeCell ref="EI12:EK12"/>
    <mergeCell ref="EL12:EN12"/>
    <mergeCell ref="EO12:EQ12"/>
    <mergeCell ref="DH12:DJ12"/>
    <mergeCell ref="DK12:DM12"/>
    <mergeCell ref="DN12:DP12"/>
    <mergeCell ref="DQ12:DS12"/>
    <mergeCell ref="DT12:DV12"/>
    <mergeCell ref="DW12:DY12"/>
    <mergeCell ref="CP12:CR12"/>
    <mergeCell ref="CS12:CU12"/>
    <mergeCell ref="CV12:CX12"/>
    <mergeCell ref="CY12:DA12"/>
    <mergeCell ref="DB12:DD12"/>
    <mergeCell ref="DE12:DG12"/>
    <mergeCell ref="BX12:BZ12"/>
    <mergeCell ref="CA12:CC12"/>
    <mergeCell ref="CD12:CF12"/>
    <mergeCell ref="CG12:CI12"/>
    <mergeCell ref="CJ12:CL12"/>
    <mergeCell ref="CM12:CO12"/>
    <mergeCell ref="AE14:AG14"/>
    <mergeCell ref="CA14:CC14"/>
    <mergeCell ref="CD14:CF14"/>
    <mergeCell ref="AW14:AY14"/>
    <mergeCell ref="AZ14:BB14"/>
    <mergeCell ref="BC14:BE14"/>
    <mergeCell ref="C15:E15"/>
    <mergeCell ref="C16:E16"/>
    <mergeCell ref="J16:L16"/>
    <mergeCell ref="M16:O16"/>
    <mergeCell ref="P16:R16"/>
    <mergeCell ref="S16:U16"/>
    <mergeCell ref="HC14:HE14"/>
    <mergeCell ref="HF14:HH14"/>
    <mergeCell ref="HI14:HK14"/>
    <mergeCell ref="HL14:HN14"/>
    <mergeCell ref="HO14:HQ14"/>
    <mergeCell ref="HR14:HT14"/>
    <mergeCell ref="GK14:GM14"/>
    <mergeCell ref="GN14:GP14"/>
    <mergeCell ref="GQ14:GS14"/>
    <mergeCell ref="GT14:GV14"/>
    <mergeCell ref="GW14:GY14"/>
    <mergeCell ref="GZ14:HB14"/>
    <mergeCell ref="FS14:FU14"/>
    <mergeCell ref="FV14:FX14"/>
    <mergeCell ref="FY14:GA14"/>
    <mergeCell ref="GB14:GD14"/>
    <mergeCell ref="GE14:GG14"/>
    <mergeCell ref="GH14:GJ14"/>
    <mergeCell ref="BX16:BZ16"/>
    <mergeCell ref="CA16:CC16"/>
    <mergeCell ref="CD16:CF16"/>
    <mergeCell ref="CG16:CI16"/>
    <mergeCell ref="FA14:FC14"/>
    <mergeCell ref="FD14:FF14"/>
    <mergeCell ref="FG14:FI14"/>
    <mergeCell ref="FJ14:FL14"/>
    <mergeCell ref="FM14:FO14"/>
    <mergeCell ref="FP14:FR14"/>
    <mergeCell ref="EI14:EK14"/>
    <mergeCell ref="EL14:EN14"/>
    <mergeCell ref="EO14:EQ14"/>
    <mergeCell ref="ER14:ET14"/>
    <mergeCell ref="EU14:EW14"/>
    <mergeCell ref="EX14:EZ14"/>
    <mergeCell ref="FS16:FU16"/>
    <mergeCell ref="EO16:EQ16"/>
    <mergeCell ref="DH16:DJ16"/>
    <mergeCell ref="DK16:DM16"/>
    <mergeCell ref="DN16:DP16"/>
    <mergeCell ref="DQ16:DS16"/>
    <mergeCell ref="DT16:DV16"/>
    <mergeCell ref="DW16:DY16"/>
    <mergeCell ref="FV16:FX16"/>
    <mergeCell ref="FY16:GA16"/>
    <mergeCell ref="ER16:ET16"/>
    <mergeCell ref="EF16:EH16"/>
    <mergeCell ref="EI16:EK16"/>
    <mergeCell ref="FM16:FO16"/>
    <mergeCell ref="FP16:FR16"/>
    <mergeCell ref="EU16:EW16"/>
    <mergeCell ref="EX16:EZ16"/>
    <mergeCell ref="FA16:FC16"/>
    <mergeCell ref="FD16:FF16"/>
    <mergeCell ref="FG16:FI16"/>
    <mergeCell ref="DZ16:EB16"/>
    <mergeCell ref="AH14:AJ14"/>
    <mergeCell ref="AK14:AM14"/>
    <mergeCell ref="BX14:BZ14"/>
    <mergeCell ref="HU18:HW18"/>
    <mergeCell ref="HU20:HW20"/>
    <mergeCell ref="AE18:AG18"/>
    <mergeCell ref="AH18:AJ18"/>
    <mergeCell ref="AK18:AM18"/>
    <mergeCell ref="AN18:AP18"/>
    <mergeCell ref="AQ18:AS18"/>
    <mergeCell ref="AT18:AV18"/>
    <mergeCell ref="CP16:CR16"/>
    <mergeCell ref="CS16:CU16"/>
    <mergeCell ref="CV16:CX16"/>
    <mergeCell ref="CY16:DA16"/>
    <mergeCell ref="DB16:DD16"/>
    <mergeCell ref="DE16:DG16"/>
    <mergeCell ref="EO18:EQ18"/>
    <mergeCell ref="ER18:ET18"/>
    <mergeCell ref="EU18:EW18"/>
    <mergeCell ref="EX18:EZ18"/>
    <mergeCell ref="DQ18:DS18"/>
    <mergeCell ref="DT18:DV18"/>
    <mergeCell ref="DW18:DY18"/>
    <mergeCell ref="DZ18:EB18"/>
    <mergeCell ref="EL16:EN16"/>
    <mergeCell ref="ID16:IF16"/>
    <mergeCell ref="AT20:AV20"/>
    <mergeCell ref="AW20:AY20"/>
    <mergeCell ref="AZ20:BB20"/>
    <mergeCell ref="BC20:BE20"/>
    <mergeCell ref="BF20:BH20"/>
    <mergeCell ref="DQ20:DS20"/>
    <mergeCell ref="GH18:GJ18"/>
    <mergeCell ref="FA18:FC18"/>
    <mergeCell ref="FD18:FF18"/>
    <mergeCell ref="FG18:FI18"/>
    <mergeCell ref="FJ18:FL18"/>
    <mergeCell ref="FM18:FO18"/>
    <mergeCell ref="FP18:FR18"/>
    <mergeCell ref="EI18:EK18"/>
    <mergeCell ref="EL18:EN18"/>
    <mergeCell ref="HX18:HZ18"/>
    <mergeCell ref="IA18:IC18"/>
    <mergeCell ref="ID18:IF18"/>
    <mergeCell ref="FV20:FX20"/>
    <mergeCell ref="FY20:GA20"/>
    <mergeCell ref="HO20:HQ20"/>
    <mergeCell ref="BF18:BH18"/>
    <mergeCell ref="BI18:BK18"/>
    <mergeCell ref="BL18:BN18"/>
    <mergeCell ref="GE18:GG18"/>
    <mergeCell ref="HU14:HW14"/>
    <mergeCell ref="HX14:HZ14"/>
    <mergeCell ref="IA14:IC14"/>
    <mergeCell ref="ID14:IF14"/>
    <mergeCell ref="C17:E17"/>
    <mergeCell ref="C18:E18"/>
    <mergeCell ref="J18:L18"/>
    <mergeCell ref="M18:O18"/>
    <mergeCell ref="P18:R18"/>
    <mergeCell ref="S18:U18"/>
    <mergeCell ref="V18:X18"/>
    <mergeCell ref="Y18:AA18"/>
    <mergeCell ref="AB18:AD18"/>
    <mergeCell ref="HL16:HN16"/>
    <mergeCell ref="HO16:HQ16"/>
    <mergeCell ref="HR16:HT16"/>
    <mergeCell ref="HU16:HW16"/>
    <mergeCell ref="HX16:HZ16"/>
    <mergeCell ref="IA16:IC16"/>
    <mergeCell ref="GT16:GV16"/>
    <mergeCell ref="GW16:GY16"/>
    <mergeCell ref="GZ16:HB16"/>
    <mergeCell ref="AB16:AD16"/>
    <mergeCell ref="AE16:AG16"/>
    <mergeCell ref="AH16:AJ16"/>
    <mergeCell ref="AK16:AM16"/>
    <mergeCell ref="CJ16:CL16"/>
    <mergeCell ref="CM16:CO16"/>
    <mergeCell ref="BF16:BH16"/>
    <mergeCell ref="BI16:BK16"/>
    <mergeCell ref="BL16:BN16"/>
    <mergeCell ref="BO16:BQ16"/>
    <mergeCell ref="BR16:BT16"/>
    <mergeCell ref="BU16:BW16"/>
    <mergeCell ref="HC16:HE16"/>
    <mergeCell ref="HF16:HH16"/>
    <mergeCell ref="HI16:HK16"/>
    <mergeCell ref="GB16:GD16"/>
    <mergeCell ref="GE16:GG16"/>
    <mergeCell ref="GH16:GJ16"/>
    <mergeCell ref="GK16:GM16"/>
    <mergeCell ref="GN16:GP16"/>
    <mergeCell ref="GQ16:GS16"/>
    <mergeCell ref="FJ16:FL16"/>
    <mergeCell ref="DB18:DD18"/>
    <mergeCell ref="DE18:DG18"/>
    <mergeCell ref="DH18:DJ18"/>
    <mergeCell ref="DK18:DM18"/>
    <mergeCell ref="DN18:DP18"/>
    <mergeCell ref="CG18:CI18"/>
    <mergeCell ref="CJ18:CL18"/>
    <mergeCell ref="CM18:CO18"/>
    <mergeCell ref="CP18:CR18"/>
    <mergeCell ref="CS18:CU18"/>
    <mergeCell ref="CV18:CX18"/>
    <mergeCell ref="BO18:BQ18"/>
    <mergeCell ref="BR18:BT18"/>
    <mergeCell ref="BU18:BW18"/>
    <mergeCell ref="BX18:BZ18"/>
    <mergeCell ref="CA18:CC18"/>
    <mergeCell ref="CD18:CF18"/>
    <mergeCell ref="AW18:AY18"/>
    <mergeCell ref="AZ18:BB18"/>
    <mergeCell ref="BC18:BE18"/>
    <mergeCell ref="C20:E20"/>
    <mergeCell ref="J20:L20"/>
    <mergeCell ref="M20:O20"/>
    <mergeCell ref="P20:R20"/>
    <mergeCell ref="S20:U20"/>
    <mergeCell ref="V20:X20"/>
    <mergeCell ref="HC18:HE18"/>
    <mergeCell ref="HF18:HH18"/>
    <mergeCell ref="HI18:HK18"/>
    <mergeCell ref="HL18:HN18"/>
    <mergeCell ref="HO18:HQ18"/>
    <mergeCell ref="HR18:HT18"/>
    <mergeCell ref="GK18:GM18"/>
    <mergeCell ref="GN18:GP18"/>
    <mergeCell ref="GQ18:GS18"/>
    <mergeCell ref="GT18:GV18"/>
    <mergeCell ref="GW18:GY18"/>
    <mergeCell ref="GZ18:HB18"/>
    <mergeCell ref="FS18:FU18"/>
    <mergeCell ref="FV18:FX18"/>
    <mergeCell ref="FY18:GA18"/>
    <mergeCell ref="GB18:GD18"/>
    <mergeCell ref="CY20:DA20"/>
    <mergeCell ref="DB20:DD20"/>
    <mergeCell ref="DE20:DG20"/>
    <mergeCell ref="DH20:DJ20"/>
    <mergeCell ref="CA20:CC20"/>
    <mergeCell ref="CD20:CF20"/>
    <mergeCell ref="GB20:GD20"/>
    <mergeCell ref="EU20:EW20"/>
    <mergeCell ref="EX20:EZ20"/>
    <mergeCell ref="FA20:FC20"/>
    <mergeCell ref="FD20:FF20"/>
    <mergeCell ref="FG20:FI20"/>
    <mergeCell ref="FJ20:FL20"/>
    <mergeCell ref="EC20:EE20"/>
    <mergeCell ref="EF20:EH20"/>
    <mergeCell ref="EI20:EK20"/>
    <mergeCell ref="EL20:EN20"/>
    <mergeCell ref="EO20:EQ20"/>
    <mergeCell ref="ER20:ET20"/>
    <mergeCell ref="DK20:DM20"/>
    <mergeCell ref="DN20:DP20"/>
    <mergeCell ref="Y20:AA20"/>
    <mergeCell ref="AB20:AD20"/>
    <mergeCell ref="AE20:AG20"/>
    <mergeCell ref="AH20:AJ20"/>
    <mergeCell ref="AK20:AM20"/>
    <mergeCell ref="AN20:AP20"/>
    <mergeCell ref="CG20:CI20"/>
    <mergeCell ref="BI20:BK20"/>
    <mergeCell ref="BL20:BN20"/>
    <mergeCell ref="BO20:BQ20"/>
    <mergeCell ref="BR20:BT20"/>
    <mergeCell ref="BU20:BW20"/>
    <mergeCell ref="BX20:BZ20"/>
    <mergeCell ref="AQ20:AS20"/>
    <mergeCell ref="HR20:HT20"/>
    <mergeCell ref="EC18:EE18"/>
    <mergeCell ref="EF18:EH18"/>
    <mergeCell ref="CY18:DA18"/>
    <mergeCell ref="FM20:FO20"/>
    <mergeCell ref="FP20:FR20"/>
    <mergeCell ref="FS20:FU20"/>
    <mergeCell ref="FA23:FC23"/>
    <mergeCell ref="FD23:FF23"/>
    <mergeCell ref="FG23:FI23"/>
    <mergeCell ref="FJ23:FL23"/>
    <mergeCell ref="EC23:EE23"/>
    <mergeCell ref="EF23:EH23"/>
    <mergeCell ref="EI23:EK23"/>
    <mergeCell ref="EL23:EN23"/>
    <mergeCell ref="EO23:EQ23"/>
    <mergeCell ref="ER23:ET23"/>
    <mergeCell ref="CJ20:CL20"/>
    <mergeCell ref="CM20:CO20"/>
    <mergeCell ref="CP20:CR20"/>
    <mergeCell ref="CP23:CR23"/>
    <mergeCell ref="BI23:BK23"/>
    <mergeCell ref="BL23:BN23"/>
    <mergeCell ref="BO23:BQ23"/>
    <mergeCell ref="HO23:HQ23"/>
    <mergeCell ref="CM21:CO21"/>
    <mergeCell ref="CP21:CR21"/>
    <mergeCell ref="DQ21:DS21"/>
    <mergeCell ref="DT21:DV21"/>
    <mergeCell ref="DW21:DY21"/>
    <mergeCell ref="DZ21:EB21"/>
    <mergeCell ref="EC21:EE21"/>
    <mergeCell ref="EF21:EH21"/>
    <mergeCell ref="EI21:EK21"/>
    <mergeCell ref="EL21:EN21"/>
    <mergeCell ref="EO21:EQ21"/>
    <mergeCell ref="ER21:ET21"/>
    <mergeCell ref="EU21:EW21"/>
    <mergeCell ref="EX21:EZ21"/>
    <mergeCell ref="FA21:FC21"/>
    <mergeCell ref="FD21:FF21"/>
    <mergeCell ref="FG21:FI21"/>
    <mergeCell ref="FJ21:FL21"/>
    <mergeCell ref="FM21:FO21"/>
    <mergeCell ref="FP21:FR21"/>
    <mergeCell ref="FS21:FU21"/>
    <mergeCell ref="FV21:FX21"/>
    <mergeCell ref="FY21:GA21"/>
    <mergeCell ref="GB21:GD21"/>
    <mergeCell ref="GE21:GG21"/>
    <mergeCell ref="GH21:GJ21"/>
    <mergeCell ref="GK21:GM21"/>
    <mergeCell ref="GN21:GP21"/>
    <mergeCell ref="GQ21:GS21"/>
    <mergeCell ref="BI21:BK21"/>
    <mergeCell ref="BL21:BN21"/>
    <mergeCell ref="CS21:CU21"/>
    <mergeCell ref="CV21:CX21"/>
    <mergeCell ref="CY21:DA21"/>
    <mergeCell ref="DB21:DD21"/>
    <mergeCell ref="DE21:DG21"/>
    <mergeCell ref="DH21:DJ21"/>
    <mergeCell ref="DK21:DM21"/>
    <mergeCell ref="DN21:DP21"/>
    <mergeCell ref="FP22:FR22"/>
    <mergeCell ref="FS22:FU22"/>
    <mergeCell ref="FV22:FX22"/>
    <mergeCell ref="FY22:GA22"/>
    <mergeCell ref="GB22:GD22"/>
    <mergeCell ref="GE22:GG22"/>
    <mergeCell ref="GH22:GJ22"/>
    <mergeCell ref="C23:E23"/>
    <mergeCell ref="J23:L23"/>
    <mergeCell ref="M23:O23"/>
    <mergeCell ref="P23:R23"/>
    <mergeCell ref="S23:U23"/>
    <mergeCell ref="V23:X23"/>
    <mergeCell ref="BR23:BT23"/>
    <mergeCell ref="DT27:DV27"/>
    <mergeCell ref="DW27:DY27"/>
    <mergeCell ref="DZ27:EB27"/>
    <mergeCell ref="CS27:CU27"/>
    <mergeCell ref="CV27:CX27"/>
    <mergeCell ref="CY27:DA27"/>
    <mergeCell ref="DB27:DD27"/>
    <mergeCell ref="DE27:DG27"/>
    <mergeCell ref="DH27:DJ27"/>
    <mergeCell ref="CA27:CC27"/>
    <mergeCell ref="CD27:CF27"/>
    <mergeCell ref="CG27:CI27"/>
    <mergeCell ref="CJ27:CL27"/>
    <mergeCell ref="CM27:CO27"/>
    <mergeCell ref="CP27:CR27"/>
    <mergeCell ref="BI27:BK27"/>
    <mergeCell ref="BL27:BN27"/>
    <mergeCell ref="BO27:BQ27"/>
    <mergeCell ref="BR27:BT27"/>
    <mergeCell ref="BU27:BW27"/>
    <mergeCell ref="BX27:BZ27"/>
    <mergeCell ref="DK27:DM27"/>
    <mergeCell ref="DN27:DP27"/>
    <mergeCell ref="DQ27:DS27"/>
    <mergeCell ref="CA23:CC23"/>
    <mergeCell ref="CD23:CF23"/>
    <mergeCell ref="CG23:CI23"/>
    <mergeCell ref="CJ23:CL23"/>
    <mergeCell ref="CM23:CO23"/>
    <mergeCell ref="AQ27:AS27"/>
    <mergeCell ref="AT27:AV27"/>
    <mergeCell ref="AW27:AY27"/>
    <mergeCell ref="BU23:BW23"/>
    <mergeCell ref="BX23:BZ23"/>
    <mergeCell ref="V26:X26"/>
    <mergeCell ref="Y26:AA26"/>
    <mergeCell ref="AB26:AD26"/>
    <mergeCell ref="AE26:AG26"/>
    <mergeCell ref="AH26:AJ26"/>
    <mergeCell ref="AK26:AM26"/>
    <mergeCell ref="AN26:AP26"/>
    <mergeCell ref="AQ26:AS26"/>
    <mergeCell ref="AT26:AV26"/>
    <mergeCell ref="AW26:AY26"/>
    <mergeCell ref="AZ26:BB26"/>
    <mergeCell ref="BC26:BE26"/>
    <mergeCell ref="BF26:BH26"/>
    <mergeCell ref="BI26:BK26"/>
    <mergeCell ref="BL26:BN26"/>
    <mergeCell ref="BO26:BQ26"/>
    <mergeCell ref="BR26:BT26"/>
    <mergeCell ref="BU26:BW26"/>
    <mergeCell ref="BX26:BZ26"/>
    <mergeCell ref="CA26:CC26"/>
    <mergeCell ref="CD26:CF26"/>
    <mergeCell ref="CG26:CI26"/>
    <mergeCell ref="CJ26:CL26"/>
    <mergeCell ref="HR23:HT23"/>
    <mergeCell ref="HU23:HW23"/>
    <mergeCell ref="HX23:HZ23"/>
    <mergeCell ref="IA23:IC23"/>
    <mergeCell ref="ID23:IF23"/>
    <mergeCell ref="GW23:GY23"/>
    <mergeCell ref="GZ23:HB23"/>
    <mergeCell ref="HC23:HE23"/>
    <mergeCell ref="HF23:HH23"/>
    <mergeCell ref="HI23:HK23"/>
    <mergeCell ref="HL23:HN23"/>
    <mergeCell ref="GE23:GG23"/>
    <mergeCell ref="GH23:GJ23"/>
    <mergeCell ref="GK23:GM23"/>
    <mergeCell ref="GN23:GP23"/>
    <mergeCell ref="GQ23:GS23"/>
    <mergeCell ref="AZ23:BB23"/>
    <mergeCell ref="BC23:BE23"/>
    <mergeCell ref="BF23:BH23"/>
    <mergeCell ref="Y23:AA23"/>
    <mergeCell ref="AB23:AD23"/>
    <mergeCell ref="AE23:AG23"/>
    <mergeCell ref="AH23:AJ23"/>
    <mergeCell ref="AK23:AM23"/>
    <mergeCell ref="AN23:AP23"/>
    <mergeCell ref="BF21:BH21"/>
    <mergeCell ref="BO21:BQ21"/>
    <mergeCell ref="BR21:BT21"/>
    <mergeCell ref="BU21:BW21"/>
    <mergeCell ref="BX21:BZ21"/>
    <mergeCell ref="CA21:CC21"/>
    <mergeCell ref="CD21:CF21"/>
    <mergeCell ref="CG21:CI21"/>
    <mergeCell ref="CJ21:CL21"/>
    <mergeCell ref="GT21:GV21"/>
    <mergeCell ref="GW21:GY21"/>
    <mergeCell ref="GZ21:HB21"/>
    <mergeCell ref="HC21:HE21"/>
    <mergeCell ref="HF21:HH21"/>
    <mergeCell ref="HI21:HK21"/>
    <mergeCell ref="HL21:HN21"/>
    <mergeCell ref="HO21:HQ21"/>
    <mergeCell ref="HR21:HT21"/>
    <mergeCell ref="HU21:HW21"/>
    <mergeCell ref="HX21:HZ21"/>
    <mergeCell ref="IA21:IC21"/>
    <mergeCell ref="ID21:IF21"/>
    <mergeCell ref="DQ22:DS22"/>
    <mergeCell ref="DT22:DV22"/>
    <mergeCell ref="DW22:DY22"/>
    <mergeCell ref="DZ22:EB22"/>
    <mergeCell ref="EC22:EE22"/>
    <mergeCell ref="EF22:EH22"/>
    <mergeCell ref="EI22:EK22"/>
    <mergeCell ref="EL22:EN22"/>
    <mergeCell ref="EO22:EQ22"/>
    <mergeCell ref="ER22:ET22"/>
    <mergeCell ref="EU22:EW22"/>
    <mergeCell ref="EX22:EZ22"/>
    <mergeCell ref="FA22:FC22"/>
    <mergeCell ref="FD22:FF22"/>
    <mergeCell ref="FG22:FI22"/>
    <mergeCell ref="FJ22:FL22"/>
    <mergeCell ref="FM22:FO22"/>
    <mergeCell ref="C28:E28"/>
    <mergeCell ref="J28:L28"/>
    <mergeCell ref="M28:O28"/>
    <mergeCell ref="P28:R28"/>
    <mergeCell ref="S28:U28"/>
    <mergeCell ref="V28:X28"/>
    <mergeCell ref="C27:E27"/>
    <mergeCell ref="J27:L27"/>
    <mergeCell ref="M27:O27"/>
    <mergeCell ref="P27:R27"/>
    <mergeCell ref="S27:U27"/>
    <mergeCell ref="V27:X27"/>
    <mergeCell ref="DT28:DV28"/>
    <mergeCell ref="EC27:EE27"/>
    <mergeCell ref="HX20:HZ20"/>
    <mergeCell ref="IA20:IC20"/>
    <mergeCell ref="ID20:IF20"/>
    <mergeCell ref="GW20:GY20"/>
    <mergeCell ref="GZ20:HB20"/>
    <mergeCell ref="HC20:HE20"/>
    <mergeCell ref="HF20:HH20"/>
    <mergeCell ref="HI20:HK20"/>
    <mergeCell ref="HL20:HN20"/>
    <mergeCell ref="GE20:GG20"/>
    <mergeCell ref="GH20:GJ20"/>
    <mergeCell ref="GK20:GM20"/>
    <mergeCell ref="GN20:GP20"/>
    <mergeCell ref="GQ20:GS20"/>
    <mergeCell ref="GT20:GV20"/>
    <mergeCell ref="DT20:DV20"/>
    <mergeCell ref="DW20:DY20"/>
    <mergeCell ref="DZ20:EB20"/>
    <mergeCell ref="CS20:CU20"/>
    <mergeCell ref="CV20:CX20"/>
    <mergeCell ref="DK23:DM23"/>
    <mergeCell ref="DN23:DP23"/>
    <mergeCell ref="DQ23:DS23"/>
    <mergeCell ref="DT23:DV23"/>
    <mergeCell ref="DW23:DY23"/>
    <mergeCell ref="DZ23:EB23"/>
    <mergeCell ref="CS23:CU23"/>
    <mergeCell ref="CV23:CX23"/>
    <mergeCell ref="CY23:DA23"/>
    <mergeCell ref="DB23:DD23"/>
    <mergeCell ref="DE23:DG23"/>
    <mergeCell ref="DH23:DJ23"/>
    <mergeCell ref="IA28:IC28"/>
    <mergeCell ref="ID28:IF28"/>
    <mergeCell ref="GW28:GY28"/>
    <mergeCell ref="GZ28:HB28"/>
    <mergeCell ref="HC28:HE28"/>
    <mergeCell ref="HF28:HH28"/>
    <mergeCell ref="HI28:HK28"/>
    <mergeCell ref="HL28:HN28"/>
    <mergeCell ref="GE28:GG28"/>
    <mergeCell ref="GH28:GJ28"/>
    <mergeCell ref="GK28:GM28"/>
    <mergeCell ref="GN28:GP28"/>
    <mergeCell ref="GQ28:GS28"/>
    <mergeCell ref="GT28:GV28"/>
    <mergeCell ref="FM28:FO28"/>
    <mergeCell ref="FP28:FR28"/>
    <mergeCell ref="FS28:FU28"/>
    <mergeCell ref="FV28:FX28"/>
    <mergeCell ref="ER27:ET27"/>
    <mergeCell ref="EL27:EN27"/>
    <mergeCell ref="EO27:EQ27"/>
    <mergeCell ref="ID29:IF29"/>
    <mergeCell ref="GW29:GY29"/>
    <mergeCell ref="GZ29:HB29"/>
    <mergeCell ref="HC29:HE29"/>
    <mergeCell ref="HF29:HH29"/>
    <mergeCell ref="HI29:HK29"/>
    <mergeCell ref="HL29:HN29"/>
    <mergeCell ref="GE29:GG29"/>
    <mergeCell ref="GH29:GJ29"/>
    <mergeCell ref="GK29:GM29"/>
    <mergeCell ref="GN29:GP29"/>
    <mergeCell ref="GQ29:GS29"/>
    <mergeCell ref="GT29:GV29"/>
    <mergeCell ref="FV29:FX29"/>
    <mergeCell ref="FY29:GA29"/>
    <mergeCell ref="IA29:IC29"/>
    <mergeCell ref="AZ27:BB27"/>
    <mergeCell ref="BC27:BE27"/>
    <mergeCell ref="BF27:BH27"/>
    <mergeCell ref="Y27:AA27"/>
    <mergeCell ref="AB27:AD27"/>
    <mergeCell ref="AE27:AG27"/>
    <mergeCell ref="AH27:AJ27"/>
    <mergeCell ref="AK27:AM27"/>
    <mergeCell ref="AN27:AP27"/>
    <mergeCell ref="BI28:BK28"/>
    <mergeCell ref="BL28:BN28"/>
    <mergeCell ref="BO28:BQ28"/>
    <mergeCell ref="BR28:BT28"/>
    <mergeCell ref="BU28:BW28"/>
    <mergeCell ref="BX28:BZ28"/>
    <mergeCell ref="AQ28:AS28"/>
    <mergeCell ref="AT28:AV28"/>
    <mergeCell ref="AW28:AY28"/>
    <mergeCell ref="AZ28:BB28"/>
    <mergeCell ref="BC28:BE28"/>
    <mergeCell ref="BF28:BH28"/>
    <mergeCell ref="Y28:AA28"/>
    <mergeCell ref="AB28:AD28"/>
    <mergeCell ref="AE28:AG28"/>
    <mergeCell ref="AH28:AJ28"/>
    <mergeCell ref="AK28:AM28"/>
    <mergeCell ref="AN28:AP28"/>
    <mergeCell ref="FY28:GA28"/>
    <mergeCell ref="GB28:GD28"/>
    <mergeCell ref="EF27:EH27"/>
    <mergeCell ref="EI27:EK27"/>
    <mergeCell ref="HU29:HW29"/>
    <mergeCell ref="HX29:HZ29"/>
    <mergeCell ref="HU28:HW28"/>
    <mergeCell ref="HX28:HZ28"/>
    <mergeCell ref="HO27:HQ27"/>
    <mergeCell ref="HR27:HT27"/>
    <mergeCell ref="HU27:HW27"/>
    <mergeCell ref="HX27:HZ27"/>
    <mergeCell ref="IA27:IC27"/>
    <mergeCell ref="ID27:IF27"/>
    <mergeCell ref="GW27:GY27"/>
    <mergeCell ref="GZ27:HB27"/>
    <mergeCell ref="HC27:HE27"/>
    <mergeCell ref="HF27:HH27"/>
    <mergeCell ref="HI27:HK27"/>
    <mergeCell ref="HL27:HN27"/>
    <mergeCell ref="GE27:GG27"/>
    <mergeCell ref="GH27:GJ27"/>
    <mergeCell ref="GK27:GM27"/>
    <mergeCell ref="GN27:GP27"/>
    <mergeCell ref="GQ27:GS27"/>
    <mergeCell ref="GT27:GV27"/>
    <mergeCell ref="FM27:FO27"/>
    <mergeCell ref="FP27:FR27"/>
    <mergeCell ref="FS27:FU27"/>
    <mergeCell ref="FV27:FX27"/>
    <mergeCell ref="FY27:GA27"/>
    <mergeCell ref="GB27:GD27"/>
    <mergeCell ref="EU27:EW27"/>
    <mergeCell ref="EX27:EZ27"/>
    <mergeCell ref="FA27:FC27"/>
    <mergeCell ref="FD27:FF27"/>
    <mergeCell ref="FG27:FI27"/>
    <mergeCell ref="FJ27:FL27"/>
    <mergeCell ref="HR29:HT29"/>
    <mergeCell ref="HO28:HQ28"/>
    <mergeCell ref="HR28:HT28"/>
    <mergeCell ref="C29:E29"/>
    <mergeCell ref="J29:L29"/>
    <mergeCell ref="M29:O29"/>
    <mergeCell ref="P29:R29"/>
    <mergeCell ref="S29:U29"/>
    <mergeCell ref="V29:X29"/>
    <mergeCell ref="GB29:GD29"/>
    <mergeCell ref="BL29:BN29"/>
    <mergeCell ref="BO29:BQ29"/>
    <mergeCell ref="BR29:BT29"/>
    <mergeCell ref="BU29:BW29"/>
    <mergeCell ref="BX29:BZ29"/>
    <mergeCell ref="AQ29:AS29"/>
    <mergeCell ref="AT29:AV29"/>
    <mergeCell ref="AW29:AY29"/>
    <mergeCell ref="AZ29:BB29"/>
    <mergeCell ref="BC29:BE29"/>
    <mergeCell ref="BF29:BH29"/>
    <mergeCell ref="Y29:AA29"/>
    <mergeCell ref="DW28:DY28"/>
    <mergeCell ref="DZ28:EB28"/>
    <mergeCell ref="CS28:CU28"/>
    <mergeCell ref="CV28:CX28"/>
    <mergeCell ref="CY28:DA28"/>
    <mergeCell ref="DB28:DD28"/>
    <mergeCell ref="DE28:DG28"/>
    <mergeCell ref="DH28:DJ28"/>
    <mergeCell ref="CA28:CC28"/>
    <mergeCell ref="CD28:CF28"/>
    <mergeCell ref="CG28:CI28"/>
    <mergeCell ref="CJ28:CL28"/>
    <mergeCell ref="CM28:CO28"/>
    <mergeCell ref="EU28:EW28"/>
    <mergeCell ref="EX28:EZ28"/>
    <mergeCell ref="CP28:CR28"/>
    <mergeCell ref="EU29:EW29"/>
    <mergeCell ref="EX29:EZ29"/>
    <mergeCell ref="FA29:FC29"/>
    <mergeCell ref="FD29:FF29"/>
    <mergeCell ref="FG29:FI29"/>
    <mergeCell ref="FJ29:FL29"/>
    <mergeCell ref="AB29:AD29"/>
    <mergeCell ref="AE29:AG29"/>
    <mergeCell ref="AH29:AJ29"/>
    <mergeCell ref="AK29:AM29"/>
    <mergeCell ref="AN29:AP29"/>
    <mergeCell ref="FA28:FC28"/>
    <mergeCell ref="FD28:FF28"/>
    <mergeCell ref="FG28:FI28"/>
    <mergeCell ref="FJ28:FL28"/>
    <mergeCell ref="EC28:EE28"/>
    <mergeCell ref="EF28:EH28"/>
    <mergeCell ref="EI28:EK28"/>
    <mergeCell ref="EL28:EN28"/>
    <mergeCell ref="EO28:EQ28"/>
    <mergeCell ref="ER28:ET28"/>
    <mergeCell ref="DK28:DM28"/>
    <mergeCell ref="DN28:DP28"/>
    <mergeCell ref="FM29:FO29"/>
    <mergeCell ref="FP29:FR29"/>
    <mergeCell ref="FS29:FU29"/>
    <mergeCell ref="J31:L31"/>
    <mergeCell ref="M31:O31"/>
    <mergeCell ref="P31:R31"/>
    <mergeCell ref="S31:U31"/>
    <mergeCell ref="V31:X31"/>
    <mergeCell ref="Y31:AA31"/>
    <mergeCell ref="HO29:HQ29"/>
    <mergeCell ref="DK29:DM29"/>
    <mergeCell ref="DN29:DP29"/>
    <mergeCell ref="DQ29:DS29"/>
    <mergeCell ref="DT29:DV29"/>
    <mergeCell ref="DW29:DY29"/>
    <mergeCell ref="DZ29:EB29"/>
    <mergeCell ref="CS29:CU29"/>
    <mergeCell ref="CV29:CX29"/>
    <mergeCell ref="CY29:DA29"/>
    <mergeCell ref="DB29:DD29"/>
    <mergeCell ref="DE29:DG29"/>
    <mergeCell ref="DH29:DJ29"/>
    <mergeCell ref="CA29:CC29"/>
    <mergeCell ref="CD29:CF29"/>
    <mergeCell ref="CG29:CI29"/>
    <mergeCell ref="CJ29:CL29"/>
    <mergeCell ref="CM29:CO29"/>
    <mergeCell ref="CP29:CR29"/>
    <mergeCell ref="BI29:BK29"/>
    <mergeCell ref="DH31:DJ31"/>
    <mergeCell ref="DK31:DM31"/>
    <mergeCell ref="CD31:CF31"/>
    <mergeCell ref="CG31:CI31"/>
    <mergeCell ref="CJ31:CL31"/>
    <mergeCell ref="CM31:CO31"/>
    <mergeCell ref="DQ28:DS28"/>
    <mergeCell ref="EL29:EN29"/>
    <mergeCell ref="EO29:EQ29"/>
    <mergeCell ref="ER29:ET29"/>
    <mergeCell ref="BL31:BN31"/>
    <mergeCell ref="AT31:AV31"/>
    <mergeCell ref="AW31:AY31"/>
    <mergeCell ref="AZ31:BB31"/>
    <mergeCell ref="BC31:BE31"/>
    <mergeCell ref="BF31:BH31"/>
    <mergeCell ref="BI31:BK31"/>
    <mergeCell ref="DH30:DJ30"/>
    <mergeCell ref="HU31:HW31"/>
    <mergeCell ref="HX31:HZ31"/>
    <mergeCell ref="IA31:IC31"/>
    <mergeCell ref="ID31:IF31"/>
    <mergeCell ref="GZ31:HB31"/>
    <mergeCell ref="HC31:HE31"/>
    <mergeCell ref="HF31:HH31"/>
    <mergeCell ref="HI31:HK31"/>
    <mergeCell ref="HL31:HN31"/>
    <mergeCell ref="HO31:HQ31"/>
    <mergeCell ref="GH31:GJ31"/>
    <mergeCell ref="GK31:GM31"/>
    <mergeCell ref="GN31:GP31"/>
    <mergeCell ref="GQ31:GS31"/>
    <mergeCell ref="GT31:GV31"/>
    <mergeCell ref="GW31:GY31"/>
    <mergeCell ref="FP31:FR31"/>
    <mergeCell ref="FS31:FU31"/>
    <mergeCell ref="FV31:FX31"/>
    <mergeCell ref="FY31:GA31"/>
    <mergeCell ref="GB31:GD31"/>
    <mergeCell ref="GE31:GG31"/>
    <mergeCell ref="EX31:EZ31"/>
    <mergeCell ref="FA31:FC31"/>
    <mergeCell ref="FD31:FF31"/>
    <mergeCell ref="CP31:CR31"/>
    <mergeCell ref="BO32:BQ32"/>
    <mergeCell ref="BR32:BT32"/>
    <mergeCell ref="BU32:BW32"/>
    <mergeCell ref="BX32:BZ32"/>
    <mergeCell ref="EC29:EE29"/>
    <mergeCell ref="EF29:EH29"/>
    <mergeCell ref="EI29:EK29"/>
    <mergeCell ref="HR32:HT32"/>
    <mergeCell ref="HU32:HW32"/>
    <mergeCell ref="HX32:HZ32"/>
    <mergeCell ref="IA32:IC32"/>
    <mergeCell ref="CS31:CU31"/>
    <mergeCell ref="BO31:BQ31"/>
    <mergeCell ref="BR31:BT31"/>
    <mergeCell ref="BU31:BW31"/>
    <mergeCell ref="BX31:BZ31"/>
    <mergeCell ref="CA31:CC31"/>
    <mergeCell ref="ID32:IF32"/>
    <mergeCell ref="GW32:GY32"/>
    <mergeCell ref="GZ32:HB32"/>
    <mergeCell ref="HC32:HE32"/>
    <mergeCell ref="HF32:HH32"/>
    <mergeCell ref="HI32:HK32"/>
    <mergeCell ref="HL32:HN32"/>
    <mergeCell ref="GE32:GG32"/>
    <mergeCell ref="GH32:GJ32"/>
    <mergeCell ref="GK32:GM32"/>
    <mergeCell ref="GN32:GP32"/>
    <mergeCell ref="GQ32:GS32"/>
    <mergeCell ref="GT32:GV32"/>
    <mergeCell ref="FP32:FR32"/>
    <mergeCell ref="FS32:FU32"/>
    <mergeCell ref="FV32:FX32"/>
    <mergeCell ref="FY32:GA32"/>
    <mergeCell ref="GB32:GD32"/>
    <mergeCell ref="HR31:HT31"/>
    <mergeCell ref="DB30:DD30"/>
    <mergeCell ref="DE30:DG30"/>
    <mergeCell ref="Y32:AA32"/>
    <mergeCell ref="AB32:AD32"/>
    <mergeCell ref="FG31:FI31"/>
    <mergeCell ref="FJ31:FL31"/>
    <mergeCell ref="FM31:FO31"/>
    <mergeCell ref="EF31:EH31"/>
    <mergeCell ref="EI31:EK31"/>
    <mergeCell ref="EL31:EN31"/>
    <mergeCell ref="EO31:EQ31"/>
    <mergeCell ref="ER31:ET31"/>
    <mergeCell ref="EU31:EW31"/>
    <mergeCell ref="DN31:DP31"/>
    <mergeCell ref="DQ31:DS31"/>
    <mergeCell ref="DT31:DV31"/>
    <mergeCell ref="DW31:DY31"/>
    <mergeCell ref="DZ31:EB31"/>
    <mergeCell ref="EC31:EE31"/>
    <mergeCell ref="CV31:CX31"/>
    <mergeCell ref="CY31:DA31"/>
    <mergeCell ref="DB31:DD31"/>
    <mergeCell ref="DE31:DG31"/>
    <mergeCell ref="AB31:AD31"/>
    <mergeCell ref="EL32:EN32"/>
    <mergeCell ref="BO33:BQ33"/>
    <mergeCell ref="BR33:BT33"/>
    <mergeCell ref="BU33:BW33"/>
    <mergeCell ref="BX33:BZ33"/>
    <mergeCell ref="CA33:CC33"/>
    <mergeCell ref="AT33:AV33"/>
    <mergeCell ref="AW33:AY33"/>
    <mergeCell ref="AZ33:BB33"/>
    <mergeCell ref="BC33:BE33"/>
    <mergeCell ref="BF33:BH33"/>
    <mergeCell ref="BI33:BK33"/>
    <mergeCell ref="DH33:DJ33"/>
    <mergeCell ref="DK33:DM33"/>
    <mergeCell ref="AE31:AG31"/>
    <mergeCell ref="AH31:AJ31"/>
    <mergeCell ref="AK31:AM31"/>
    <mergeCell ref="AN31:AP31"/>
    <mergeCell ref="AQ31:AS31"/>
    <mergeCell ref="FM32:FO32"/>
    <mergeCell ref="FG32:FI32"/>
    <mergeCell ref="FJ32:FL32"/>
    <mergeCell ref="EC32:EE32"/>
    <mergeCell ref="EF32:EH32"/>
    <mergeCell ref="EI32:EK32"/>
    <mergeCell ref="EI33:EK33"/>
    <mergeCell ref="EL33:EN33"/>
    <mergeCell ref="AQ32:AS32"/>
    <mergeCell ref="AT32:AV32"/>
    <mergeCell ref="AW32:AY32"/>
    <mergeCell ref="AZ32:BB32"/>
    <mergeCell ref="BC32:BE32"/>
    <mergeCell ref="BF32:BH32"/>
    <mergeCell ref="ID34:IF34"/>
    <mergeCell ref="J32:L32"/>
    <mergeCell ref="M32:O32"/>
    <mergeCell ref="P32:R32"/>
    <mergeCell ref="S32:U32"/>
    <mergeCell ref="V32:X32"/>
    <mergeCell ref="DZ32:EB32"/>
    <mergeCell ref="CS32:CU32"/>
    <mergeCell ref="CV32:CX32"/>
    <mergeCell ref="CY32:DA32"/>
    <mergeCell ref="DB32:DD32"/>
    <mergeCell ref="DE32:DG32"/>
    <mergeCell ref="DH32:DJ32"/>
    <mergeCell ref="CA32:CC32"/>
    <mergeCell ref="CD32:CF32"/>
    <mergeCell ref="CG32:CI32"/>
    <mergeCell ref="CJ32:CL32"/>
    <mergeCell ref="CM32:CO32"/>
    <mergeCell ref="CP32:CR32"/>
    <mergeCell ref="BI32:BK32"/>
    <mergeCell ref="BL32:BN32"/>
    <mergeCell ref="AB33:AD33"/>
    <mergeCell ref="AE33:AG33"/>
    <mergeCell ref="AH33:AJ33"/>
    <mergeCell ref="AK33:AM33"/>
    <mergeCell ref="AN33:AP33"/>
    <mergeCell ref="AQ33:AS33"/>
    <mergeCell ref="J33:L33"/>
    <mergeCell ref="M33:O33"/>
    <mergeCell ref="P33:R33"/>
    <mergeCell ref="S33:U33"/>
    <mergeCell ref="V33:X33"/>
    <mergeCell ref="Y33:AA33"/>
    <mergeCell ref="HO32:HQ32"/>
    <mergeCell ref="EU32:EW32"/>
    <mergeCell ref="EX32:EZ32"/>
    <mergeCell ref="EO32:EQ32"/>
    <mergeCell ref="ER32:ET32"/>
    <mergeCell ref="DK32:DM32"/>
    <mergeCell ref="DN32:DP32"/>
    <mergeCell ref="DQ32:DS32"/>
    <mergeCell ref="DT32:DV32"/>
    <mergeCell ref="DW32:DY32"/>
    <mergeCell ref="AE32:AG32"/>
    <mergeCell ref="AH32:AJ32"/>
    <mergeCell ref="AK32:AM32"/>
    <mergeCell ref="AN32:AP32"/>
    <mergeCell ref="FA32:FC32"/>
    <mergeCell ref="FD32:FF32"/>
    <mergeCell ref="CD33:CF33"/>
    <mergeCell ref="CG33:CI33"/>
    <mergeCell ref="CJ33:CL33"/>
    <mergeCell ref="CM33:CO33"/>
    <mergeCell ref="CP33:CR33"/>
    <mergeCell ref="CS33:CU33"/>
    <mergeCell ref="BL33:BN33"/>
    <mergeCell ref="DN33:DP33"/>
    <mergeCell ref="DQ33:DS33"/>
    <mergeCell ref="DT33:DV33"/>
    <mergeCell ref="DW33:DY33"/>
    <mergeCell ref="DZ33:EB33"/>
    <mergeCell ref="CV33:CX33"/>
    <mergeCell ref="CY33:DA33"/>
    <mergeCell ref="DB33:DD33"/>
    <mergeCell ref="HR33:HT33"/>
    <mergeCell ref="HU33:HW33"/>
    <mergeCell ref="HX33:HZ33"/>
    <mergeCell ref="IA33:IC33"/>
    <mergeCell ref="ID33:IF33"/>
    <mergeCell ref="EO33:EQ33"/>
    <mergeCell ref="ER33:ET33"/>
    <mergeCell ref="EU33:EW33"/>
    <mergeCell ref="EC33:EE33"/>
    <mergeCell ref="GZ33:HB33"/>
    <mergeCell ref="HC33:HE33"/>
    <mergeCell ref="HF33:HH33"/>
    <mergeCell ref="HI33:HK33"/>
    <mergeCell ref="HL33:HN33"/>
    <mergeCell ref="HO33:HQ33"/>
    <mergeCell ref="GH33:GJ33"/>
    <mergeCell ref="GK33:GM33"/>
    <mergeCell ref="GN33:GP33"/>
    <mergeCell ref="GQ33:GS33"/>
    <mergeCell ref="GT33:GV33"/>
    <mergeCell ref="GW33:GY33"/>
    <mergeCell ref="FP33:FR33"/>
    <mergeCell ref="FS33:FU33"/>
    <mergeCell ref="FV33:FX33"/>
    <mergeCell ref="FY33:GA33"/>
    <mergeCell ref="GB33:GD33"/>
    <mergeCell ref="GE33:GG33"/>
    <mergeCell ref="EX33:EZ33"/>
    <mergeCell ref="FA33:FC33"/>
    <mergeCell ref="FD33:FF33"/>
    <mergeCell ref="FG33:FI33"/>
    <mergeCell ref="FJ33:FL33"/>
    <mergeCell ref="FM33:FO33"/>
    <mergeCell ref="EF33:EH33"/>
    <mergeCell ref="J35:L35"/>
    <mergeCell ref="M35:O35"/>
    <mergeCell ref="P35:R35"/>
    <mergeCell ref="S35:U35"/>
    <mergeCell ref="V35:X35"/>
    <mergeCell ref="Y35:AA35"/>
    <mergeCell ref="HO34:HQ34"/>
    <mergeCell ref="DK34:DM34"/>
    <mergeCell ref="DN34:DP34"/>
    <mergeCell ref="DQ34:DS34"/>
    <mergeCell ref="DT34:DV34"/>
    <mergeCell ref="DW34:DY34"/>
    <mergeCell ref="DZ34:EB34"/>
    <mergeCell ref="CS34:CU34"/>
    <mergeCell ref="CV34:CX34"/>
    <mergeCell ref="CY34:DA34"/>
    <mergeCell ref="DB34:DD34"/>
    <mergeCell ref="DE34:DG34"/>
    <mergeCell ref="DH34:DJ34"/>
    <mergeCell ref="CA34:CC34"/>
    <mergeCell ref="CD34:CF34"/>
    <mergeCell ref="CG34:CI34"/>
    <mergeCell ref="CJ34:CL34"/>
    <mergeCell ref="CM34:CO34"/>
    <mergeCell ref="FM34:FO34"/>
    <mergeCell ref="CP34:CR34"/>
    <mergeCell ref="BI34:BK34"/>
    <mergeCell ref="BL34:BN34"/>
    <mergeCell ref="BO34:BQ34"/>
    <mergeCell ref="BR34:BT34"/>
    <mergeCell ref="BU34:BW34"/>
    <mergeCell ref="BX34:BZ34"/>
    <mergeCell ref="Y34:AA34"/>
    <mergeCell ref="J34:L34"/>
    <mergeCell ref="M34:O34"/>
    <mergeCell ref="P34:R34"/>
    <mergeCell ref="S34:U34"/>
    <mergeCell ref="V34:X34"/>
    <mergeCell ref="EC34:EE34"/>
    <mergeCell ref="BX35:BZ35"/>
    <mergeCell ref="AB35:AD35"/>
    <mergeCell ref="AE35:AG35"/>
    <mergeCell ref="AH35:AJ35"/>
    <mergeCell ref="AK35:AM35"/>
    <mergeCell ref="AN35:AP35"/>
    <mergeCell ref="AQ35:AS35"/>
    <mergeCell ref="AE34:AG34"/>
    <mergeCell ref="AH34:AJ34"/>
    <mergeCell ref="AK34:AM34"/>
    <mergeCell ref="AN34:AP34"/>
    <mergeCell ref="HU35:HW35"/>
    <mergeCell ref="HX35:HZ35"/>
    <mergeCell ref="IA35:IC35"/>
    <mergeCell ref="DH35:DJ35"/>
    <mergeCell ref="AB34:AD34"/>
    <mergeCell ref="CD35:CF35"/>
    <mergeCell ref="CG35:CI35"/>
    <mergeCell ref="CJ35:CL35"/>
    <mergeCell ref="CM35:CO35"/>
    <mergeCell ref="CP35:CR35"/>
    <mergeCell ref="CS35:CU35"/>
    <mergeCell ref="FJ35:FL35"/>
    <mergeCell ref="AQ34:AS34"/>
    <mergeCell ref="AT34:AV34"/>
    <mergeCell ref="AW34:AY34"/>
    <mergeCell ref="AZ34:BB34"/>
    <mergeCell ref="BC34:BE34"/>
    <mergeCell ref="BF34:BH34"/>
    <mergeCell ref="EU34:EW34"/>
    <mergeCell ref="EX34:EZ34"/>
    <mergeCell ref="CA35:CC35"/>
    <mergeCell ref="AT35:AV35"/>
    <mergeCell ref="AW35:AY35"/>
    <mergeCell ref="AZ35:BB35"/>
    <mergeCell ref="BC35:BE35"/>
    <mergeCell ref="BF35:BH35"/>
    <mergeCell ref="BI35:BK35"/>
    <mergeCell ref="FA34:FC34"/>
    <mergeCell ref="FD34:FF34"/>
    <mergeCell ref="HU34:HW34"/>
    <mergeCell ref="HX34:HZ34"/>
    <mergeCell ref="IA34:IC34"/>
    <mergeCell ref="GW34:GY34"/>
    <mergeCell ref="GZ34:HB34"/>
    <mergeCell ref="HC34:HE34"/>
    <mergeCell ref="HF34:HH34"/>
    <mergeCell ref="HI34:HK34"/>
    <mergeCell ref="HL34:HN34"/>
    <mergeCell ref="GE34:GG34"/>
    <mergeCell ref="GH34:GJ34"/>
    <mergeCell ref="GK34:GM34"/>
    <mergeCell ref="GN34:GP34"/>
    <mergeCell ref="GQ34:GS34"/>
    <mergeCell ref="GT34:GV34"/>
    <mergeCell ref="FP34:FR34"/>
    <mergeCell ref="FS34:FU34"/>
    <mergeCell ref="FV34:FX34"/>
    <mergeCell ref="FY34:GA34"/>
    <mergeCell ref="GB34:GD34"/>
    <mergeCell ref="EF34:EH34"/>
    <mergeCell ref="EI34:EK34"/>
    <mergeCell ref="EL34:EN34"/>
    <mergeCell ref="EO34:EQ34"/>
    <mergeCell ref="ER34:ET34"/>
    <mergeCell ref="HR34:HT34"/>
    <mergeCell ref="FG34:FI34"/>
    <mergeCell ref="FJ34:FL34"/>
    <mergeCell ref="HR35:HT35"/>
    <mergeCell ref="ID35:IF35"/>
    <mergeCell ref="J36:L36"/>
    <mergeCell ref="M36:O36"/>
    <mergeCell ref="P36:R36"/>
    <mergeCell ref="S36:U36"/>
    <mergeCell ref="V36:X36"/>
    <mergeCell ref="GZ35:HB35"/>
    <mergeCell ref="HC35:HE35"/>
    <mergeCell ref="HF35:HH35"/>
    <mergeCell ref="HI35:HK35"/>
    <mergeCell ref="HL35:HN35"/>
    <mergeCell ref="HO35:HQ35"/>
    <mergeCell ref="GH35:GJ35"/>
    <mergeCell ref="GK35:GM35"/>
    <mergeCell ref="GN35:GP35"/>
    <mergeCell ref="GQ35:GS35"/>
    <mergeCell ref="GT35:GV35"/>
    <mergeCell ref="GW35:GY35"/>
    <mergeCell ref="FP35:FR35"/>
    <mergeCell ref="FS35:FU35"/>
    <mergeCell ref="FV35:FX35"/>
    <mergeCell ref="FY35:GA35"/>
    <mergeCell ref="GB35:GD35"/>
    <mergeCell ref="GE35:GG35"/>
    <mergeCell ref="EX35:EZ35"/>
    <mergeCell ref="FA35:FC35"/>
    <mergeCell ref="FD35:FF35"/>
    <mergeCell ref="FG35:FI35"/>
    <mergeCell ref="FM35:FO35"/>
    <mergeCell ref="EF35:EH35"/>
    <mergeCell ref="EI35:EK35"/>
    <mergeCell ref="EL35:EN35"/>
    <mergeCell ref="EO35:EQ35"/>
    <mergeCell ref="ER35:ET35"/>
    <mergeCell ref="EU35:EW35"/>
    <mergeCell ref="DN35:DP35"/>
    <mergeCell ref="DQ35:DS35"/>
    <mergeCell ref="DT35:DV35"/>
    <mergeCell ref="DW35:DY35"/>
    <mergeCell ref="DZ35:EB35"/>
    <mergeCell ref="EC35:EE35"/>
    <mergeCell ref="CV35:CX35"/>
    <mergeCell ref="CY35:DA35"/>
    <mergeCell ref="DB35:DD35"/>
    <mergeCell ref="DE35:DG35"/>
    <mergeCell ref="DK35:DM35"/>
    <mergeCell ref="BU36:BW36"/>
    <mergeCell ref="BX36:BZ36"/>
    <mergeCell ref="AQ36:AS36"/>
    <mergeCell ref="AT36:AV36"/>
    <mergeCell ref="AW36:AY36"/>
    <mergeCell ref="AZ36:BB36"/>
    <mergeCell ref="BC36:BE36"/>
    <mergeCell ref="BF36:BH36"/>
    <mergeCell ref="Y36:AA36"/>
    <mergeCell ref="AB36:AD36"/>
    <mergeCell ref="AE36:AG36"/>
    <mergeCell ref="AH36:AJ36"/>
    <mergeCell ref="AK36:AM36"/>
    <mergeCell ref="AN36:AP36"/>
    <mergeCell ref="BL35:BN35"/>
    <mergeCell ref="BO35:BQ35"/>
    <mergeCell ref="BR35:BT35"/>
    <mergeCell ref="BU35:BW35"/>
    <mergeCell ref="S37:U37"/>
    <mergeCell ref="V37:X37"/>
    <mergeCell ref="Y37:AA37"/>
    <mergeCell ref="HO36:HQ36"/>
    <mergeCell ref="HR36:HT36"/>
    <mergeCell ref="HU36:HW36"/>
    <mergeCell ref="HX36:HZ36"/>
    <mergeCell ref="IA36:IC36"/>
    <mergeCell ref="ID36:IF36"/>
    <mergeCell ref="GW36:GY36"/>
    <mergeCell ref="GZ36:HB36"/>
    <mergeCell ref="HC36:HE36"/>
    <mergeCell ref="HF36:HH36"/>
    <mergeCell ref="HI36:HK36"/>
    <mergeCell ref="HL36:HN36"/>
    <mergeCell ref="GE36:GG36"/>
    <mergeCell ref="GH36:GJ36"/>
    <mergeCell ref="GK36:GM36"/>
    <mergeCell ref="GN36:GP36"/>
    <mergeCell ref="GQ36:GS36"/>
    <mergeCell ref="GT36:GV36"/>
    <mergeCell ref="FM36:FO36"/>
    <mergeCell ref="FP36:FR36"/>
    <mergeCell ref="FS36:FU36"/>
    <mergeCell ref="FV36:FX36"/>
    <mergeCell ref="FY36:GA36"/>
    <mergeCell ref="GB36:GD36"/>
    <mergeCell ref="EU36:EW36"/>
    <mergeCell ref="EX36:EZ36"/>
    <mergeCell ref="FA36:FC36"/>
    <mergeCell ref="FD36:FF36"/>
    <mergeCell ref="FG36:FI36"/>
    <mergeCell ref="FJ36:FL36"/>
    <mergeCell ref="EC36:EE36"/>
    <mergeCell ref="EF36:EH36"/>
    <mergeCell ref="EI36:EK36"/>
    <mergeCell ref="EL36:EN36"/>
    <mergeCell ref="EO36:EQ36"/>
    <mergeCell ref="ER36:ET36"/>
    <mergeCell ref="DK36:DM36"/>
    <mergeCell ref="DN36:DP36"/>
    <mergeCell ref="DQ36:DS36"/>
    <mergeCell ref="DT36:DV36"/>
    <mergeCell ref="DW36:DY36"/>
    <mergeCell ref="DZ36:EB36"/>
    <mergeCell ref="CS36:CU36"/>
    <mergeCell ref="CV36:CX36"/>
    <mergeCell ref="CY36:DA36"/>
    <mergeCell ref="DB36:DD36"/>
    <mergeCell ref="DE36:DG36"/>
    <mergeCell ref="DH36:DJ36"/>
    <mergeCell ref="CA36:CC36"/>
    <mergeCell ref="CD36:CF36"/>
    <mergeCell ref="CG36:CI36"/>
    <mergeCell ref="CJ36:CL36"/>
    <mergeCell ref="CM36:CO36"/>
    <mergeCell ref="CP36:CR36"/>
    <mergeCell ref="BI36:BK36"/>
    <mergeCell ref="BL36:BN36"/>
    <mergeCell ref="BO36:BQ36"/>
    <mergeCell ref="BR36:BT36"/>
    <mergeCell ref="J38:L38"/>
    <mergeCell ref="M38:O38"/>
    <mergeCell ref="P38:R38"/>
    <mergeCell ref="S38:U38"/>
    <mergeCell ref="V38:X38"/>
    <mergeCell ref="GZ37:HB37"/>
    <mergeCell ref="HC37:HE37"/>
    <mergeCell ref="HF37:HH37"/>
    <mergeCell ref="HI37:HK37"/>
    <mergeCell ref="HL37:HN37"/>
    <mergeCell ref="HO37:HQ37"/>
    <mergeCell ref="GH37:GJ37"/>
    <mergeCell ref="GK37:GM37"/>
    <mergeCell ref="GN37:GP37"/>
    <mergeCell ref="GQ37:GS37"/>
    <mergeCell ref="GT37:GV37"/>
    <mergeCell ref="GW37:GY37"/>
    <mergeCell ref="FP37:FR37"/>
    <mergeCell ref="FS37:FU37"/>
    <mergeCell ref="CS37:CU37"/>
    <mergeCell ref="BL37:BN37"/>
    <mergeCell ref="BO37:BQ37"/>
    <mergeCell ref="BR37:BT37"/>
    <mergeCell ref="BU37:BW37"/>
    <mergeCell ref="BX37:BZ37"/>
    <mergeCell ref="CA37:CC37"/>
    <mergeCell ref="FV37:FX37"/>
    <mergeCell ref="FY37:GA37"/>
    <mergeCell ref="GB37:GD37"/>
    <mergeCell ref="GE37:GG37"/>
    <mergeCell ref="EX37:EZ37"/>
    <mergeCell ref="FA37:FC37"/>
    <mergeCell ref="FD37:FF37"/>
    <mergeCell ref="FG37:FI37"/>
    <mergeCell ref="FJ37:FL37"/>
    <mergeCell ref="FM37:FO37"/>
    <mergeCell ref="EF37:EH37"/>
    <mergeCell ref="EI37:EK37"/>
    <mergeCell ref="EL37:EN37"/>
    <mergeCell ref="EO37:EQ37"/>
    <mergeCell ref="ER37:ET37"/>
    <mergeCell ref="EU37:EW37"/>
    <mergeCell ref="DN37:DP37"/>
    <mergeCell ref="DQ37:DS37"/>
    <mergeCell ref="DT37:DV37"/>
    <mergeCell ref="DW37:DY37"/>
    <mergeCell ref="DZ37:EB37"/>
    <mergeCell ref="EC37:EE37"/>
    <mergeCell ref="AT37:AV37"/>
    <mergeCell ref="AW37:AY37"/>
    <mergeCell ref="DZ38:EB38"/>
    <mergeCell ref="CS38:CU38"/>
    <mergeCell ref="CV38:CX38"/>
    <mergeCell ref="CY38:DA38"/>
    <mergeCell ref="DB38:DD38"/>
    <mergeCell ref="DE38:DG38"/>
    <mergeCell ref="DH38:DJ38"/>
    <mergeCell ref="CA38:CC38"/>
    <mergeCell ref="CD38:CF38"/>
    <mergeCell ref="CG38:CI38"/>
    <mergeCell ref="CJ38:CL38"/>
    <mergeCell ref="J37:L37"/>
    <mergeCell ref="M37:O37"/>
    <mergeCell ref="P37:R37"/>
    <mergeCell ref="AW38:AY38"/>
    <mergeCell ref="AZ38:BB38"/>
    <mergeCell ref="BC38:BE38"/>
    <mergeCell ref="BF38:BH38"/>
    <mergeCell ref="Y38:AA38"/>
    <mergeCell ref="AB38:AD38"/>
    <mergeCell ref="AE38:AG38"/>
    <mergeCell ref="AH38:AJ38"/>
    <mergeCell ref="AK38:AM38"/>
    <mergeCell ref="AN38:AP38"/>
    <mergeCell ref="HR37:HT37"/>
    <mergeCell ref="HU37:HW37"/>
    <mergeCell ref="AZ37:BB37"/>
    <mergeCell ref="BC37:BE37"/>
    <mergeCell ref="BF37:BH37"/>
    <mergeCell ref="BI37:BK37"/>
    <mergeCell ref="AB37:AD37"/>
    <mergeCell ref="AE37:AG37"/>
    <mergeCell ref="AH37:AJ37"/>
    <mergeCell ref="AK37:AM37"/>
    <mergeCell ref="AN37:AP37"/>
    <mergeCell ref="AQ37:AS37"/>
    <mergeCell ref="FA38:FC38"/>
    <mergeCell ref="FD38:FF38"/>
    <mergeCell ref="FG38:FI38"/>
    <mergeCell ref="FJ38:FL38"/>
    <mergeCell ref="EC38:EE38"/>
    <mergeCell ref="EF38:EH38"/>
    <mergeCell ref="EI38:EK38"/>
    <mergeCell ref="EL38:EN38"/>
    <mergeCell ref="HX37:HZ37"/>
    <mergeCell ref="CM38:CO38"/>
    <mergeCell ref="CP38:CR38"/>
    <mergeCell ref="BI38:BK38"/>
    <mergeCell ref="BL38:BN38"/>
    <mergeCell ref="BO38:BQ38"/>
    <mergeCell ref="BR38:BT38"/>
    <mergeCell ref="BU38:BW38"/>
    <mergeCell ref="BX38:BZ38"/>
    <mergeCell ref="DT38:DV38"/>
    <mergeCell ref="DW38:DY38"/>
    <mergeCell ref="HR39:HT39"/>
    <mergeCell ref="HU39:HW39"/>
    <mergeCell ref="HX39:HZ39"/>
    <mergeCell ref="IA39:IC39"/>
    <mergeCell ref="ID39:IF39"/>
    <mergeCell ref="EO39:EQ39"/>
    <mergeCell ref="ER39:ET39"/>
    <mergeCell ref="EU39:EW39"/>
    <mergeCell ref="DN39:DP39"/>
    <mergeCell ref="DQ39:DS39"/>
    <mergeCell ref="DT39:DV39"/>
    <mergeCell ref="DW39:DY39"/>
    <mergeCell ref="DZ39:EB39"/>
    <mergeCell ref="EC39:EE39"/>
    <mergeCell ref="CV39:CX39"/>
    <mergeCell ref="CY39:DA39"/>
    <mergeCell ref="DB39:DD39"/>
    <mergeCell ref="DE39:DG39"/>
    <mergeCell ref="DH39:DJ39"/>
    <mergeCell ref="DK39:DM39"/>
    <mergeCell ref="CV37:CX37"/>
    <mergeCell ref="CY37:DA37"/>
    <mergeCell ref="DB37:DD37"/>
    <mergeCell ref="DE37:DG37"/>
    <mergeCell ref="DH37:DJ37"/>
    <mergeCell ref="DK37:DM37"/>
    <mergeCell ref="CD37:CF37"/>
    <mergeCell ref="CG37:CI37"/>
    <mergeCell ref="CJ37:CL37"/>
    <mergeCell ref="CM37:CO37"/>
    <mergeCell ref="CP37:CR37"/>
    <mergeCell ref="IA37:IC37"/>
    <mergeCell ref="ID37:IF37"/>
    <mergeCell ref="HO38:HQ38"/>
    <mergeCell ref="HR38:HT38"/>
    <mergeCell ref="HU38:HW38"/>
    <mergeCell ref="HX38:HZ38"/>
    <mergeCell ref="IA38:IC38"/>
    <mergeCell ref="ID38:IF38"/>
    <mergeCell ref="GW38:GY38"/>
    <mergeCell ref="GZ38:HB38"/>
    <mergeCell ref="HC38:HE38"/>
    <mergeCell ref="HF38:HH38"/>
    <mergeCell ref="HI38:HK38"/>
    <mergeCell ref="HL38:HN38"/>
    <mergeCell ref="GE38:GG38"/>
    <mergeCell ref="GH38:GJ38"/>
    <mergeCell ref="GK38:GM38"/>
    <mergeCell ref="GN38:GP38"/>
    <mergeCell ref="GQ38:GS38"/>
    <mergeCell ref="GT38:GV38"/>
    <mergeCell ref="FM38:FO38"/>
    <mergeCell ref="FP38:FR38"/>
    <mergeCell ref="FS38:FU38"/>
    <mergeCell ref="FV38:FX38"/>
    <mergeCell ref="FY38:GA38"/>
    <mergeCell ref="GB38:GD38"/>
    <mergeCell ref="EU38:EW38"/>
    <mergeCell ref="EX38:EZ38"/>
    <mergeCell ref="EO38:EQ38"/>
    <mergeCell ref="ER38:ET38"/>
    <mergeCell ref="DK38:DM38"/>
    <mergeCell ref="DN38:DP38"/>
    <mergeCell ref="DQ38:DS38"/>
    <mergeCell ref="J40:L40"/>
    <mergeCell ref="M40:O40"/>
    <mergeCell ref="P40:R40"/>
    <mergeCell ref="S40:U40"/>
    <mergeCell ref="V40:X40"/>
    <mergeCell ref="GZ39:HB39"/>
    <mergeCell ref="HC39:HE39"/>
    <mergeCell ref="HF39:HH39"/>
    <mergeCell ref="HI39:HK39"/>
    <mergeCell ref="HL39:HN39"/>
    <mergeCell ref="HO39:HQ39"/>
    <mergeCell ref="GH39:GJ39"/>
    <mergeCell ref="GK39:GM39"/>
    <mergeCell ref="GN39:GP39"/>
    <mergeCell ref="GQ39:GS39"/>
    <mergeCell ref="GT39:GV39"/>
    <mergeCell ref="GW39:GY39"/>
    <mergeCell ref="FP39:FR39"/>
    <mergeCell ref="FS39:FU39"/>
    <mergeCell ref="FV39:FX39"/>
    <mergeCell ref="FY39:GA39"/>
    <mergeCell ref="GB39:GD39"/>
    <mergeCell ref="GE39:GG39"/>
    <mergeCell ref="EX39:EZ39"/>
    <mergeCell ref="FA39:FC39"/>
    <mergeCell ref="FD39:FF39"/>
    <mergeCell ref="FG39:FI39"/>
    <mergeCell ref="FJ39:FL39"/>
    <mergeCell ref="FM39:FO39"/>
    <mergeCell ref="EF39:EH39"/>
    <mergeCell ref="EI39:EK39"/>
    <mergeCell ref="EL39:EN39"/>
    <mergeCell ref="CD39:CF39"/>
    <mergeCell ref="CG39:CI39"/>
    <mergeCell ref="CJ39:CL39"/>
    <mergeCell ref="CM39:CO39"/>
    <mergeCell ref="CP39:CR39"/>
    <mergeCell ref="CS39:CU39"/>
    <mergeCell ref="BL39:BN39"/>
    <mergeCell ref="BO39:BQ39"/>
    <mergeCell ref="BR39:BT39"/>
    <mergeCell ref="BU39:BW39"/>
    <mergeCell ref="BX39:BZ39"/>
    <mergeCell ref="CA39:CC39"/>
    <mergeCell ref="AT39:AV39"/>
    <mergeCell ref="AW39:AY39"/>
    <mergeCell ref="AZ39:BB39"/>
    <mergeCell ref="BC39:BE39"/>
    <mergeCell ref="BF39:BH39"/>
    <mergeCell ref="BI39:BK39"/>
    <mergeCell ref="AB39:AD39"/>
    <mergeCell ref="AE39:AG39"/>
    <mergeCell ref="AH39:AJ39"/>
    <mergeCell ref="AK39:AM39"/>
    <mergeCell ref="AN39:AP39"/>
    <mergeCell ref="AQ39:AS39"/>
    <mergeCell ref="J39:L39"/>
    <mergeCell ref="M39:O39"/>
    <mergeCell ref="P39:R39"/>
    <mergeCell ref="S39:U39"/>
    <mergeCell ref="V39:X39"/>
    <mergeCell ref="Y39:AA39"/>
    <mergeCell ref="HR40:HT40"/>
    <mergeCell ref="HU40:HW40"/>
    <mergeCell ref="HX40:HZ40"/>
    <mergeCell ref="IA40:IC40"/>
    <mergeCell ref="ID40:IF40"/>
    <mergeCell ref="GW40:GY40"/>
    <mergeCell ref="GZ40:HB40"/>
    <mergeCell ref="HC40:HE40"/>
    <mergeCell ref="HF40:HH40"/>
    <mergeCell ref="HI40:HK40"/>
    <mergeCell ref="HL40:HN40"/>
    <mergeCell ref="GE40:GG40"/>
    <mergeCell ref="GH40:GJ40"/>
    <mergeCell ref="GK40:GM40"/>
    <mergeCell ref="GN40:GP40"/>
    <mergeCell ref="GQ40:GS40"/>
    <mergeCell ref="GT40:GV40"/>
    <mergeCell ref="FM40:FO40"/>
    <mergeCell ref="FP40:FR40"/>
    <mergeCell ref="FS40:FU40"/>
    <mergeCell ref="FV40:FX40"/>
    <mergeCell ref="FY40:GA40"/>
    <mergeCell ref="GB40:GD40"/>
    <mergeCell ref="EU40:EW40"/>
    <mergeCell ref="EX40:EZ40"/>
    <mergeCell ref="CA51:CC51"/>
    <mergeCell ref="AT51:AV51"/>
    <mergeCell ref="AW51:AY51"/>
    <mergeCell ref="AZ51:BB51"/>
    <mergeCell ref="BC51:BE51"/>
    <mergeCell ref="BF51:BH51"/>
    <mergeCell ref="BI51:BK51"/>
    <mergeCell ref="AB51:AD51"/>
    <mergeCell ref="AE51:AG51"/>
    <mergeCell ref="AH51:AJ51"/>
    <mergeCell ref="AK51:AM51"/>
    <mergeCell ref="AN51:AP51"/>
    <mergeCell ref="AQ51:AS51"/>
    <mergeCell ref="FA40:FC40"/>
    <mergeCell ref="FD40:FF40"/>
    <mergeCell ref="FG40:FI40"/>
    <mergeCell ref="FJ40:FL40"/>
    <mergeCell ref="EC40:EE40"/>
    <mergeCell ref="EF40:EH40"/>
    <mergeCell ref="EI40:EK40"/>
    <mergeCell ref="EL40:EN40"/>
    <mergeCell ref="EO40:EQ40"/>
    <mergeCell ref="ER40:ET40"/>
    <mergeCell ref="DH51:DJ51"/>
    <mergeCell ref="DK51:DM51"/>
    <mergeCell ref="CD51:CF51"/>
    <mergeCell ref="CG51:CI51"/>
    <mergeCell ref="CJ51:CL51"/>
    <mergeCell ref="CM51:CO51"/>
    <mergeCell ref="CP51:CR51"/>
    <mergeCell ref="CS51:CU51"/>
    <mergeCell ref="FJ51:FL51"/>
    <mergeCell ref="AB40:AD40"/>
    <mergeCell ref="AE40:AG40"/>
    <mergeCell ref="AH40:AJ40"/>
    <mergeCell ref="AK40:AM40"/>
    <mergeCell ref="AN40:AP40"/>
    <mergeCell ref="HR41:HT41"/>
    <mergeCell ref="HU41:HW41"/>
    <mergeCell ref="V51:X51"/>
    <mergeCell ref="Y51:AA51"/>
    <mergeCell ref="HO40:HQ40"/>
    <mergeCell ref="DK40:DM40"/>
    <mergeCell ref="DN40:DP40"/>
    <mergeCell ref="DQ40:DS40"/>
    <mergeCell ref="DT40:DV40"/>
    <mergeCell ref="DW40:DY40"/>
    <mergeCell ref="DZ40:EB40"/>
    <mergeCell ref="CS40:CU40"/>
    <mergeCell ref="CV40:CX40"/>
    <mergeCell ref="CY40:DA40"/>
    <mergeCell ref="DB40:DD40"/>
    <mergeCell ref="DE40:DG40"/>
    <mergeCell ref="DH40:DJ40"/>
    <mergeCell ref="CA40:CC40"/>
    <mergeCell ref="CD40:CF40"/>
    <mergeCell ref="CG40:CI40"/>
    <mergeCell ref="CJ40:CL40"/>
    <mergeCell ref="CM40:CO40"/>
    <mergeCell ref="CP40:CR40"/>
    <mergeCell ref="BI40:BK40"/>
    <mergeCell ref="BL40:BN40"/>
    <mergeCell ref="BO40:BQ40"/>
    <mergeCell ref="BR40:BT40"/>
    <mergeCell ref="BU40:BW40"/>
    <mergeCell ref="BX40:BZ40"/>
    <mergeCell ref="AQ40:AS40"/>
    <mergeCell ref="AT40:AV40"/>
    <mergeCell ref="AW40:AY40"/>
    <mergeCell ref="AZ40:BB40"/>
    <mergeCell ref="BC40:BE40"/>
    <mergeCell ref="BF40:BH40"/>
    <mergeCell ref="Y40:AA40"/>
    <mergeCell ref="EU51:EW51"/>
    <mergeCell ref="DN51:DP51"/>
    <mergeCell ref="DQ51:DS51"/>
    <mergeCell ref="DT51:DV51"/>
    <mergeCell ref="DW51:DY51"/>
    <mergeCell ref="DZ51:EB51"/>
    <mergeCell ref="EC51:EE51"/>
    <mergeCell ref="CV51:CX51"/>
    <mergeCell ref="CY51:DA51"/>
    <mergeCell ref="DB51:DD51"/>
    <mergeCell ref="DE51:DG51"/>
    <mergeCell ref="EX41:EZ41"/>
    <mergeCell ref="FA41:FC41"/>
    <mergeCell ref="FD41:FF41"/>
    <mergeCell ref="FG41:FI41"/>
    <mergeCell ref="FJ41:FL41"/>
    <mergeCell ref="FM41:FO41"/>
    <mergeCell ref="FP41:FR41"/>
    <mergeCell ref="FS41:FU41"/>
    <mergeCell ref="FV41:FX41"/>
    <mergeCell ref="CP41:CR41"/>
    <mergeCell ref="CS41:CU41"/>
    <mergeCell ref="CV41:CX41"/>
    <mergeCell ref="CY41:DA41"/>
    <mergeCell ref="DB41:DD41"/>
    <mergeCell ref="DE41:DG41"/>
    <mergeCell ref="GT41:GV41"/>
    <mergeCell ref="FM43:FO43"/>
    <mergeCell ref="FP43:FR43"/>
    <mergeCell ref="BU43:BW43"/>
    <mergeCell ref="AT52:AV52"/>
    <mergeCell ref="AW52:AY52"/>
    <mergeCell ref="AZ52:BB52"/>
    <mergeCell ref="BC52:BE52"/>
    <mergeCell ref="BF52:BH52"/>
    <mergeCell ref="Y52:AA52"/>
    <mergeCell ref="AB52:AD52"/>
    <mergeCell ref="AE52:AG52"/>
    <mergeCell ref="AH52:AJ52"/>
    <mergeCell ref="AK52:AM52"/>
    <mergeCell ref="AN52:AP52"/>
    <mergeCell ref="BL51:BN51"/>
    <mergeCell ref="BO51:BQ51"/>
    <mergeCell ref="BR51:BT51"/>
    <mergeCell ref="BU51:BW51"/>
    <mergeCell ref="BX51:BZ51"/>
    <mergeCell ref="BI41:BK41"/>
    <mergeCell ref="BL41:BN41"/>
    <mergeCell ref="BO41:BQ41"/>
    <mergeCell ref="BR41:BT41"/>
    <mergeCell ref="BU41:BW41"/>
    <mergeCell ref="BX41:BZ41"/>
    <mergeCell ref="HR51:HT51"/>
    <mergeCell ref="HU51:HW51"/>
    <mergeCell ref="HX51:HZ51"/>
    <mergeCell ref="IA51:IC51"/>
    <mergeCell ref="ID51:IF51"/>
    <mergeCell ref="J52:L52"/>
    <mergeCell ref="M52:O52"/>
    <mergeCell ref="P52:R52"/>
    <mergeCell ref="S52:U52"/>
    <mergeCell ref="V52:X52"/>
    <mergeCell ref="GZ51:HB51"/>
    <mergeCell ref="HC51:HE51"/>
    <mergeCell ref="HF51:HH51"/>
    <mergeCell ref="HI51:HK51"/>
    <mergeCell ref="HL51:HN51"/>
    <mergeCell ref="HO51:HQ51"/>
    <mergeCell ref="GH51:GJ51"/>
    <mergeCell ref="GK51:GM51"/>
    <mergeCell ref="GN51:GP51"/>
    <mergeCell ref="GQ51:GS51"/>
    <mergeCell ref="GT51:GV51"/>
    <mergeCell ref="GW51:GY51"/>
    <mergeCell ref="FP51:FR51"/>
    <mergeCell ref="FS51:FU51"/>
    <mergeCell ref="FV51:FX51"/>
    <mergeCell ref="FY51:GA51"/>
    <mergeCell ref="GB51:GD51"/>
    <mergeCell ref="GE51:GG51"/>
    <mergeCell ref="EX51:EZ51"/>
    <mergeCell ref="FA51:FC51"/>
    <mergeCell ref="FD51:FF51"/>
    <mergeCell ref="FG51:FI51"/>
    <mergeCell ref="FM51:FO51"/>
    <mergeCell ref="EF51:EH51"/>
    <mergeCell ref="EI51:EK51"/>
    <mergeCell ref="EL51:EN51"/>
    <mergeCell ref="EO51:EQ51"/>
    <mergeCell ref="ER51:ET51"/>
    <mergeCell ref="J51:L51"/>
    <mergeCell ref="M51:O51"/>
    <mergeCell ref="P51:R51"/>
    <mergeCell ref="S51:U51"/>
    <mergeCell ref="S55:U55"/>
    <mergeCell ref="V55:X55"/>
    <mergeCell ref="Y55:AA55"/>
    <mergeCell ref="HO52:HQ52"/>
    <mergeCell ref="HR52:HT52"/>
    <mergeCell ref="HU52:HW52"/>
    <mergeCell ref="HX52:HZ52"/>
    <mergeCell ref="IA52:IC52"/>
    <mergeCell ref="ID52:IF52"/>
    <mergeCell ref="GW52:GY52"/>
    <mergeCell ref="GZ52:HB52"/>
    <mergeCell ref="HC52:HE52"/>
    <mergeCell ref="HF52:HH52"/>
    <mergeCell ref="HI52:HK52"/>
    <mergeCell ref="HL52:HN52"/>
    <mergeCell ref="GE52:GG52"/>
    <mergeCell ref="GH52:GJ52"/>
    <mergeCell ref="GK52:GM52"/>
    <mergeCell ref="GN52:GP52"/>
    <mergeCell ref="GQ52:GS52"/>
    <mergeCell ref="GT52:GV52"/>
    <mergeCell ref="FM52:FO52"/>
    <mergeCell ref="FP52:FR52"/>
    <mergeCell ref="FS52:FU52"/>
    <mergeCell ref="FV52:FX52"/>
    <mergeCell ref="FY52:GA52"/>
    <mergeCell ref="GB52:GD52"/>
    <mergeCell ref="EU52:EW52"/>
    <mergeCell ref="EX52:EZ52"/>
    <mergeCell ref="FA52:FC52"/>
    <mergeCell ref="FD52:FF52"/>
    <mergeCell ref="FG52:FI52"/>
    <mergeCell ref="FJ52:FL52"/>
    <mergeCell ref="EC52:EE52"/>
    <mergeCell ref="EF52:EH52"/>
    <mergeCell ref="EI52:EK52"/>
    <mergeCell ref="EL52:EN52"/>
    <mergeCell ref="EO52:EQ52"/>
    <mergeCell ref="ER52:ET52"/>
    <mergeCell ref="DK52:DM52"/>
    <mergeCell ref="DN52:DP52"/>
    <mergeCell ref="DQ52:DS52"/>
    <mergeCell ref="DT52:DV52"/>
    <mergeCell ref="DW52:DY52"/>
    <mergeCell ref="DZ52:EB52"/>
    <mergeCell ref="CS52:CU52"/>
    <mergeCell ref="CV52:CX52"/>
    <mergeCell ref="CY52:DA52"/>
    <mergeCell ref="DB52:DD52"/>
    <mergeCell ref="DE52:DG52"/>
    <mergeCell ref="DH52:DJ52"/>
    <mergeCell ref="CA52:CC52"/>
    <mergeCell ref="CD52:CF52"/>
    <mergeCell ref="CG52:CI52"/>
    <mergeCell ref="CJ52:CL52"/>
    <mergeCell ref="CM52:CO52"/>
    <mergeCell ref="CP52:CR52"/>
    <mergeCell ref="BI52:BK52"/>
    <mergeCell ref="BL52:BN52"/>
    <mergeCell ref="BO52:BQ52"/>
    <mergeCell ref="BR52:BT52"/>
    <mergeCell ref="BU52:BW52"/>
    <mergeCell ref="BX52:BZ52"/>
    <mergeCell ref="AQ52:AS52"/>
    <mergeCell ref="J56:L56"/>
    <mergeCell ref="M56:O56"/>
    <mergeCell ref="P56:R56"/>
    <mergeCell ref="S56:U56"/>
    <mergeCell ref="V56:X56"/>
    <mergeCell ref="GZ55:HB55"/>
    <mergeCell ref="HC55:HE55"/>
    <mergeCell ref="HF55:HH55"/>
    <mergeCell ref="HI55:HK55"/>
    <mergeCell ref="HL55:HN55"/>
    <mergeCell ref="HO55:HQ55"/>
    <mergeCell ref="GH55:GJ55"/>
    <mergeCell ref="GK55:GM55"/>
    <mergeCell ref="GN55:GP55"/>
    <mergeCell ref="GQ55:GS55"/>
    <mergeCell ref="GT55:GV55"/>
    <mergeCell ref="GW55:GY55"/>
    <mergeCell ref="FP55:FR55"/>
    <mergeCell ref="FS55:FU55"/>
    <mergeCell ref="CS55:CU55"/>
    <mergeCell ref="BL55:BN55"/>
    <mergeCell ref="BO55:BQ55"/>
    <mergeCell ref="BR55:BT55"/>
    <mergeCell ref="BU55:BW55"/>
    <mergeCell ref="BX55:BZ55"/>
    <mergeCell ref="CA55:CC55"/>
    <mergeCell ref="FV55:FX55"/>
    <mergeCell ref="FY55:GA55"/>
    <mergeCell ref="GB55:GD55"/>
    <mergeCell ref="GE55:GG55"/>
    <mergeCell ref="EX55:EZ55"/>
    <mergeCell ref="FA55:FC55"/>
    <mergeCell ref="FD55:FF55"/>
    <mergeCell ref="FG55:FI55"/>
    <mergeCell ref="FJ55:FL55"/>
    <mergeCell ref="FM55:FO55"/>
    <mergeCell ref="EF55:EH55"/>
    <mergeCell ref="EI55:EK55"/>
    <mergeCell ref="EL55:EN55"/>
    <mergeCell ref="EO55:EQ55"/>
    <mergeCell ref="ER55:ET55"/>
    <mergeCell ref="EU55:EW55"/>
    <mergeCell ref="DN55:DP55"/>
    <mergeCell ref="DQ55:DS55"/>
    <mergeCell ref="DT55:DV55"/>
    <mergeCell ref="DW55:DY55"/>
    <mergeCell ref="DZ55:EB55"/>
    <mergeCell ref="EC55:EE55"/>
    <mergeCell ref="AT55:AV55"/>
    <mergeCell ref="AW55:AY55"/>
    <mergeCell ref="DZ56:EB56"/>
    <mergeCell ref="CS56:CU56"/>
    <mergeCell ref="CV56:CX56"/>
    <mergeCell ref="CY56:DA56"/>
    <mergeCell ref="DB56:DD56"/>
    <mergeCell ref="DE56:DG56"/>
    <mergeCell ref="DH56:DJ56"/>
    <mergeCell ref="CA56:CC56"/>
    <mergeCell ref="CD56:CF56"/>
    <mergeCell ref="CG56:CI56"/>
    <mergeCell ref="CJ56:CL56"/>
    <mergeCell ref="J55:L55"/>
    <mergeCell ref="M55:O55"/>
    <mergeCell ref="P55:R55"/>
    <mergeCell ref="AQ56:AS56"/>
    <mergeCell ref="AT56:AV56"/>
    <mergeCell ref="AW56:AY56"/>
    <mergeCell ref="AZ56:BB56"/>
    <mergeCell ref="BC56:BE56"/>
    <mergeCell ref="BF56:BH56"/>
    <mergeCell ref="Y56:AA56"/>
    <mergeCell ref="AB56:AD56"/>
    <mergeCell ref="AE56:AG56"/>
    <mergeCell ref="AH56:AJ56"/>
    <mergeCell ref="AK56:AM56"/>
    <mergeCell ref="AN56:AP56"/>
    <mergeCell ref="HR55:HT55"/>
    <mergeCell ref="HU55:HW55"/>
    <mergeCell ref="AZ55:BB55"/>
    <mergeCell ref="BC55:BE55"/>
    <mergeCell ref="BF55:BH55"/>
    <mergeCell ref="BI55:BK55"/>
    <mergeCell ref="AB55:AD55"/>
    <mergeCell ref="AE55:AG55"/>
    <mergeCell ref="AH55:AJ55"/>
    <mergeCell ref="AK55:AM55"/>
    <mergeCell ref="AN55:AP55"/>
    <mergeCell ref="AQ55:AS55"/>
    <mergeCell ref="FA56:FC56"/>
    <mergeCell ref="FD56:FF56"/>
    <mergeCell ref="FG56:FI56"/>
    <mergeCell ref="FJ56:FL56"/>
    <mergeCell ref="EC56:EE56"/>
    <mergeCell ref="EF56:EH56"/>
    <mergeCell ref="EI56:EK56"/>
    <mergeCell ref="EL56:EN56"/>
    <mergeCell ref="HX55:HZ55"/>
    <mergeCell ref="CM56:CO56"/>
    <mergeCell ref="CP56:CR56"/>
    <mergeCell ref="BI56:BK56"/>
    <mergeCell ref="BL56:BN56"/>
    <mergeCell ref="BO56:BQ56"/>
    <mergeCell ref="BR56:BT56"/>
    <mergeCell ref="BU56:BW56"/>
    <mergeCell ref="BX56:BZ56"/>
    <mergeCell ref="DT56:DV56"/>
    <mergeCell ref="DW56:DY56"/>
    <mergeCell ref="HR57:HT57"/>
    <mergeCell ref="HU57:HW57"/>
    <mergeCell ref="HX57:HZ57"/>
    <mergeCell ref="IA57:IC57"/>
    <mergeCell ref="ID57:IF57"/>
    <mergeCell ref="EO57:EQ57"/>
    <mergeCell ref="ER57:ET57"/>
    <mergeCell ref="EU57:EW57"/>
    <mergeCell ref="DN57:DP57"/>
    <mergeCell ref="DQ57:DS57"/>
    <mergeCell ref="DT57:DV57"/>
    <mergeCell ref="DW57:DY57"/>
    <mergeCell ref="DZ57:EB57"/>
    <mergeCell ref="EC57:EE57"/>
    <mergeCell ref="CV57:CX57"/>
    <mergeCell ref="CY57:DA57"/>
    <mergeCell ref="DB57:DD57"/>
    <mergeCell ref="DE57:DG57"/>
    <mergeCell ref="DH57:DJ57"/>
    <mergeCell ref="DK57:DM57"/>
    <mergeCell ref="CV55:CX55"/>
    <mergeCell ref="CY55:DA55"/>
    <mergeCell ref="DB55:DD55"/>
    <mergeCell ref="DE55:DG55"/>
    <mergeCell ref="DH55:DJ55"/>
    <mergeCell ref="DK55:DM55"/>
    <mergeCell ref="CD55:CF55"/>
    <mergeCell ref="CG55:CI55"/>
    <mergeCell ref="CJ55:CL55"/>
    <mergeCell ref="CM55:CO55"/>
    <mergeCell ref="CP55:CR55"/>
    <mergeCell ref="IA55:IC55"/>
    <mergeCell ref="ID55:IF55"/>
    <mergeCell ref="HO56:HQ56"/>
    <mergeCell ref="HR56:HT56"/>
    <mergeCell ref="HU56:HW56"/>
    <mergeCell ref="HX56:HZ56"/>
    <mergeCell ref="IA56:IC56"/>
    <mergeCell ref="ID56:IF56"/>
    <mergeCell ref="GW56:GY56"/>
    <mergeCell ref="GZ56:HB56"/>
    <mergeCell ref="HC56:HE56"/>
    <mergeCell ref="HF56:HH56"/>
    <mergeCell ref="HI56:HK56"/>
    <mergeCell ref="HL56:HN56"/>
    <mergeCell ref="GE56:GG56"/>
    <mergeCell ref="GH56:GJ56"/>
    <mergeCell ref="GK56:GM56"/>
    <mergeCell ref="GN56:GP56"/>
    <mergeCell ref="GQ56:GS56"/>
    <mergeCell ref="GT56:GV56"/>
    <mergeCell ref="FM56:FO56"/>
    <mergeCell ref="FP56:FR56"/>
    <mergeCell ref="FS56:FU56"/>
    <mergeCell ref="FV56:FX56"/>
    <mergeCell ref="FY56:GA56"/>
    <mergeCell ref="GB56:GD56"/>
    <mergeCell ref="EU56:EW56"/>
    <mergeCell ref="EX56:EZ56"/>
    <mergeCell ref="EO56:EQ56"/>
    <mergeCell ref="ER56:ET56"/>
    <mergeCell ref="DK56:DM56"/>
    <mergeCell ref="DN56:DP56"/>
    <mergeCell ref="DQ56:DS56"/>
    <mergeCell ref="J58:L58"/>
    <mergeCell ref="M58:O58"/>
    <mergeCell ref="P58:R58"/>
    <mergeCell ref="S58:U58"/>
    <mergeCell ref="V58:X58"/>
    <mergeCell ref="GZ57:HB57"/>
    <mergeCell ref="HC57:HE57"/>
    <mergeCell ref="HF57:HH57"/>
    <mergeCell ref="HI57:HK57"/>
    <mergeCell ref="HL57:HN57"/>
    <mergeCell ref="HO57:HQ57"/>
    <mergeCell ref="GH57:GJ57"/>
    <mergeCell ref="GK57:GM57"/>
    <mergeCell ref="GN57:GP57"/>
    <mergeCell ref="GQ57:GS57"/>
    <mergeCell ref="GT57:GV57"/>
    <mergeCell ref="GW57:GY57"/>
    <mergeCell ref="FP57:FR57"/>
    <mergeCell ref="FS57:FU57"/>
    <mergeCell ref="FV57:FX57"/>
    <mergeCell ref="FY57:GA57"/>
    <mergeCell ref="GB57:GD57"/>
    <mergeCell ref="GE57:GG57"/>
    <mergeCell ref="EX57:EZ57"/>
    <mergeCell ref="FA57:FC57"/>
    <mergeCell ref="FD57:FF57"/>
    <mergeCell ref="FG57:FI57"/>
    <mergeCell ref="FJ57:FL57"/>
    <mergeCell ref="FM57:FO57"/>
    <mergeCell ref="EF57:EH57"/>
    <mergeCell ref="EI57:EK57"/>
    <mergeCell ref="EL57:EN57"/>
    <mergeCell ref="CD57:CF57"/>
    <mergeCell ref="CG57:CI57"/>
    <mergeCell ref="CJ57:CL57"/>
    <mergeCell ref="CM57:CO57"/>
    <mergeCell ref="CP57:CR57"/>
    <mergeCell ref="CS57:CU57"/>
    <mergeCell ref="BL57:BN57"/>
    <mergeCell ref="BO57:BQ57"/>
    <mergeCell ref="BR57:BT57"/>
    <mergeCell ref="BU57:BW57"/>
    <mergeCell ref="BX57:BZ57"/>
    <mergeCell ref="CA57:CC57"/>
    <mergeCell ref="AT57:AV57"/>
    <mergeCell ref="AW57:AY57"/>
    <mergeCell ref="AZ57:BB57"/>
    <mergeCell ref="BC57:BE57"/>
    <mergeCell ref="BF57:BH57"/>
    <mergeCell ref="BI57:BK57"/>
    <mergeCell ref="AB57:AD57"/>
    <mergeCell ref="AE57:AG57"/>
    <mergeCell ref="AH57:AJ57"/>
    <mergeCell ref="AK57:AM57"/>
    <mergeCell ref="AN57:AP57"/>
    <mergeCell ref="AQ57:AS57"/>
    <mergeCell ref="J57:L57"/>
    <mergeCell ref="M57:O57"/>
    <mergeCell ref="P57:R57"/>
    <mergeCell ref="S57:U57"/>
    <mergeCell ref="V57:X57"/>
    <mergeCell ref="Y57:AA57"/>
    <mergeCell ref="HR58:HT58"/>
    <mergeCell ref="HU58:HW58"/>
    <mergeCell ref="HX58:HZ58"/>
    <mergeCell ref="IA58:IC58"/>
    <mergeCell ref="ID58:IF58"/>
    <mergeCell ref="GW58:GY58"/>
    <mergeCell ref="GZ58:HB58"/>
    <mergeCell ref="HC58:HE58"/>
    <mergeCell ref="HF58:HH58"/>
    <mergeCell ref="HI58:HK58"/>
    <mergeCell ref="HL58:HN58"/>
    <mergeCell ref="GE58:GG58"/>
    <mergeCell ref="GH58:GJ58"/>
    <mergeCell ref="GK58:GM58"/>
    <mergeCell ref="GN58:GP58"/>
    <mergeCell ref="GQ58:GS58"/>
    <mergeCell ref="GT58:GV58"/>
    <mergeCell ref="FM58:FO58"/>
    <mergeCell ref="FP58:FR58"/>
    <mergeCell ref="FS58:FU58"/>
    <mergeCell ref="FV58:FX58"/>
    <mergeCell ref="FY58:GA58"/>
    <mergeCell ref="GB58:GD58"/>
    <mergeCell ref="EU58:EW58"/>
    <mergeCell ref="EX58:EZ58"/>
    <mergeCell ref="CA59:CC59"/>
    <mergeCell ref="AT59:AV59"/>
    <mergeCell ref="AW59:AY59"/>
    <mergeCell ref="AZ59:BB59"/>
    <mergeCell ref="BC59:BE59"/>
    <mergeCell ref="BF59:BH59"/>
    <mergeCell ref="BI59:BK59"/>
    <mergeCell ref="AB59:AD59"/>
    <mergeCell ref="AE59:AG59"/>
    <mergeCell ref="AH59:AJ59"/>
    <mergeCell ref="AK59:AM59"/>
    <mergeCell ref="AN59:AP59"/>
    <mergeCell ref="AQ59:AS59"/>
    <mergeCell ref="FA58:FC58"/>
    <mergeCell ref="FD58:FF58"/>
    <mergeCell ref="FG58:FI58"/>
    <mergeCell ref="FJ58:FL58"/>
    <mergeCell ref="EC58:EE58"/>
    <mergeCell ref="EF58:EH58"/>
    <mergeCell ref="EI58:EK58"/>
    <mergeCell ref="EL58:EN58"/>
    <mergeCell ref="EO58:EQ58"/>
    <mergeCell ref="ER58:ET58"/>
    <mergeCell ref="DH59:DJ59"/>
    <mergeCell ref="DK59:DM59"/>
    <mergeCell ref="CD59:CF59"/>
    <mergeCell ref="CG59:CI59"/>
    <mergeCell ref="CJ59:CL59"/>
    <mergeCell ref="CM59:CO59"/>
    <mergeCell ref="CP59:CR59"/>
    <mergeCell ref="CS59:CU59"/>
    <mergeCell ref="FJ59:FL59"/>
    <mergeCell ref="AB58:AD58"/>
    <mergeCell ref="AE58:AG58"/>
    <mergeCell ref="AH58:AJ58"/>
    <mergeCell ref="AK58:AM58"/>
    <mergeCell ref="AN58:AP58"/>
    <mergeCell ref="S59:U59"/>
    <mergeCell ref="V59:X59"/>
    <mergeCell ref="Y59:AA59"/>
    <mergeCell ref="HO58:HQ58"/>
    <mergeCell ref="DK58:DM58"/>
    <mergeCell ref="DN58:DP58"/>
    <mergeCell ref="DQ58:DS58"/>
    <mergeCell ref="DT58:DV58"/>
    <mergeCell ref="DW58:DY58"/>
    <mergeCell ref="DZ58:EB58"/>
    <mergeCell ref="CS58:CU58"/>
    <mergeCell ref="CV58:CX58"/>
    <mergeCell ref="CY58:DA58"/>
    <mergeCell ref="DB58:DD58"/>
    <mergeCell ref="DE58:DG58"/>
    <mergeCell ref="DH58:DJ58"/>
    <mergeCell ref="CA58:CC58"/>
    <mergeCell ref="CD58:CF58"/>
    <mergeCell ref="CG58:CI58"/>
    <mergeCell ref="CJ58:CL58"/>
    <mergeCell ref="CM58:CO58"/>
    <mergeCell ref="CP58:CR58"/>
    <mergeCell ref="BI58:BK58"/>
    <mergeCell ref="BL58:BN58"/>
    <mergeCell ref="BO58:BQ58"/>
    <mergeCell ref="BR58:BT58"/>
    <mergeCell ref="BU58:BW58"/>
    <mergeCell ref="BX58:BZ58"/>
    <mergeCell ref="AQ58:AS58"/>
    <mergeCell ref="AT58:AV58"/>
    <mergeCell ref="AW58:AY58"/>
    <mergeCell ref="AZ58:BB58"/>
    <mergeCell ref="BC58:BE58"/>
    <mergeCell ref="BF58:BH58"/>
    <mergeCell ref="Y58:AA58"/>
    <mergeCell ref="CV59:CX59"/>
    <mergeCell ref="CY59:DA59"/>
    <mergeCell ref="DB59:DD59"/>
    <mergeCell ref="DE59:DG59"/>
    <mergeCell ref="AT60:AV60"/>
    <mergeCell ref="AW60:AY60"/>
    <mergeCell ref="AZ60:BB60"/>
    <mergeCell ref="BC60:BE60"/>
    <mergeCell ref="BF60:BH60"/>
    <mergeCell ref="Y60:AA60"/>
    <mergeCell ref="AB60:AD60"/>
    <mergeCell ref="AE60:AG60"/>
    <mergeCell ref="AH60:AJ60"/>
    <mergeCell ref="AK60:AM60"/>
    <mergeCell ref="AN60:AP60"/>
    <mergeCell ref="BL59:BN59"/>
    <mergeCell ref="BO59:BQ59"/>
    <mergeCell ref="BR59:BT59"/>
    <mergeCell ref="BU59:BW59"/>
    <mergeCell ref="BX59:BZ59"/>
    <mergeCell ref="HR59:HT59"/>
    <mergeCell ref="HU59:HW59"/>
    <mergeCell ref="HX59:HZ59"/>
    <mergeCell ref="IA59:IC59"/>
    <mergeCell ref="ID59:IF59"/>
    <mergeCell ref="J60:L60"/>
    <mergeCell ref="M60:O60"/>
    <mergeCell ref="P60:R60"/>
    <mergeCell ref="S60:U60"/>
    <mergeCell ref="V60:X60"/>
    <mergeCell ref="GZ59:HB59"/>
    <mergeCell ref="HC59:HE59"/>
    <mergeCell ref="HF59:HH59"/>
    <mergeCell ref="HI59:HK59"/>
    <mergeCell ref="HL59:HN59"/>
    <mergeCell ref="HO59:HQ59"/>
    <mergeCell ref="GH59:GJ59"/>
    <mergeCell ref="GK59:GM59"/>
    <mergeCell ref="GN59:GP59"/>
    <mergeCell ref="GQ59:GS59"/>
    <mergeCell ref="GT59:GV59"/>
    <mergeCell ref="GW59:GY59"/>
    <mergeCell ref="FP59:FR59"/>
    <mergeCell ref="FS59:FU59"/>
    <mergeCell ref="FV59:FX59"/>
    <mergeCell ref="FY59:GA59"/>
    <mergeCell ref="GB59:GD59"/>
    <mergeCell ref="GE59:GG59"/>
    <mergeCell ref="EX59:EZ59"/>
    <mergeCell ref="FA59:FC59"/>
    <mergeCell ref="FD59:FF59"/>
    <mergeCell ref="FG59:FI59"/>
    <mergeCell ref="FM59:FO59"/>
    <mergeCell ref="EF59:EH59"/>
    <mergeCell ref="EI59:EK59"/>
    <mergeCell ref="EL59:EN59"/>
    <mergeCell ref="EO59:EQ59"/>
    <mergeCell ref="ER59:ET59"/>
    <mergeCell ref="EU59:EW59"/>
    <mergeCell ref="DN59:DP59"/>
    <mergeCell ref="DQ59:DS59"/>
    <mergeCell ref="DT59:DV59"/>
    <mergeCell ref="DW59:DY59"/>
    <mergeCell ref="DZ59:EB59"/>
    <mergeCell ref="EC59:EE59"/>
    <mergeCell ref="J59:L59"/>
    <mergeCell ref="M59:O59"/>
    <mergeCell ref="P59:R59"/>
    <mergeCell ref="S61:U61"/>
    <mergeCell ref="V61:X61"/>
    <mergeCell ref="Y61:AA61"/>
    <mergeCell ref="HO60:HQ60"/>
    <mergeCell ref="HR60:HT60"/>
    <mergeCell ref="HU60:HW60"/>
    <mergeCell ref="HX60:HZ60"/>
    <mergeCell ref="IA60:IC60"/>
    <mergeCell ref="ID60:IF60"/>
    <mergeCell ref="GW60:GY60"/>
    <mergeCell ref="GZ60:HB60"/>
    <mergeCell ref="HC60:HE60"/>
    <mergeCell ref="HF60:HH60"/>
    <mergeCell ref="HI60:HK60"/>
    <mergeCell ref="HL60:HN60"/>
    <mergeCell ref="GE60:GG60"/>
    <mergeCell ref="GH60:GJ60"/>
    <mergeCell ref="GK60:GM60"/>
    <mergeCell ref="GN60:GP60"/>
    <mergeCell ref="GQ60:GS60"/>
    <mergeCell ref="GT60:GV60"/>
    <mergeCell ref="FM60:FO60"/>
    <mergeCell ref="FP60:FR60"/>
    <mergeCell ref="FS60:FU60"/>
    <mergeCell ref="FV60:FX60"/>
    <mergeCell ref="FY60:GA60"/>
    <mergeCell ref="GB60:GD60"/>
    <mergeCell ref="EU60:EW60"/>
    <mergeCell ref="EX60:EZ60"/>
    <mergeCell ref="FA60:FC60"/>
    <mergeCell ref="FD60:FF60"/>
    <mergeCell ref="FG60:FI60"/>
    <mergeCell ref="FJ60:FL60"/>
    <mergeCell ref="EC60:EE60"/>
    <mergeCell ref="EF60:EH60"/>
    <mergeCell ref="EI60:EK60"/>
    <mergeCell ref="EL60:EN60"/>
    <mergeCell ref="EO60:EQ60"/>
    <mergeCell ref="ER60:ET60"/>
    <mergeCell ref="DK60:DM60"/>
    <mergeCell ref="DN60:DP60"/>
    <mergeCell ref="DQ60:DS60"/>
    <mergeCell ref="DT60:DV60"/>
    <mergeCell ref="DW60:DY60"/>
    <mergeCell ref="DZ60:EB60"/>
    <mergeCell ref="CS60:CU60"/>
    <mergeCell ref="CV60:CX60"/>
    <mergeCell ref="CY60:DA60"/>
    <mergeCell ref="DB60:DD60"/>
    <mergeCell ref="DE60:DG60"/>
    <mergeCell ref="DH60:DJ60"/>
    <mergeCell ref="CA60:CC60"/>
    <mergeCell ref="CD60:CF60"/>
    <mergeCell ref="CG60:CI60"/>
    <mergeCell ref="CJ60:CL60"/>
    <mergeCell ref="CM60:CO60"/>
    <mergeCell ref="CP60:CR60"/>
    <mergeCell ref="BI60:BK60"/>
    <mergeCell ref="BL60:BN60"/>
    <mergeCell ref="BO60:BQ60"/>
    <mergeCell ref="BR60:BT60"/>
    <mergeCell ref="BU60:BW60"/>
    <mergeCell ref="BX60:BZ60"/>
    <mergeCell ref="AQ60:AS60"/>
    <mergeCell ref="J62:L62"/>
    <mergeCell ref="M62:O62"/>
    <mergeCell ref="P62:R62"/>
    <mergeCell ref="S62:U62"/>
    <mergeCell ref="V62:X62"/>
    <mergeCell ref="GZ61:HB61"/>
    <mergeCell ref="HC61:HE61"/>
    <mergeCell ref="HF61:HH61"/>
    <mergeCell ref="HI61:HK61"/>
    <mergeCell ref="HL61:HN61"/>
    <mergeCell ref="HO61:HQ61"/>
    <mergeCell ref="GH61:GJ61"/>
    <mergeCell ref="GK61:GM61"/>
    <mergeCell ref="GN61:GP61"/>
    <mergeCell ref="GQ61:GS61"/>
    <mergeCell ref="GT61:GV61"/>
    <mergeCell ref="GW61:GY61"/>
    <mergeCell ref="FP61:FR61"/>
    <mergeCell ref="FS61:FU61"/>
    <mergeCell ref="CS61:CU61"/>
    <mergeCell ref="BL61:BN61"/>
    <mergeCell ref="BO61:BQ61"/>
    <mergeCell ref="BR61:BT61"/>
    <mergeCell ref="BU61:BW61"/>
    <mergeCell ref="BX61:BZ61"/>
    <mergeCell ref="CA61:CC61"/>
    <mergeCell ref="FV61:FX61"/>
    <mergeCell ref="FY61:GA61"/>
    <mergeCell ref="GB61:GD61"/>
    <mergeCell ref="GE61:GG61"/>
    <mergeCell ref="EX61:EZ61"/>
    <mergeCell ref="FA61:FC61"/>
    <mergeCell ref="FD61:FF61"/>
    <mergeCell ref="FG61:FI61"/>
    <mergeCell ref="FJ61:FL61"/>
    <mergeCell ref="FM61:FO61"/>
    <mergeCell ref="EF61:EH61"/>
    <mergeCell ref="EI61:EK61"/>
    <mergeCell ref="EL61:EN61"/>
    <mergeCell ref="EO61:EQ61"/>
    <mergeCell ref="ER61:ET61"/>
    <mergeCell ref="EU61:EW61"/>
    <mergeCell ref="DN61:DP61"/>
    <mergeCell ref="DQ61:DS61"/>
    <mergeCell ref="DT61:DV61"/>
    <mergeCell ref="DW61:DY61"/>
    <mergeCell ref="DZ61:EB61"/>
    <mergeCell ref="EC61:EE61"/>
    <mergeCell ref="AT61:AV61"/>
    <mergeCell ref="AW61:AY61"/>
    <mergeCell ref="DZ62:EB62"/>
    <mergeCell ref="CS62:CU62"/>
    <mergeCell ref="CV62:CX62"/>
    <mergeCell ref="CY62:DA62"/>
    <mergeCell ref="DB62:DD62"/>
    <mergeCell ref="DE62:DG62"/>
    <mergeCell ref="DH62:DJ62"/>
    <mergeCell ref="CA62:CC62"/>
    <mergeCell ref="CD62:CF62"/>
    <mergeCell ref="CG62:CI62"/>
    <mergeCell ref="CJ62:CL62"/>
    <mergeCell ref="J61:L61"/>
    <mergeCell ref="M61:O61"/>
    <mergeCell ref="P61:R61"/>
    <mergeCell ref="AQ62:AS62"/>
    <mergeCell ref="AT62:AV62"/>
    <mergeCell ref="AW62:AY62"/>
    <mergeCell ref="AZ62:BB62"/>
    <mergeCell ref="BC62:BE62"/>
    <mergeCell ref="BF62:BH62"/>
    <mergeCell ref="Y62:AA62"/>
    <mergeCell ref="AB62:AD62"/>
    <mergeCell ref="AE62:AG62"/>
    <mergeCell ref="AH62:AJ62"/>
    <mergeCell ref="AK62:AM62"/>
    <mergeCell ref="AN62:AP62"/>
    <mergeCell ref="HR61:HT61"/>
    <mergeCell ref="HU61:HW61"/>
    <mergeCell ref="AZ61:BB61"/>
    <mergeCell ref="BC61:BE61"/>
    <mergeCell ref="BF61:BH61"/>
    <mergeCell ref="BI61:BK61"/>
    <mergeCell ref="AB61:AD61"/>
    <mergeCell ref="AE61:AG61"/>
    <mergeCell ref="AH61:AJ61"/>
    <mergeCell ref="AK61:AM61"/>
    <mergeCell ref="AN61:AP61"/>
    <mergeCell ref="AQ61:AS61"/>
    <mergeCell ref="FA62:FC62"/>
    <mergeCell ref="FD62:FF62"/>
    <mergeCell ref="FG62:FI62"/>
    <mergeCell ref="FJ62:FL62"/>
    <mergeCell ref="EC62:EE62"/>
    <mergeCell ref="EF62:EH62"/>
    <mergeCell ref="EI62:EK62"/>
    <mergeCell ref="EL62:EN62"/>
    <mergeCell ref="HX61:HZ61"/>
    <mergeCell ref="CM62:CO62"/>
    <mergeCell ref="CP62:CR62"/>
    <mergeCell ref="BI62:BK62"/>
    <mergeCell ref="BL62:BN62"/>
    <mergeCell ref="BO62:BQ62"/>
    <mergeCell ref="BR62:BT62"/>
    <mergeCell ref="BU62:BW62"/>
    <mergeCell ref="BX62:BZ62"/>
    <mergeCell ref="DT62:DV62"/>
    <mergeCell ref="DW62:DY62"/>
    <mergeCell ref="HR63:HT63"/>
    <mergeCell ref="HU63:HW63"/>
    <mergeCell ref="HX63:HZ63"/>
    <mergeCell ref="IA63:IC63"/>
    <mergeCell ref="ID63:IF63"/>
    <mergeCell ref="EO63:EQ63"/>
    <mergeCell ref="ER63:ET63"/>
    <mergeCell ref="EU63:EW63"/>
    <mergeCell ref="DN63:DP63"/>
    <mergeCell ref="DQ63:DS63"/>
    <mergeCell ref="DT63:DV63"/>
    <mergeCell ref="DW63:DY63"/>
    <mergeCell ref="DZ63:EB63"/>
    <mergeCell ref="EC63:EE63"/>
    <mergeCell ref="CV63:CX63"/>
    <mergeCell ref="CY63:DA63"/>
    <mergeCell ref="DB63:DD63"/>
    <mergeCell ref="DE63:DG63"/>
    <mergeCell ref="DH63:DJ63"/>
    <mergeCell ref="DK63:DM63"/>
    <mergeCell ref="CV61:CX61"/>
    <mergeCell ref="CY61:DA61"/>
    <mergeCell ref="DB61:DD61"/>
    <mergeCell ref="DE61:DG61"/>
    <mergeCell ref="DH61:DJ61"/>
    <mergeCell ref="DK61:DM61"/>
    <mergeCell ref="CD61:CF61"/>
    <mergeCell ref="CG61:CI61"/>
    <mergeCell ref="CJ61:CL61"/>
    <mergeCell ref="CM61:CO61"/>
    <mergeCell ref="CP61:CR61"/>
    <mergeCell ref="IA61:IC61"/>
    <mergeCell ref="ID61:IF61"/>
    <mergeCell ref="HO62:HQ62"/>
    <mergeCell ref="HR62:HT62"/>
    <mergeCell ref="HU62:HW62"/>
    <mergeCell ref="HX62:HZ62"/>
    <mergeCell ref="IA62:IC62"/>
    <mergeCell ref="ID62:IF62"/>
    <mergeCell ref="GW62:GY62"/>
    <mergeCell ref="GZ62:HB62"/>
    <mergeCell ref="HC62:HE62"/>
    <mergeCell ref="HF62:HH62"/>
    <mergeCell ref="HI62:HK62"/>
    <mergeCell ref="HL62:HN62"/>
    <mergeCell ref="GE62:GG62"/>
    <mergeCell ref="GH62:GJ62"/>
    <mergeCell ref="GK62:GM62"/>
    <mergeCell ref="GN62:GP62"/>
    <mergeCell ref="GQ62:GS62"/>
    <mergeCell ref="GT62:GV62"/>
    <mergeCell ref="FM62:FO62"/>
    <mergeCell ref="FP62:FR62"/>
    <mergeCell ref="FS62:FU62"/>
    <mergeCell ref="FV62:FX62"/>
    <mergeCell ref="FY62:GA62"/>
    <mergeCell ref="GB62:GD62"/>
    <mergeCell ref="EU62:EW62"/>
    <mergeCell ref="EX62:EZ62"/>
    <mergeCell ref="EO62:EQ62"/>
    <mergeCell ref="ER62:ET62"/>
    <mergeCell ref="DK62:DM62"/>
    <mergeCell ref="DN62:DP62"/>
    <mergeCell ref="DQ62:DS62"/>
    <mergeCell ref="J64:L64"/>
    <mergeCell ref="M64:O64"/>
    <mergeCell ref="P64:R64"/>
    <mergeCell ref="S64:U64"/>
    <mergeCell ref="V64:X64"/>
    <mergeCell ref="GZ63:HB63"/>
    <mergeCell ref="HC63:HE63"/>
    <mergeCell ref="HF63:HH63"/>
    <mergeCell ref="HI63:HK63"/>
    <mergeCell ref="HL63:HN63"/>
    <mergeCell ref="HO63:HQ63"/>
    <mergeCell ref="GH63:GJ63"/>
    <mergeCell ref="GK63:GM63"/>
    <mergeCell ref="GN63:GP63"/>
    <mergeCell ref="GQ63:GS63"/>
    <mergeCell ref="GT63:GV63"/>
    <mergeCell ref="GW63:GY63"/>
    <mergeCell ref="FP63:FR63"/>
    <mergeCell ref="FS63:FU63"/>
    <mergeCell ref="FV63:FX63"/>
    <mergeCell ref="FY63:GA63"/>
    <mergeCell ref="GB63:GD63"/>
    <mergeCell ref="GE63:GG63"/>
    <mergeCell ref="EX63:EZ63"/>
    <mergeCell ref="FA63:FC63"/>
    <mergeCell ref="FD63:FF63"/>
    <mergeCell ref="FG63:FI63"/>
    <mergeCell ref="FJ63:FL63"/>
    <mergeCell ref="FM63:FO63"/>
    <mergeCell ref="EF63:EH63"/>
    <mergeCell ref="EI63:EK63"/>
    <mergeCell ref="EL63:EN63"/>
    <mergeCell ref="CD63:CF63"/>
    <mergeCell ref="CG63:CI63"/>
    <mergeCell ref="CJ63:CL63"/>
    <mergeCell ref="CM63:CO63"/>
    <mergeCell ref="CP63:CR63"/>
    <mergeCell ref="CS63:CU63"/>
    <mergeCell ref="BL63:BN63"/>
    <mergeCell ref="BO63:BQ63"/>
    <mergeCell ref="BR63:BT63"/>
    <mergeCell ref="BU63:BW63"/>
    <mergeCell ref="BX63:BZ63"/>
    <mergeCell ref="CA63:CC63"/>
    <mergeCell ref="AT63:AV63"/>
    <mergeCell ref="AW63:AY63"/>
    <mergeCell ref="AZ63:BB63"/>
    <mergeCell ref="BC63:BE63"/>
    <mergeCell ref="BF63:BH63"/>
    <mergeCell ref="BI63:BK63"/>
    <mergeCell ref="AB63:AD63"/>
    <mergeCell ref="AE63:AG63"/>
    <mergeCell ref="AH63:AJ63"/>
    <mergeCell ref="AK63:AM63"/>
    <mergeCell ref="AN63:AP63"/>
    <mergeCell ref="AQ63:AS63"/>
    <mergeCell ref="J63:L63"/>
    <mergeCell ref="M63:O63"/>
    <mergeCell ref="P63:R63"/>
    <mergeCell ref="S63:U63"/>
    <mergeCell ref="V63:X63"/>
    <mergeCell ref="Y63:AA63"/>
    <mergeCell ref="HR64:HT64"/>
    <mergeCell ref="HU64:HW64"/>
    <mergeCell ref="HX64:HZ64"/>
    <mergeCell ref="IA64:IC64"/>
    <mergeCell ref="ID64:IF64"/>
    <mergeCell ref="GW64:GY64"/>
    <mergeCell ref="GZ64:HB64"/>
    <mergeCell ref="HC64:HE64"/>
    <mergeCell ref="HF64:HH64"/>
    <mergeCell ref="HI64:HK64"/>
    <mergeCell ref="HL64:HN64"/>
    <mergeCell ref="GE64:GG64"/>
    <mergeCell ref="GH64:GJ64"/>
    <mergeCell ref="GK64:GM64"/>
    <mergeCell ref="GN64:GP64"/>
    <mergeCell ref="GQ64:GS64"/>
    <mergeCell ref="GT64:GV64"/>
    <mergeCell ref="FM64:FO64"/>
    <mergeCell ref="FP64:FR64"/>
    <mergeCell ref="FS64:FU64"/>
    <mergeCell ref="FV64:FX64"/>
    <mergeCell ref="FY64:GA64"/>
    <mergeCell ref="GB64:GD64"/>
    <mergeCell ref="EU64:EW64"/>
    <mergeCell ref="EX64:EZ64"/>
    <mergeCell ref="CA65:CC65"/>
    <mergeCell ref="AT65:AV65"/>
    <mergeCell ref="AW65:AY65"/>
    <mergeCell ref="AZ65:BB65"/>
    <mergeCell ref="BC65:BE65"/>
    <mergeCell ref="BF65:BH65"/>
    <mergeCell ref="BI65:BK65"/>
    <mergeCell ref="AB65:AD65"/>
    <mergeCell ref="AE65:AG65"/>
    <mergeCell ref="AH65:AJ65"/>
    <mergeCell ref="AK65:AM65"/>
    <mergeCell ref="AN65:AP65"/>
    <mergeCell ref="AQ65:AS65"/>
    <mergeCell ref="FA64:FC64"/>
    <mergeCell ref="FD64:FF64"/>
    <mergeCell ref="FG64:FI64"/>
    <mergeCell ref="FJ64:FL64"/>
    <mergeCell ref="EC64:EE64"/>
    <mergeCell ref="EF64:EH64"/>
    <mergeCell ref="EI64:EK64"/>
    <mergeCell ref="EL64:EN64"/>
    <mergeCell ref="EO64:EQ64"/>
    <mergeCell ref="ER64:ET64"/>
    <mergeCell ref="DH65:DJ65"/>
    <mergeCell ref="DK65:DM65"/>
    <mergeCell ref="CD65:CF65"/>
    <mergeCell ref="CG65:CI65"/>
    <mergeCell ref="CJ65:CL65"/>
    <mergeCell ref="CM65:CO65"/>
    <mergeCell ref="CP65:CR65"/>
    <mergeCell ref="CS65:CU65"/>
    <mergeCell ref="FJ65:FL65"/>
    <mergeCell ref="AB64:AD64"/>
    <mergeCell ref="AE64:AG64"/>
    <mergeCell ref="AH64:AJ64"/>
    <mergeCell ref="AK64:AM64"/>
    <mergeCell ref="AN64:AP64"/>
    <mergeCell ref="S65:U65"/>
    <mergeCell ref="V65:X65"/>
    <mergeCell ref="Y65:AA65"/>
    <mergeCell ref="HO64:HQ64"/>
    <mergeCell ref="DK64:DM64"/>
    <mergeCell ref="DN64:DP64"/>
    <mergeCell ref="DQ64:DS64"/>
    <mergeCell ref="DT64:DV64"/>
    <mergeCell ref="DW64:DY64"/>
    <mergeCell ref="DZ64:EB64"/>
    <mergeCell ref="CS64:CU64"/>
    <mergeCell ref="CV64:CX64"/>
    <mergeCell ref="CY64:DA64"/>
    <mergeCell ref="DB64:DD64"/>
    <mergeCell ref="DE64:DG64"/>
    <mergeCell ref="DH64:DJ64"/>
    <mergeCell ref="CA64:CC64"/>
    <mergeCell ref="CD64:CF64"/>
    <mergeCell ref="CG64:CI64"/>
    <mergeCell ref="CJ64:CL64"/>
    <mergeCell ref="CM64:CO64"/>
    <mergeCell ref="CP64:CR64"/>
    <mergeCell ref="BI64:BK64"/>
    <mergeCell ref="BL64:BN64"/>
    <mergeCell ref="BO64:BQ64"/>
    <mergeCell ref="BR64:BT64"/>
    <mergeCell ref="BU64:BW64"/>
    <mergeCell ref="BX64:BZ64"/>
    <mergeCell ref="AQ64:AS64"/>
    <mergeCell ref="AT64:AV64"/>
    <mergeCell ref="AW64:AY64"/>
    <mergeCell ref="AZ64:BB64"/>
    <mergeCell ref="BC64:BE64"/>
    <mergeCell ref="BF64:BH64"/>
    <mergeCell ref="Y64:AA64"/>
    <mergeCell ref="CV65:CX65"/>
    <mergeCell ref="CY65:DA65"/>
    <mergeCell ref="DB65:DD65"/>
    <mergeCell ref="DE65:DG65"/>
    <mergeCell ref="AT66:AV66"/>
    <mergeCell ref="AW66:AY66"/>
    <mergeCell ref="AZ66:BB66"/>
    <mergeCell ref="BC66:BE66"/>
    <mergeCell ref="BF66:BH66"/>
    <mergeCell ref="Y66:AA66"/>
    <mergeCell ref="AB66:AD66"/>
    <mergeCell ref="AE66:AG66"/>
    <mergeCell ref="AH66:AJ66"/>
    <mergeCell ref="AK66:AM66"/>
    <mergeCell ref="AN66:AP66"/>
    <mergeCell ref="BL65:BN65"/>
    <mergeCell ref="BO65:BQ65"/>
    <mergeCell ref="BR65:BT65"/>
    <mergeCell ref="BU65:BW65"/>
    <mergeCell ref="BX65:BZ65"/>
    <mergeCell ref="HR65:HT65"/>
    <mergeCell ref="HU65:HW65"/>
    <mergeCell ref="HX65:HZ65"/>
    <mergeCell ref="IA65:IC65"/>
    <mergeCell ref="ID65:IF65"/>
    <mergeCell ref="J66:L66"/>
    <mergeCell ref="M66:O66"/>
    <mergeCell ref="P66:R66"/>
    <mergeCell ref="S66:U66"/>
    <mergeCell ref="V66:X66"/>
    <mergeCell ref="GZ65:HB65"/>
    <mergeCell ref="HC65:HE65"/>
    <mergeCell ref="HF65:HH65"/>
    <mergeCell ref="HI65:HK65"/>
    <mergeCell ref="HL65:HN65"/>
    <mergeCell ref="HO65:HQ65"/>
    <mergeCell ref="GH65:GJ65"/>
    <mergeCell ref="GK65:GM65"/>
    <mergeCell ref="GN65:GP65"/>
    <mergeCell ref="GQ65:GS65"/>
    <mergeCell ref="GT65:GV65"/>
    <mergeCell ref="GW65:GY65"/>
    <mergeCell ref="FP65:FR65"/>
    <mergeCell ref="FS65:FU65"/>
    <mergeCell ref="FV65:FX65"/>
    <mergeCell ref="FY65:GA65"/>
    <mergeCell ref="GB65:GD65"/>
    <mergeCell ref="GE65:GG65"/>
    <mergeCell ref="EX65:EZ65"/>
    <mergeCell ref="FA65:FC65"/>
    <mergeCell ref="FD65:FF65"/>
    <mergeCell ref="FG65:FI65"/>
    <mergeCell ref="FM65:FO65"/>
    <mergeCell ref="EF65:EH65"/>
    <mergeCell ref="EI65:EK65"/>
    <mergeCell ref="EL65:EN65"/>
    <mergeCell ref="EO65:EQ65"/>
    <mergeCell ref="ER65:ET65"/>
    <mergeCell ref="EU65:EW65"/>
    <mergeCell ref="DN65:DP65"/>
    <mergeCell ref="DQ65:DS65"/>
    <mergeCell ref="DT65:DV65"/>
    <mergeCell ref="DW65:DY65"/>
    <mergeCell ref="DZ65:EB65"/>
    <mergeCell ref="EC65:EE65"/>
    <mergeCell ref="J65:L65"/>
    <mergeCell ref="M65:O65"/>
    <mergeCell ref="P65:R65"/>
    <mergeCell ref="S67:U67"/>
    <mergeCell ref="V67:X67"/>
    <mergeCell ref="Y67:AA67"/>
    <mergeCell ref="HO66:HQ66"/>
    <mergeCell ref="HR66:HT66"/>
    <mergeCell ref="HU66:HW66"/>
    <mergeCell ref="HX66:HZ66"/>
    <mergeCell ref="IA66:IC66"/>
    <mergeCell ref="ID66:IF66"/>
    <mergeCell ref="GW66:GY66"/>
    <mergeCell ref="GZ66:HB66"/>
    <mergeCell ref="HC66:HE66"/>
    <mergeCell ref="HF66:HH66"/>
    <mergeCell ref="HI66:HK66"/>
    <mergeCell ref="HL66:HN66"/>
    <mergeCell ref="GE66:GG66"/>
    <mergeCell ref="GH66:GJ66"/>
    <mergeCell ref="GK66:GM66"/>
    <mergeCell ref="GN66:GP66"/>
    <mergeCell ref="GQ66:GS66"/>
    <mergeCell ref="GT66:GV66"/>
    <mergeCell ref="FM66:FO66"/>
    <mergeCell ref="FP66:FR66"/>
    <mergeCell ref="FS66:FU66"/>
    <mergeCell ref="FV66:FX66"/>
    <mergeCell ref="FY66:GA66"/>
    <mergeCell ref="GB66:GD66"/>
    <mergeCell ref="EU66:EW66"/>
    <mergeCell ref="EX66:EZ66"/>
    <mergeCell ref="FA66:FC66"/>
    <mergeCell ref="FD66:FF66"/>
    <mergeCell ref="FG66:FI66"/>
    <mergeCell ref="FJ66:FL66"/>
    <mergeCell ref="EC66:EE66"/>
    <mergeCell ref="EF66:EH66"/>
    <mergeCell ref="EI66:EK66"/>
    <mergeCell ref="EL66:EN66"/>
    <mergeCell ref="EO66:EQ66"/>
    <mergeCell ref="ER66:ET66"/>
    <mergeCell ref="DK66:DM66"/>
    <mergeCell ref="DN66:DP66"/>
    <mergeCell ref="DQ66:DS66"/>
    <mergeCell ref="DT66:DV66"/>
    <mergeCell ref="DW66:DY66"/>
    <mergeCell ref="DZ66:EB66"/>
    <mergeCell ref="CS66:CU66"/>
    <mergeCell ref="CV66:CX66"/>
    <mergeCell ref="CY66:DA66"/>
    <mergeCell ref="DB66:DD66"/>
    <mergeCell ref="DE66:DG66"/>
    <mergeCell ref="DH66:DJ66"/>
    <mergeCell ref="CA66:CC66"/>
    <mergeCell ref="CD66:CF66"/>
    <mergeCell ref="CG66:CI66"/>
    <mergeCell ref="CJ66:CL66"/>
    <mergeCell ref="CM66:CO66"/>
    <mergeCell ref="CP66:CR66"/>
    <mergeCell ref="BI66:BK66"/>
    <mergeCell ref="BL66:BN66"/>
    <mergeCell ref="BO66:BQ66"/>
    <mergeCell ref="BR66:BT66"/>
    <mergeCell ref="BU66:BW66"/>
    <mergeCell ref="BX66:BZ66"/>
    <mergeCell ref="AQ66:AS66"/>
    <mergeCell ref="J68:L68"/>
    <mergeCell ref="M68:O68"/>
    <mergeCell ref="P68:R68"/>
    <mergeCell ref="S68:U68"/>
    <mergeCell ref="V68:X68"/>
    <mergeCell ref="GZ67:HB67"/>
    <mergeCell ref="HC67:HE67"/>
    <mergeCell ref="HF67:HH67"/>
    <mergeCell ref="HI67:HK67"/>
    <mergeCell ref="HL67:HN67"/>
    <mergeCell ref="HO67:HQ67"/>
    <mergeCell ref="GH67:GJ67"/>
    <mergeCell ref="GK67:GM67"/>
    <mergeCell ref="GN67:GP67"/>
    <mergeCell ref="GQ67:GS67"/>
    <mergeCell ref="GT67:GV67"/>
    <mergeCell ref="GW67:GY67"/>
    <mergeCell ref="FP67:FR67"/>
    <mergeCell ref="FS67:FU67"/>
    <mergeCell ref="CS67:CU67"/>
    <mergeCell ref="BL67:BN67"/>
    <mergeCell ref="BO67:BQ67"/>
    <mergeCell ref="BR67:BT67"/>
    <mergeCell ref="BU67:BW67"/>
    <mergeCell ref="BX67:BZ67"/>
    <mergeCell ref="CA67:CC67"/>
    <mergeCell ref="FV67:FX67"/>
    <mergeCell ref="FY67:GA67"/>
    <mergeCell ref="GB67:GD67"/>
    <mergeCell ref="GE67:GG67"/>
    <mergeCell ref="EX67:EZ67"/>
    <mergeCell ref="FA67:FC67"/>
    <mergeCell ref="FD67:FF67"/>
    <mergeCell ref="FG67:FI67"/>
    <mergeCell ref="FJ67:FL67"/>
    <mergeCell ref="FM67:FO67"/>
    <mergeCell ref="EF67:EH67"/>
    <mergeCell ref="EI67:EK67"/>
    <mergeCell ref="EL67:EN67"/>
    <mergeCell ref="EO67:EQ67"/>
    <mergeCell ref="ER67:ET67"/>
    <mergeCell ref="EU67:EW67"/>
    <mergeCell ref="DN67:DP67"/>
    <mergeCell ref="DQ67:DS67"/>
    <mergeCell ref="DT67:DV67"/>
    <mergeCell ref="DW67:DY67"/>
    <mergeCell ref="DZ67:EB67"/>
    <mergeCell ref="EC67:EE67"/>
    <mergeCell ref="AT67:AV67"/>
    <mergeCell ref="AW67:AY67"/>
    <mergeCell ref="DZ68:EB68"/>
    <mergeCell ref="CS68:CU68"/>
    <mergeCell ref="CV68:CX68"/>
    <mergeCell ref="CY68:DA68"/>
    <mergeCell ref="DB68:DD68"/>
    <mergeCell ref="DE68:DG68"/>
    <mergeCell ref="DH68:DJ68"/>
    <mergeCell ref="CA68:CC68"/>
    <mergeCell ref="CD68:CF68"/>
    <mergeCell ref="CG68:CI68"/>
    <mergeCell ref="CJ68:CL68"/>
    <mergeCell ref="J67:L67"/>
    <mergeCell ref="M67:O67"/>
    <mergeCell ref="P67:R67"/>
    <mergeCell ref="AQ68:AS68"/>
    <mergeCell ref="AT68:AV68"/>
    <mergeCell ref="AW68:AY68"/>
    <mergeCell ref="AZ68:BB68"/>
    <mergeCell ref="BC68:BE68"/>
    <mergeCell ref="BF68:BH68"/>
    <mergeCell ref="Y68:AA68"/>
    <mergeCell ref="AB68:AD68"/>
    <mergeCell ref="AE68:AG68"/>
    <mergeCell ref="AH68:AJ68"/>
    <mergeCell ref="AK68:AM68"/>
    <mergeCell ref="AN68:AP68"/>
    <mergeCell ref="HR67:HT67"/>
    <mergeCell ref="HU67:HW67"/>
    <mergeCell ref="AZ67:BB67"/>
    <mergeCell ref="BC67:BE67"/>
    <mergeCell ref="BF67:BH67"/>
    <mergeCell ref="BI67:BK67"/>
    <mergeCell ref="AB67:AD67"/>
    <mergeCell ref="AE67:AG67"/>
    <mergeCell ref="AH67:AJ67"/>
    <mergeCell ref="AK67:AM67"/>
    <mergeCell ref="AN67:AP67"/>
    <mergeCell ref="AQ67:AS67"/>
    <mergeCell ref="FA68:FC68"/>
    <mergeCell ref="FD68:FF68"/>
    <mergeCell ref="FG68:FI68"/>
    <mergeCell ref="FJ68:FL68"/>
    <mergeCell ref="EC68:EE68"/>
    <mergeCell ref="EF68:EH68"/>
    <mergeCell ref="EI68:EK68"/>
    <mergeCell ref="EL68:EN68"/>
    <mergeCell ref="HX67:HZ67"/>
    <mergeCell ref="CM68:CO68"/>
    <mergeCell ref="CP68:CR68"/>
    <mergeCell ref="BI68:BK68"/>
    <mergeCell ref="BL68:BN68"/>
    <mergeCell ref="BO68:BQ68"/>
    <mergeCell ref="BR68:BT68"/>
    <mergeCell ref="BU68:BW68"/>
    <mergeCell ref="BX68:BZ68"/>
    <mergeCell ref="DT68:DV68"/>
    <mergeCell ref="DW68:DY68"/>
    <mergeCell ref="HR69:HT69"/>
    <mergeCell ref="HU69:HW69"/>
    <mergeCell ref="HX69:HZ69"/>
    <mergeCell ref="IA69:IC69"/>
    <mergeCell ref="ID69:IF69"/>
    <mergeCell ref="EO69:EQ69"/>
    <mergeCell ref="ER69:ET69"/>
    <mergeCell ref="EU69:EW69"/>
    <mergeCell ref="DN69:DP69"/>
    <mergeCell ref="DQ69:DS69"/>
    <mergeCell ref="DT69:DV69"/>
    <mergeCell ref="DW69:DY69"/>
    <mergeCell ref="DZ69:EB69"/>
    <mergeCell ref="EC69:EE69"/>
    <mergeCell ref="CV69:CX69"/>
    <mergeCell ref="CY69:DA69"/>
    <mergeCell ref="DB69:DD69"/>
    <mergeCell ref="DE69:DG69"/>
    <mergeCell ref="DH69:DJ69"/>
    <mergeCell ref="DK69:DM69"/>
    <mergeCell ref="CV67:CX67"/>
    <mergeCell ref="CY67:DA67"/>
    <mergeCell ref="DB67:DD67"/>
    <mergeCell ref="DE67:DG67"/>
    <mergeCell ref="DH67:DJ67"/>
    <mergeCell ref="DK67:DM67"/>
    <mergeCell ref="CD67:CF67"/>
    <mergeCell ref="CG67:CI67"/>
    <mergeCell ref="CJ67:CL67"/>
    <mergeCell ref="CM67:CO67"/>
    <mergeCell ref="CP67:CR67"/>
    <mergeCell ref="IA67:IC67"/>
    <mergeCell ref="ID67:IF67"/>
    <mergeCell ref="HO68:HQ68"/>
    <mergeCell ref="HR68:HT68"/>
    <mergeCell ref="HU68:HW68"/>
    <mergeCell ref="HX68:HZ68"/>
    <mergeCell ref="IA68:IC68"/>
    <mergeCell ref="ID68:IF68"/>
    <mergeCell ref="GW68:GY68"/>
    <mergeCell ref="GZ68:HB68"/>
    <mergeCell ref="HC68:HE68"/>
    <mergeCell ref="HF68:HH68"/>
    <mergeCell ref="HI68:HK68"/>
    <mergeCell ref="HL68:HN68"/>
    <mergeCell ref="GE68:GG68"/>
    <mergeCell ref="GH68:GJ68"/>
    <mergeCell ref="GK68:GM68"/>
    <mergeCell ref="GN68:GP68"/>
    <mergeCell ref="GQ68:GS68"/>
    <mergeCell ref="GT68:GV68"/>
    <mergeCell ref="FM68:FO68"/>
    <mergeCell ref="FP68:FR68"/>
    <mergeCell ref="FS68:FU68"/>
    <mergeCell ref="FV68:FX68"/>
    <mergeCell ref="FY68:GA68"/>
    <mergeCell ref="GB68:GD68"/>
    <mergeCell ref="EU68:EW68"/>
    <mergeCell ref="EX68:EZ68"/>
    <mergeCell ref="EO68:EQ68"/>
    <mergeCell ref="ER68:ET68"/>
    <mergeCell ref="DK68:DM68"/>
    <mergeCell ref="DN68:DP68"/>
    <mergeCell ref="DQ68:DS68"/>
    <mergeCell ref="J81:L81"/>
    <mergeCell ref="M81:O81"/>
    <mergeCell ref="P81:R81"/>
    <mergeCell ref="S81:U81"/>
    <mergeCell ref="V81:X81"/>
    <mergeCell ref="GZ69:HB69"/>
    <mergeCell ref="HC69:HE69"/>
    <mergeCell ref="HF69:HH69"/>
    <mergeCell ref="HI69:HK69"/>
    <mergeCell ref="HL69:HN69"/>
    <mergeCell ref="HO69:HQ69"/>
    <mergeCell ref="GH69:GJ69"/>
    <mergeCell ref="GK69:GM69"/>
    <mergeCell ref="GN69:GP69"/>
    <mergeCell ref="GQ69:GS69"/>
    <mergeCell ref="GT69:GV69"/>
    <mergeCell ref="GW69:GY69"/>
    <mergeCell ref="FP69:FR69"/>
    <mergeCell ref="FS69:FU69"/>
    <mergeCell ref="FV69:FX69"/>
    <mergeCell ref="FY69:GA69"/>
    <mergeCell ref="GB69:GD69"/>
    <mergeCell ref="GE69:GG69"/>
    <mergeCell ref="EX69:EZ69"/>
    <mergeCell ref="FA69:FC69"/>
    <mergeCell ref="FD69:FF69"/>
    <mergeCell ref="FG69:FI69"/>
    <mergeCell ref="FJ69:FL69"/>
    <mergeCell ref="FM69:FO69"/>
    <mergeCell ref="EF69:EH69"/>
    <mergeCell ref="EI69:EK69"/>
    <mergeCell ref="EL69:EN69"/>
    <mergeCell ref="CD69:CF69"/>
    <mergeCell ref="CG69:CI69"/>
    <mergeCell ref="CJ69:CL69"/>
    <mergeCell ref="CM69:CO69"/>
    <mergeCell ref="CP69:CR69"/>
    <mergeCell ref="CS69:CU69"/>
    <mergeCell ref="BL69:BN69"/>
    <mergeCell ref="BO69:BQ69"/>
    <mergeCell ref="BR69:BT69"/>
    <mergeCell ref="BU69:BW69"/>
    <mergeCell ref="BX69:BZ69"/>
    <mergeCell ref="CA69:CC69"/>
    <mergeCell ref="AT69:AV69"/>
    <mergeCell ref="AW69:AY69"/>
    <mergeCell ref="AZ69:BB69"/>
    <mergeCell ref="BC69:BE69"/>
    <mergeCell ref="BF69:BH69"/>
    <mergeCell ref="BI69:BK69"/>
    <mergeCell ref="AB69:AD69"/>
    <mergeCell ref="AE69:AG69"/>
    <mergeCell ref="AH69:AJ69"/>
    <mergeCell ref="AK69:AM69"/>
    <mergeCell ref="AN69:AP69"/>
    <mergeCell ref="AQ69:AS69"/>
    <mergeCell ref="J69:L69"/>
    <mergeCell ref="M69:O69"/>
    <mergeCell ref="P69:R69"/>
    <mergeCell ref="S69:U69"/>
    <mergeCell ref="V69:X69"/>
    <mergeCell ref="Y69:AA69"/>
    <mergeCell ref="J70:L70"/>
    <mergeCell ref="M70:O70"/>
    <mergeCell ref="HR81:HT81"/>
    <mergeCell ref="HU81:HW81"/>
    <mergeCell ref="HX81:HZ81"/>
    <mergeCell ref="IA81:IC81"/>
    <mergeCell ref="ID81:IF81"/>
    <mergeCell ref="GW81:GY81"/>
    <mergeCell ref="GZ81:HB81"/>
    <mergeCell ref="HC81:HE81"/>
    <mergeCell ref="HF81:HH81"/>
    <mergeCell ref="HI81:HK81"/>
    <mergeCell ref="HL81:HN81"/>
    <mergeCell ref="GE81:GG81"/>
    <mergeCell ref="GH81:GJ81"/>
    <mergeCell ref="GK81:GM81"/>
    <mergeCell ref="GN81:GP81"/>
    <mergeCell ref="GQ81:GS81"/>
    <mergeCell ref="GT81:GV81"/>
    <mergeCell ref="FM81:FO81"/>
    <mergeCell ref="FP81:FR81"/>
    <mergeCell ref="FS81:FU81"/>
    <mergeCell ref="FV81:FX81"/>
    <mergeCell ref="FY81:GA81"/>
    <mergeCell ref="GB81:GD81"/>
    <mergeCell ref="EU81:EW81"/>
    <mergeCell ref="EX81:EZ81"/>
    <mergeCell ref="CA82:CC82"/>
    <mergeCell ref="AT82:AV82"/>
    <mergeCell ref="AW82:AY82"/>
    <mergeCell ref="AZ82:BB82"/>
    <mergeCell ref="BC82:BE82"/>
    <mergeCell ref="BF82:BH82"/>
    <mergeCell ref="BI82:BK82"/>
    <mergeCell ref="AB82:AD82"/>
    <mergeCell ref="AE82:AG82"/>
    <mergeCell ref="AH82:AJ82"/>
    <mergeCell ref="AK82:AM82"/>
    <mergeCell ref="AN82:AP82"/>
    <mergeCell ref="AQ82:AS82"/>
    <mergeCell ref="FA81:FC81"/>
    <mergeCell ref="FD81:FF81"/>
    <mergeCell ref="FG81:FI81"/>
    <mergeCell ref="FJ81:FL81"/>
    <mergeCell ref="EC81:EE81"/>
    <mergeCell ref="EF81:EH81"/>
    <mergeCell ref="EI81:EK81"/>
    <mergeCell ref="EL81:EN81"/>
    <mergeCell ref="EO81:EQ81"/>
    <mergeCell ref="ER81:ET81"/>
    <mergeCell ref="DH82:DJ82"/>
    <mergeCell ref="DK82:DM82"/>
    <mergeCell ref="CD82:CF82"/>
    <mergeCell ref="CG82:CI82"/>
    <mergeCell ref="CJ82:CL82"/>
    <mergeCell ref="CM82:CO82"/>
    <mergeCell ref="CP82:CR82"/>
    <mergeCell ref="CS82:CU82"/>
    <mergeCell ref="FJ82:FL82"/>
    <mergeCell ref="AB81:AD81"/>
    <mergeCell ref="AE81:AG81"/>
    <mergeCell ref="AH81:AJ81"/>
    <mergeCell ref="AK81:AM81"/>
    <mergeCell ref="AN81:AP81"/>
    <mergeCell ref="S82:U82"/>
    <mergeCell ref="V82:X82"/>
    <mergeCell ref="Y82:AA82"/>
    <mergeCell ref="HO81:HQ81"/>
    <mergeCell ref="DK81:DM81"/>
    <mergeCell ref="DN81:DP81"/>
    <mergeCell ref="DQ81:DS81"/>
    <mergeCell ref="DT81:DV81"/>
    <mergeCell ref="DW81:DY81"/>
    <mergeCell ref="DZ81:EB81"/>
    <mergeCell ref="CS81:CU81"/>
    <mergeCell ref="CV81:CX81"/>
    <mergeCell ref="CY81:DA81"/>
    <mergeCell ref="DB81:DD81"/>
    <mergeCell ref="DE81:DG81"/>
    <mergeCell ref="DH81:DJ81"/>
    <mergeCell ref="CA81:CC81"/>
    <mergeCell ref="CD81:CF81"/>
    <mergeCell ref="CG81:CI81"/>
    <mergeCell ref="CJ81:CL81"/>
    <mergeCell ref="CM81:CO81"/>
    <mergeCell ref="CP81:CR81"/>
    <mergeCell ref="BI81:BK81"/>
    <mergeCell ref="BL81:BN81"/>
    <mergeCell ref="BO81:BQ81"/>
    <mergeCell ref="BR81:BT81"/>
    <mergeCell ref="BU81:BW81"/>
    <mergeCell ref="BX81:BZ81"/>
    <mergeCell ref="AQ81:AS81"/>
    <mergeCell ref="AT81:AV81"/>
    <mergeCell ref="AW81:AY81"/>
    <mergeCell ref="AZ81:BB81"/>
    <mergeCell ref="BC81:BE81"/>
    <mergeCell ref="BF81:BH81"/>
    <mergeCell ref="Y81:AA81"/>
    <mergeCell ref="CV82:CX82"/>
    <mergeCell ref="CY82:DA82"/>
    <mergeCell ref="DB82:DD82"/>
    <mergeCell ref="DE82:DG82"/>
    <mergeCell ref="AT83:AV83"/>
    <mergeCell ref="AW83:AY83"/>
    <mergeCell ref="AZ83:BB83"/>
    <mergeCell ref="BC83:BE83"/>
    <mergeCell ref="BF83:BH83"/>
    <mergeCell ref="Y83:AA83"/>
    <mergeCell ref="AB83:AD83"/>
    <mergeCell ref="AE83:AG83"/>
    <mergeCell ref="AH83:AJ83"/>
    <mergeCell ref="AK83:AM83"/>
    <mergeCell ref="AN83:AP83"/>
    <mergeCell ref="BL82:BN82"/>
    <mergeCell ref="BO82:BQ82"/>
    <mergeCell ref="BR82:BT82"/>
    <mergeCell ref="BU82:BW82"/>
    <mergeCell ref="BX82:BZ82"/>
    <mergeCell ref="HR82:HT82"/>
    <mergeCell ref="HU82:HW82"/>
    <mergeCell ref="HX82:HZ82"/>
    <mergeCell ref="IA82:IC82"/>
    <mergeCell ref="ID82:IF82"/>
    <mergeCell ref="J83:L83"/>
    <mergeCell ref="M83:O83"/>
    <mergeCell ref="P83:R83"/>
    <mergeCell ref="S83:U83"/>
    <mergeCell ref="V83:X83"/>
    <mergeCell ref="GZ82:HB82"/>
    <mergeCell ref="HC82:HE82"/>
    <mergeCell ref="HF82:HH82"/>
    <mergeCell ref="HI82:HK82"/>
    <mergeCell ref="HL82:HN82"/>
    <mergeCell ref="HO82:HQ82"/>
    <mergeCell ref="GH82:GJ82"/>
    <mergeCell ref="GK82:GM82"/>
    <mergeCell ref="GN82:GP82"/>
    <mergeCell ref="GQ82:GS82"/>
    <mergeCell ref="GT82:GV82"/>
    <mergeCell ref="GW82:GY82"/>
    <mergeCell ref="FP82:FR82"/>
    <mergeCell ref="FS82:FU82"/>
    <mergeCell ref="FV82:FX82"/>
    <mergeCell ref="FY82:GA82"/>
    <mergeCell ref="GB82:GD82"/>
    <mergeCell ref="GE82:GG82"/>
    <mergeCell ref="EX82:EZ82"/>
    <mergeCell ref="FA82:FC82"/>
    <mergeCell ref="FD82:FF82"/>
    <mergeCell ref="FG82:FI82"/>
    <mergeCell ref="FM82:FO82"/>
    <mergeCell ref="EF82:EH82"/>
    <mergeCell ref="EI82:EK82"/>
    <mergeCell ref="EL82:EN82"/>
    <mergeCell ref="EO82:EQ82"/>
    <mergeCell ref="ER82:ET82"/>
    <mergeCell ref="EU82:EW82"/>
    <mergeCell ref="DN82:DP82"/>
    <mergeCell ref="DQ82:DS82"/>
    <mergeCell ref="DT82:DV82"/>
    <mergeCell ref="DW82:DY82"/>
    <mergeCell ref="DZ82:EB82"/>
    <mergeCell ref="EC82:EE82"/>
    <mergeCell ref="J82:L82"/>
    <mergeCell ref="M82:O82"/>
    <mergeCell ref="P82:R82"/>
    <mergeCell ref="S84:U84"/>
    <mergeCell ref="V84:X84"/>
    <mergeCell ref="Y84:AA84"/>
    <mergeCell ref="HO83:HQ83"/>
    <mergeCell ref="HR83:HT83"/>
    <mergeCell ref="HU83:HW83"/>
    <mergeCell ref="HX83:HZ83"/>
    <mergeCell ref="IA83:IC83"/>
    <mergeCell ref="ID83:IF83"/>
    <mergeCell ref="GW83:GY83"/>
    <mergeCell ref="GZ83:HB83"/>
    <mergeCell ref="HC83:HE83"/>
    <mergeCell ref="HF83:HH83"/>
    <mergeCell ref="HI83:HK83"/>
    <mergeCell ref="HL83:HN83"/>
    <mergeCell ref="GE83:GG83"/>
    <mergeCell ref="GH83:GJ83"/>
    <mergeCell ref="GK83:GM83"/>
    <mergeCell ref="GN83:GP83"/>
    <mergeCell ref="GQ83:GS83"/>
    <mergeCell ref="GT83:GV83"/>
    <mergeCell ref="FM83:FO83"/>
    <mergeCell ref="FP83:FR83"/>
    <mergeCell ref="FS83:FU83"/>
    <mergeCell ref="FV83:FX83"/>
    <mergeCell ref="FY83:GA83"/>
    <mergeCell ref="GB83:GD83"/>
    <mergeCell ref="EU83:EW83"/>
    <mergeCell ref="EX83:EZ83"/>
    <mergeCell ref="FA83:FC83"/>
    <mergeCell ref="FD83:FF83"/>
    <mergeCell ref="FG83:FI83"/>
    <mergeCell ref="FJ83:FL83"/>
    <mergeCell ref="EC83:EE83"/>
    <mergeCell ref="EF83:EH83"/>
    <mergeCell ref="EI83:EK83"/>
    <mergeCell ref="EL83:EN83"/>
    <mergeCell ref="EO83:EQ83"/>
    <mergeCell ref="ER83:ET83"/>
    <mergeCell ref="DK83:DM83"/>
    <mergeCell ref="DN83:DP83"/>
    <mergeCell ref="DQ83:DS83"/>
    <mergeCell ref="DT83:DV83"/>
    <mergeCell ref="DW83:DY83"/>
    <mergeCell ref="DZ83:EB83"/>
    <mergeCell ref="CS83:CU83"/>
    <mergeCell ref="CV83:CX83"/>
    <mergeCell ref="CY83:DA83"/>
    <mergeCell ref="DB83:DD83"/>
    <mergeCell ref="DE83:DG83"/>
    <mergeCell ref="DH83:DJ83"/>
    <mergeCell ref="CA83:CC83"/>
    <mergeCell ref="CD83:CF83"/>
    <mergeCell ref="CG83:CI83"/>
    <mergeCell ref="CJ83:CL83"/>
    <mergeCell ref="CM83:CO83"/>
    <mergeCell ref="CP83:CR83"/>
    <mergeCell ref="BI83:BK83"/>
    <mergeCell ref="BL83:BN83"/>
    <mergeCell ref="BO83:BQ83"/>
    <mergeCell ref="BR83:BT83"/>
    <mergeCell ref="BU83:BW83"/>
    <mergeCell ref="BX83:BZ83"/>
    <mergeCell ref="AQ83:AS83"/>
    <mergeCell ref="J85:L85"/>
    <mergeCell ref="M85:O85"/>
    <mergeCell ref="P85:R85"/>
    <mergeCell ref="S85:U85"/>
    <mergeCell ref="V85:X85"/>
    <mergeCell ref="GZ84:HB84"/>
    <mergeCell ref="HC84:HE84"/>
    <mergeCell ref="HF84:HH84"/>
    <mergeCell ref="HI84:HK84"/>
    <mergeCell ref="HL84:HN84"/>
    <mergeCell ref="HO84:HQ84"/>
    <mergeCell ref="GH84:GJ84"/>
    <mergeCell ref="GK84:GM84"/>
    <mergeCell ref="GN84:GP84"/>
    <mergeCell ref="GQ84:GS84"/>
    <mergeCell ref="GT84:GV84"/>
    <mergeCell ref="GW84:GY84"/>
    <mergeCell ref="FP84:FR84"/>
    <mergeCell ref="FS84:FU84"/>
    <mergeCell ref="CS84:CU84"/>
    <mergeCell ref="BL84:BN84"/>
    <mergeCell ref="BO84:BQ84"/>
    <mergeCell ref="BR84:BT84"/>
    <mergeCell ref="BU84:BW84"/>
    <mergeCell ref="BX84:BZ84"/>
    <mergeCell ref="CA84:CC84"/>
    <mergeCell ref="FV84:FX84"/>
    <mergeCell ref="FY84:GA84"/>
    <mergeCell ref="GB84:GD84"/>
    <mergeCell ref="GE84:GG84"/>
    <mergeCell ref="EX84:EZ84"/>
    <mergeCell ref="FA84:FC84"/>
    <mergeCell ref="FD84:FF84"/>
    <mergeCell ref="FG84:FI84"/>
    <mergeCell ref="FJ84:FL84"/>
    <mergeCell ref="FM84:FO84"/>
    <mergeCell ref="EF84:EH84"/>
    <mergeCell ref="EI84:EK84"/>
    <mergeCell ref="EL84:EN84"/>
    <mergeCell ref="EO84:EQ84"/>
    <mergeCell ref="ER84:ET84"/>
    <mergeCell ref="EU84:EW84"/>
    <mergeCell ref="DN84:DP84"/>
    <mergeCell ref="DQ84:DS84"/>
    <mergeCell ref="DT84:DV84"/>
    <mergeCell ref="DW84:DY84"/>
    <mergeCell ref="DZ84:EB84"/>
    <mergeCell ref="EC84:EE84"/>
    <mergeCell ref="AT84:AV84"/>
    <mergeCell ref="AW84:AY84"/>
    <mergeCell ref="DZ85:EB85"/>
    <mergeCell ref="CS85:CU85"/>
    <mergeCell ref="CV85:CX85"/>
    <mergeCell ref="CY85:DA85"/>
    <mergeCell ref="DB85:DD85"/>
    <mergeCell ref="DE85:DG85"/>
    <mergeCell ref="DH85:DJ85"/>
    <mergeCell ref="CA85:CC85"/>
    <mergeCell ref="CD85:CF85"/>
    <mergeCell ref="CG85:CI85"/>
    <mergeCell ref="CJ85:CL85"/>
    <mergeCell ref="J84:L84"/>
    <mergeCell ref="M84:O84"/>
    <mergeCell ref="P84:R84"/>
    <mergeCell ref="AQ85:AS85"/>
    <mergeCell ref="AT85:AV85"/>
    <mergeCell ref="AW85:AY85"/>
    <mergeCell ref="AZ85:BB85"/>
    <mergeCell ref="BC85:BE85"/>
    <mergeCell ref="BF85:BH85"/>
    <mergeCell ref="Y85:AA85"/>
    <mergeCell ref="AB85:AD85"/>
    <mergeCell ref="AE85:AG85"/>
    <mergeCell ref="AH85:AJ85"/>
    <mergeCell ref="AK85:AM85"/>
    <mergeCell ref="AN85:AP85"/>
    <mergeCell ref="HR84:HT84"/>
    <mergeCell ref="HU84:HW84"/>
    <mergeCell ref="AZ84:BB84"/>
    <mergeCell ref="BC84:BE84"/>
    <mergeCell ref="BF84:BH84"/>
    <mergeCell ref="BI84:BK84"/>
    <mergeCell ref="AB84:AD84"/>
    <mergeCell ref="AE84:AG84"/>
    <mergeCell ref="AH84:AJ84"/>
    <mergeCell ref="AK84:AM84"/>
    <mergeCell ref="AN84:AP84"/>
    <mergeCell ref="AQ84:AS84"/>
    <mergeCell ref="FA85:FC85"/>
    <mergeCell ref="FD85:FF85"/>
    <mergeCell ref="FG85:FI85"/>
    <mergeCell ref="FJ85:FL85"/>
    <mergeCell ref="EC85:EE85"/>
    <mergeCell ref="EF85:EH85"/>
    <mergeCell ref="EI85:EK85"/>
    <mergeCell ref="EL85:EN85"/>
    <mergeCell ref="HX84:HZ84"/>
    <mergeCell ref="CM85:CO85"/>
    <mergeCell ref="CP85:CR85"/>
    <mergeCell ref="BI85:BK85"/>
    <mergeCell ref="BL85:BN85"/>
    <mergeCell ref="BO85:BQ85"/>
    <mergeCell ref="BR85:BT85"/>
    <mergeCell ref="BU85:BW85"/>
    <mergeCell ref="BX85:BZ85"/>
    <mergeCell ref="DT85:DV85"/>
    <mergeCell ref="DW85:DY85"/>
    <mergeCell ref="HR86:HT86"/>
    <mergeCell ref="HU86:HW86"/>
    <mergeCell ref="HX86:HZ86"/>
    <mergeCell ref="IA86:IC86"/>
    <mergeCell ref="ID86:IF86"/>
    <mergeCell ref="EO86:EQ86"/>
    <mergeCell ref="ER86:ET86"/>
    <mergeCell ref="EU86:EW86"/>
    <mergeCell ref="DN86:DP86"/>
    <mergeCell ref="DQ86:DS86"/>
    <mergeCell ref="DT86:DV86"/>
    <mergeCell ref="DW86:DY86"/>
    <mergeCell ref="DZ86:EB86"/>
    <mergeCell ref="EC86:EE86"/>
    <mergeCell ref="CV86:CX86"/>
    <mergeCell ref="CY86:DA86"/>
    <mergeCell ref="DB86:DD86"/>
    <mergeCell ref="DE86:DG86"/>
    <mergeCell ref="DH86:DJ86"/>
    <mergeCell ref="DK86:DM86"/>
    <mergeCell ref="CV84:CX84"/>
    <mergeCell ref="CY84:DA84"/>
    <mergeCell ref="DB84:DD84"/>
    <mergeCell ref="DE84:DG84"/>
    <mergeCell ref="DH84:DJ84"/>
    <mergeCell ref="DK84:DM84"/>
    <mergeCell ref="CD84:CF84"/>
    <mergeCell ref="CG84:CI84"/>
    <mergeCell ref="CJ84:CL84"/>
    <mergeCell ref="CM84:CO84"/>
    <mergeCell ref="CP84:CR84"/>
    <mergeCell ref="IA84:IC84"/>
    <mergeCell ref="ID84:IF84"/>
    <mergeCell ref="HO85:HQ85"/>
    <mergeCell ref="HR85:HT85"/>
    <mergeCell ref="HU85:HW85"/>
    <mergeCell ref="HX85:HZ85"/>
    <mergeCell ref="IA85:IC85"/>
    <mergeCell ref="ID85:IF85"/>
    <mergeCell ref="GW85:GY85"/>
    <mergeCell ref="GZ85:HB85"/>
    <mergeCell ref="HC85:HE85"/>
    <mergeCell ref="HF85:HH85"/>
    <mergeCell ref="HI85:HK85"/>
    <mergeCell ref="HL85:HN85"/>
    <mergeCell ref="GE85:GG85"/>
    <mergeCell ref="GH85:GJ85"/>
    <mergeCell ref="GK85:GM85"/>
    <mergeCell ref="GN85:GP85"/>
    <mergeCell ref="GQ85:GS85"/>
    <mergeCell ref="GT85:GV85"/>
    <mergeCell ref="FM85:FO85"/>
    <mergeCell ref="FP85:FR85"/>
    <mergeCell ref="FS85:FU85"/>
    <mergeCell ref="FV85:FX85"/>
    <mergeCell ref="FY85:GA85"/>
    <mergeCell ref="GB85:GD85"/>
    <mergeCell ref="EU85:EW85"/>
    <mergeCell ref="EX85:EZ85"/>
    <mergeCell ref="EO85:EQ85"/>
    <mergeCell ref="ER85:ET85"/>
    <mergeCell ref="DK85:DM85"/>
    <mergeCell ref="DN85:DP85"/>
    <mergeCell ref="DQ85:DS85"/>
    <mergeCell ref="J87:L87"/>
    <mergeCell ref="M87:O87"/>
    <mergeCell ref="P87:R87"/>
    <mergeCell ref="S87:U87"/>
    <mergeCell ref="V87:X87"/>
    <mergeCell ref="GZ86:HB86"/>
    <mergeCell ref="HC86:HE86"/>
    <mergeCell ref="HF86:HH86"/>
    <mergeCell ref="HI86:HK86"/>
    <mergeCell ref="HL86:HN86"/>
    <mergeCell ref="HO86:HQ86"/>
    <mergeCell ref="GH86:GJ86"/>
    <mergeCell ref="GK86:GM86"/>
    <mergeCell ref="GN86:GP86"/>
    <mergeCell ref="GQ86:GS86"/>
    <mergeCell ref="GT86:GV86"/>
    <mergeCell ref="GW86:GY86"/>
    <mergeCell ref="FP86:FR86"/>
    <mergeCell ref="FS86:FU86"/>
    <mergeCell ref="FV86:FX86"/>
    <mergeCell ref="FY86:GA86"/>
    <mergeCell ref="GB86:GD86"/>
    <mergeCell ref="GE86:GG86"/>
    <mergeCell ref="EX86:EZ86"/>
    <mergeCell ref="FA86:FC86"/>
    <mergeCell ref="FD86:FF86"/>
    <mergeCell ref="FG86:FI86"/>
    <mergeCell ref="FJ86:FL86"/>
    <mergeCell ref="FM86:FO86"/>
    <mergeCell ref="EF86:EH86"/>
    <mergeCell ref="EI86:EK86"/>
    <mergeCell ref="EL86:EN86"/>
    <mergeCell ref="CD86:CF86"/>
    <mergeCell ref="CG86:CI86"/>
    <mergeCell ref="CJ86:CL86"/>
    <mergeCell ref="CM86:CO86"/>
    <mergeCell ref="CP86:CR86"/>
    <mergeCell ref="CS86:CU86"/>
    <mergeCell ref="BL86:BN86"/>
    <mergeCell ref="BO86:BQ86"/>
    <mergeCell ref="BR86:BT86"/>
    <mergeCell ref="BU86:BW86"/>
    <mergeCell ref="BX86:BZ86"/>
    <mergeCell ref="CA86:CC86"/>
    <mergeCell ref="AT86:AV86"/>
    <mergeCell ref="AW86:AY86"/>
    <mergeCell ref="AZ86:BB86"/>
    <mergeCell ref="BC86:BE86"/>
    <mergeCell ref="BF86:BH86"/>
    <mergeCell ref="BI86:BK86"/>
    <mergeCell ref="AB86:AD86"/>
    <mergeCell ref="AE86:AG86"/>
    <mergeCell ref="AH86:AJ86"/>
    <mergeCell ref="AK86:AM86"/>
    <mergeCell ref="AN86:AP86"/>
    <mergeCell ref="AQ86:AS86"/>
    <mergeCell ref="J86:L86"/>
    <mergeCell ref="M86:O86"/>
    <mergeCell ref="P86:R86"/>
    <mergeCell ref="S86:U86"/>
    <mergeCell ref="V86:X86"/>
    <mergeCell ref="Y86:AA86"/>
    <mergeCell ref="HR87:HT87"/>
    <mergeCell ref="HU87:HW87"/>
    <mergeCell ref="HX87:HZ87"/>
    <mergeCell ref="IA87:IC87"/>
    <mergeCell ref="ID87:IF87"/>
    <mergeCell ref="GW87:GY87"/>
    <mergeCell ref="GZ87:HB87"/>
    <mergeCell ref="HC87:HE87"/>
    <mergeCell ref="HF87:HH87"/>
    <mergeCell ref="HI87:HK87"/>
    <mergeCell ref="HL87:HN87"/>
    <mergeCell ref="GE87:GG87"/>
    <mergeCell ref="GH87:GJ87"/>
    <mergeCell ref="GK87:GM87"/>
    <mergeCell ref="GN87:GP87"/>
    <mergeCell ref="GQ87:GS87"/>
    <mergeCell ref="GT87:GV87"/>
    <mergeCell ref="FM87:FO87"/>
    <mergeCell ref="FP87:FR87"/>
    <mergeCell ref="FS87:FU87"/>
    <mergeCell ref="FV87:FX87"/>
    <mergeCell ref="FY87:GA87"/>
    <mergeCell ref="GB87:GD87"/>
    <mergeCell ref="EU87:EW87"/>
    <mergeCell ref="EX87:EZ87"/>
    <mergeCell ref="CA88:CC88"/>
    <mergeCell ref="AT88:AV88"/>
    <mergeCell ref="AW88:AY88"/>
    <mergeCell ref="AZ88:BB88"/>
    <mergeCell ref="BC88:BE88"/>
    <mergeCell ref="BF88:BH88"/>
    <mergeCell ref="BI88:BK88"/>
    <mergeCell ref="AB88:AD88"/>
    <mergeCell ref="AE88:AG88"/>
    <mergeCell ref="AH88:AJ88"/>
    <mergeCell ref="AK88:AM88"/>
    <mergeCell ref="AN88:AP88"/>
    <mergeCell ref="AQ88:AS88"/>
    <mergeCell ref="FA87:FC87"/>
    <mergeCell ref="FD87:FF87"/>
    <mergeCell ref="FG87:FI87"/>
    <mergeCell ref="FJ87:FL87"/>
    <mergeCell ref="EC87:EE87"/>
    <mergeCell ref="EF87:EH87"/>
    <mergeCell ref="EI87:EK87"/>
    <mergeCell ref="EL87:EN87"/>
    <mergeCell ref="EO87:EQ87"/>
    <mergeCell ref="ER87:ET87"/>
    <mergeCell ref="DH88:DJ88"/>
    <mergeCell ref="DK88:DM88"/>
    <mergeCell ref="CD88:CF88"/>
    <mergeCell ref="CG88:CI88"/>
    <mergeCell ref="CJ88:CL88"/>
    <mergeCell ref="CM88:CO88"/>
    <mergeCell ref="CP88:CR88"/>
    <mergeCell ref="CS88:CU88"/>
    <mergeCell ref="FJ88:FL88"/>
    <mergeCell ref="AB87:AD87"/>
    <mergeCell ref="AE87:AG87"/>
    <mergeCell ref="AH87:AJ87"/>
    <mergeCell ref="AK87:AM87"/>
    <mergeCell ref="AN87:AP87"/>
    <mergeCell ref="S88:U88"/>
    <mergeCell ref="V88:X88"/>
    <mergeCell ref="Y88:AA88"/>
    <mergeCell ref="HO87:HQ87"/>
    <mergeCell ref="DK87:DM87"/>
    <mergeCell ref="DN87:DP87"/>
    <mergeCell ref="DQ87:DS87"/>
    <mergeCell ref="DT87:DV87"/>
    <mergeCell ref="DW87:DY87"/>
    <mergeCell ref="DZ87:EB87"/>
    <mergeCell ref="CS87:CU87"/>
    <mergeCell ref="CV87:CX87"/>
    <mergeCell ref="CY87:DA87"/>
    <mergeCell ref="DB87:DD87"/>
    <mergeCell ref="DE87:DG87"/>
    <mergeCell ref="DH87:DJ87"/>
    <mergeCell ref="CA87:CC87"/>
    <mergeCell ref="CD87:CF87"/>
    <mergeCell ref="CG87:CI87"/>
    <mergeCell ref="CJ87:CL87"/>
    <mergeCell ref="CM87:CO87"/>
    <mergeCell ref="CP87:CR87"/>
    <mergeCell ref="BI87:BK87"/>
    <mergeCell ref="BL87:BN87"/>
    <mergeCell ref="BO87:BQ87"/>
    <mergeCell ref="BR87:BT87"/>
    <mergeCell ref="BU87:BW87"/>
    <mergeCell ref="BX87:BZ87"/>
    <mergeCell ref="AQ87:AS87"/>
    <mergeCell ref="AT87:AV87"/>
    <mergeCell ref="AW87:AY87"/>
    <mergeCell ref="AZ87:BB87"/>
    <mergeCell ref="BC87:BE87"/>
    <mergeCell ref="BF87:BH87"/>
    <mergeCell ref="Y87:AA87"/>
    <mergeCell ref="CV88:CX88"/>
    <mergeCell ref="CY88:DA88"/>
    <mergeCell ref="DB88:DD88"/>
    <mergeCell ref="DE88:DG88"/>
    <mergeCell ref="AT89:AV89"/>
    <mergeCell ref="AW89:AY89"/>
    <mergeCell ref="AZ89:BB89"/>
    <mergeCell ref="BC89:BE89"/>
    <mergeCell ref="BF89:BH89"/>
    <mergeCell ref="Y89:AA89"/>
    <mergeCell ref="AB89:AD89"/>
    <mergeCell ref="AE89:AG89"/>
    <mergeCell ref="AH89:AJ89"/>
    <mergeCell ref="AK89:AM89"/>
    <mergeCell ref="AN89:AP89"/>
    <mergeCell ref="BL88:BN88"/>
    <mergeCell ref="BO88:BQ88"/>
    <mergeCell ref="BR88:BT88"/>
    <mergeCell ref="BU88:BW88"/>
    <mergeCell ref="BX88:BZ88"/>
    <mergeCell ref="HR88:HT88"/>
    <mergeCell ref="HU88:HW88"/>
    <mergeCell ref="HX88:HZ88"/>
    <mergeCell ref="IA88:IC88"/>
    <mergeCell ref="ID88:IF88"/>
    <mergeCell ref="J89:L89"/>
    <mergeCell ref="M89:O89"/>
    <mergeCell ref="P89:R89"/>
    <mergeCell ref="S89:U89"/>
    <mergeCell ref="V89:X89"/>
    <mergeCell ref="GZ88:HB88"/>
    <mergeCell ref="HC88:HE88"/>
    <mergeCell ref="HF88:HH88"/>
    <mergeCell ref="HI88:HK88"/>
    <mergeCell ref="HL88:HN88"/>
    <mergeCell ref="HO88:HQ88"/>
    <mergeCell ref="GH88:GJ88"/>
    <mergeCell ref="GK88:GM88"/>
    <mergeCell ref="GN88:GP88"/>
    <mergeCell ref="GQ88:GS88"/>
    <mergeCell ref="GT88:GV88"/>
    <mergeCell ref="GW88:GY88"/>
    <mergeCell ref="FP88:FR88"/>
    <mergeCell ref="FS88:FU88"/>
    <mergeCell ref="FV88:FX88"/>
    <mergeCell ref="FY88:GA88"/>
    <mergeCell ref="GB88:GD88"/>
    <mergeCell ref="GE88:GG88"/>
    <mergeCell ref="EX88:EZ88"/>
    <mergeCell ref="FA88:FC88"/>
    <mergeCell ref="FD88:FF88"/>
    <mergeCell ref="FG88:FI88"/>
    <mergeCell ref="FM88:FO88"/>
    <mergeCell ref="EF88:EH88"/>
    <mergeCell ref="EI88:EK88"/>
    <mergeCell ref="EL88:EN88"/>
    <mergeCell ref="EO88:EQ88"/>
    <mergeCell ref="ER88:ET88"/>
    <mergeCell ref="EU88:EW88"/>
    <mergeCell ref="DN88:DP88"/>
    <mergeCell ref="DQ88:DS88"/>
    <mergeCell ref="DT88:DV88"/>
    <mergeCell ref="DW88:DY88"/>
    <mergeCell ref="DZ88:EB88"/>
    <mergeCell ref="EC88:EE88"/>
    <mergeCell ref="J88:L88"/>
    <mergeCell ref="M88:O88"/>
    <mergeCell ref="P88:R88"/>
    <mergeCell ref="S90:U90"/>
    <mergeCell ref="V90:X90"/>
    <mergeCell ref="Y90:AA90"/>
    <mergeCell ref="HO89:HQ89"/>
    <mergeCell ref="HR89:HT89"/>
    <mergeCell ref="HU89:HW89"/>
    <mergeCell ref="HX89:HZ89"/>
    <mergeCell ref="IA89:IC89"/>
    <mergeCell ref="ID89:IF89"/>
    <mergeCell ref="GW89:GY89"/>
    <mergeCell ref="GZ89:HB89"/>
    <mergeCell ref="HC89:HE89"/>
    <mergeCell ref="HF89:HH89"/>
    <mergeCell ref="HI89:HK89"/>
    <mergeCell ref="HL89:HN89"/>
    <mergeCell ref="GE89:GG89"/>
    <mergeCell ref="GH89:GJ89"/>
    <mergeCell ref="GK89:GM89"/>
    <mergeCell ref="GN89:GP89"/>
    <mergeCell ref="GQ89:GS89"/>
    <mergeCell ref="GT89:GV89"/>
    <mergeCell ref="FM89:FO89"/>
    <mergeCell ref="FP89:FR89"/>
    <mergeCell ref="FS89:FU89"/>
    <mergeCell ref="FV89:FX89"/>
    <mergeCell ref="FY89:GA89"/>
    <mergeCell ref="GB89:GD89"/>
    <mergeCell ref="EU89:EW89"/>
    <mergeCell ref="EX89:EZ89"/>
    <mergeCell ref="FA89:FC89"/>
    <mergeCell ref="FD89:FF89"/>
    <mergeCell ref="FG89:FI89"/>
    <mergeCell ref="FJ89:FL89"/>
    <mergeCell ref="EC89:EE89"/>
    <mergeCell ref="EF89:EH89"/>
    <mergeCell ref="EI89:EK89"/>
    <mergeCell ref="EL89:EN89"/>
    <mergeCell ref="EO89:EQ89"/>
    <mergeCell ref="ER89:ET89"/>
    <mergeCell ref="DK89:DM89"/>
    <mergeCell ref="DN89:DP89"/>
    <mergeCell ref="DQ89:DS89"/>
    <mergeCell ref="DT89:DV89"/>
    <mergeCell ref="DW89:DY89"/>
    <mergeCell ref="DZ89:EB89"/>
    <mergeCell ref="CS89:CU89"/>
    <mergeCell ref="CV89:CX89"/>
    <mergeCell ref="CY89:DA89"/>
    <mergeCell ref="DB89:DD89"/>
    <mergeCell ref="DE89:DG89"/>
    <mergeCell ref="DH89:DJ89"/>
    <mergeCell ref="CA89:CC89"/>
    <mergeCell ref="CD89:CF89"/>
    <mergeCell ref="CG89:CI89"/>
    <mergeCell ref="CJ89:CL89"/>
    <mergeCell ref="CM89:CO89"/>
    <mergeCell ref="CP89:CR89"/>
    <mergeCell ref="BI89:BK89"/>
    <mergeCell ref="BL89:BN89"/>
    <mergeCell ref="BO89:BQ89"/>
    <mergeCell ref="BR89:BT89"/>
    <mergeCell ref="BU89:BW89"/>
    <mergeCell ref="BX89:BZ89"/>
    <mergeCell ref="AQ89:AS89"/>
    <mergeCell ref="J91:L91"/>
    <mergeCell ref="M91:O91"/>
    <mergeCell ref="P91:R91"/>
    <mergeCell ref="S91:U91"/>
    <mergeCell ref="V91:X91"/>
    <mergeCell ref="GZ90:HB90"/>
    <mergeCell ref="HC90:HE90"/>
    <mergeCell ref="HF90:HH90"/>
    <mergeCell ref="HI90:HK90"/>
    <mergeCell ref="HL90:HN90"/>
    <mergeCell ref="HO90:HQ90"/>
    <mergeCell ref="GH90:GJ90"/>
    <mergeCell ref="GK90:GM90"/>
    <mergeCell ref="GN90:GP90"/>
    <mergeCell ref="GQ90:GS90"/>
    <mergeCell ref="GT90:GV90"/>
    <mergeCell ref="GW90:GY90"/>
    <mergeCell ref="FP90:FR90"/>
    <mergeCell ref="FS90:FU90"/>
    <mergeCell ref="CS90:CU90"/>
    <mergeCell ref="BL90:BN90"/>
    <mergeCell ref="BO90:BQ90"/>
    <mergeCell ref="BR90:BT90"/>
    <mergeCell ref="BU90:BW90"/>
    <mergeCell ref="BX90:BZ90"/>
    <mergeCell ref="CA90:CC90"/>
    <mergeCell ref="FV90:FX90"/>
    <mergeCell ref="FY90:GA90"/>
    <mergeCell ref="GB90:GD90"/>
    <mergeCell ref="GE90:GG90"/>
    <mergeCell ref="EX90:EZ90"/>
    <mergeCell ref="FA90:FC90"/>
    <mergeCell ref="FD90:FF90"/>
    <mergeCell ref="FG90:FI90"/>
    <mergeCell ref="FJ90:FL90"/>
    <mergeCell ref="FM90:FO90"/>
    <mergeCell ref="EF90:EH90"/>
    <mergeCell ref="EI90:EK90"/>
    <mergeCell ref="EL90:EN90"/>
    <mergeCell ref="EO90:EQ90"/>
    <mergeCell ref="ER90:ET90"/>
    <mergeCell ref="EU90:EW90"/>
    <mergeCell ref="DN90:DP90"/>
    <mergeCell ref="DQ90:DS90"/>
    <mergeCell ref="DT90:DV90"/>
    <mergeCell ref="DW90:DY90"/>
    <mergeCell ref="DZ90:EB90"/>
    <mergeCell ref="EC90:EE90"/>
    <mergeCell ref="AT90:AV90"/>
    <mergeCell ref="AW90:AY90"/>
    <mergeCell ref="DZ91:EB91"/>
    <mergeCell ref="CS91:CU91"/>
    <mergeCell ref="CV91:CX91"/>
    <mergeCell ref="CY91:DA91"/>
    <mergeCell ref="DB91:DD91"/>
    <mergeCell ref="DE91:DG91"/>
    <mergeCell ref="DH91:DJ91"/>
    <mergeCell ref="CA91:CC91"/>
    <mergeCell ref="CD91:CF91"/>
    <mergeCell ref="CG91:CI91"/>
    <mergeCell ref="CJ91:CL91"/>
    <mergeCell ref="J90:L90"/>
    <mergeCell ref="M90:O90"/>
    <mergeCell ref="P90:R90"/>
    <mergeCell ref="AQ91:AS91"/>
    <mergeCell ref="AT91:AV91"/>
    <mergeCell ref="AW91:AY91"/>
    <mergeCell ref="AZ91:BB91"/>
    <mergeCell ref="BC91:BE91"/>
    <mergeCell ref="BF91:BH91"/>
    <mergeCell ref="Y91:AA91"/>
    <mergeCell ref="AB91:AD91"/>
    <mergeCell ref="AE91:AG91"/>
    <mergeCell ref="AH91:AJ91"/>
    <mergeCell ref="AK91:AM91"/>
    <mergeCell ref="AN91:AP91"/>
    <mergeCell ref="HR90:HT90"/>
    <mergeCell ref="HU90:HW90"/>
    <mergeCell ref="AZ90:BB90"/>
    <mergeCell ref="BC90:BE90"/>
    <mergeCell ref="BF90:BH90"/>
    <mergeCell ref="BI90:BK90"/>
    <mergeCell ref="AB90:AD90"/>
    <mergeCell ref="AE90:AG90"/>
    <mergeCell ref="AH90:AJ90"/>
    <mergeCell ref="AK90:AM90"/>
    <mergeCell ref="AN90:AP90"/>
    <mergeCell ref="AQ90:AS90"/>
    <mergeCell ref="FA91:FC91"/>
    <mergeCell ref="FD91:FF91"/>
    <mergeCell ref="FG91:FI91"/>
    <mergeCell ref="FJ91:FL91"/>
    <mergeCell ref="EC91:EE91"/>
    <mergeCell ref="EF91:EH91"/>
    <mergeCell ref="EI91:EK91"/>
    <mergeCell ref="EL91:EN91"/>
    <mergeCell ref="HX90:HZ90"/>
    <mergeCell ref="CM91:CO91"/>
    <mergeCell ref="CP91:CR91"/>
    <mergeCell ref="BI91:BK91"/>
    <mergeCell ref="BL91:BN91"/>
    <mergeCell ref="BO91:BQ91"/>
    <mergeCell ref="BR91:BT91"/>
    <mergeCell ref="BU91:BW91"/>
    <mergeCell ref="BX91:BZ91"/>
    <mergeCell ref="DT91:DV91"/>
    <mergeCell ref="DW91:DY91"/>
    <mergeCell ref="CV90:CX90"/>
    <mergeCell ref="CY90:DA90"/>
    <mergeCell ref="DB90:DD90"/>
    <mergeCell ref="DE90:DG90"/>
    <mergeCell ref="DH90:DJ90"/>
    <mergeCell ref="DK90:DM90"/>
    <mergeCell ref="CD90:CF90"/>
    <mergeCell ref="CG90:CI90"/>
    <mergeCell ref="CJ90:CL90"/>
    <mergeCell ref="CM90:CO90"/>
    <mergeCell ref="CP90:CR90"/>
    <mergeCell ref="IA90:IC90"/>
    <mergeCell ref="ID90:IF90"/>
    <mergeCell ref="HO91:HQ91"/>
    <mergeCell ref="HR91:HT91"/>
    <mergeCell ref="HU91:HW91"/>
    <mergeCell ref="HX91:HZ91"/>
    <mergeCell ref="IA91:IC91"/>
    <mergeCell ref="ID91:IF91"/>
    <mergeCell ref="GW91:GY91"/>
    <mergeCell ref="GZ91:HB91"/>
    <mergeCell ref="HC91:HE91"/>
    <mergeCell ref="HF91:HH91"/>
    <mergeCell ref="HI91:HK91"/>
    <mergeCell ref="HL91:HN91"/>
    <mergeCell ref="GE91:GG91"/>
    <mergeCell ref="GH91:GJ91"/>
    <mergeCell ref="GK91:GM91"/>
    <mergeCell ref="GN91:GP91"/>
    <mergeCell ref="GQ91:GS91"/>
    <mergeCell ref="GT91:GV91"/>
    <mergeCell ref="FM91:FO91"/>
    <mergeCell ref="FP91:FR91"/>
    <mergeCell ref="FS91:FU91"/>
    <mergeCell ref="FV91:FX91"/>
    <mergeCell ref="FY91:GA91"/>
    <mergeCell ref="GB91:GD91"/>
    <mergeCell ref="EU91:EW91"/>
    <mergeCell ref="EX91:EZ91"/>
    <mergeCell ref="EO91:EQ91"/>
    <mergeCell ref="ER91:ET91"/>
    <mergeCell ref="DK91:DM91"/>
    <mergeCell ref="DN91:DP91"/>
    <mergeCell ref="DQ91:DS91"/>
    <mergeCell ref="J92:L92"/>
    <mergeCell ref="M92:O92"/>
    <mergeCell ref="P92:R92"/>
    <mergeCell ref="S92:U92"/>
    <mergeCell ref="V92:X92"/>
    <mergeCell ref="HR92:HT92"/>
    <mergeCell ref="HU92:HW92"/>
    <mergeCell ref="HX92:HZ92"/>
    <mergeCell ref="IA92:IC92"/>
    <mergeCell ref="ID92:IF92"/>
    <mergeCell ref="GW92:GY92"/>
    <mergeCell ref="GZ92:HB92"/>
    <mergeCell ref="HC92:HE92"/>
    <mergeCell ref="HF92:HH92"/>
    <mergeCell ref="HI92:HK92"/>
    <mergeCell ref="HL92:HN92"/>
    <mergeCell ref="GE92:GG92"/>
    <mergeCell ref="GH92:GJ92"/>
    <mergeCell ref="GK92:GM92"/>
    <mergeCell ref="GN92:GP92"/>
    <mergeCell ref="GQ92:GS92"/>
    <mergeCell ref="GT92:GV92"/>
    <mergeCell ref="FM92:FO92"/>
    <mergeCell ref="FP92:FR92"/>
    <mergeCell ref="FS92:FU92"/>
    <mergeCell ref="FV92:FX92"/>
    <mergeCell ref="FY92:GA92"/>
    <mergeCell ref="GB92:GD92"/>
    <mergeCell ref="EU92:EW92"/>
    <mergeCell ref="EX92:EZ92"/>
    <mergeCell ref="CA93:CC93"/>
    <mergeCell ref="AT93:AV93"/>
    <mergeCell ref="AW93:AY93"/>
    <mergeCell ref="AZ93:BB93"/>
    <mergeCell ref="BC93:BE93"/>
    <mergeCell ref="BF93:BH93"/>
    <mergeCell ref="BI93:BK93"/>
    <mergeCell ref="AB93:AD93"/>
    <mergeCell ref="AE93:AG93"/>
    <mergeCell ref="AH93:AJ93"/>
    <mergeCell ref="AK93:AM93"/>
    <mergeCell ref="AN93:AP93"/>
    <mergeCell ref="AQ93:AS93"/>
    <mergeCell ref="FA92:FC92"/>
    <mergeCell ref="FD92:FF92"/>
    <mergeCell ref="FG92:FI92"/>
    <mergeCell ref="FJ92:FL92"/>
    <mergeCell ref="EC92:EE92"/>
    <mergeCell ref="EF92:EH92"/>
    <mergeCell ref="EI92:EK92"/>
    <mergeCell ref="EL92:EN92"/>
    <mergeCell ref="EO92:EQ92"/>
    <mergeCell ref="ER92:ET92"/>
    <mergeCell ref="DH93:DJ93"/>
    <mergeCell ref="DK93:DM93"/>
    <mergeCell ref="CD93:CF93"/>
    <mergeCell ref="CG93:CI93"/>
    <mergeCell ref="CJ93:CL93"/>
    <mergeCell ref="CM93:CO93"/>
    <mergeCell ref="CP93:CR93"/>
    <mergeCell ref="CS93:CU93"/>
    <mergeCell ref="FJ93:FL93"/>
    <mergeCell ref="AB92:AD92"/>
    <mergeCell ref="AE92:AG92"/>
    <mergeCell ref="AH92:AJ92"/>
    <mergeCell ref="AK92:AM92"/>
    <mergeCell ref="AN92:AP92"/>
    <mergeCell ref="S93:U93"/>
    <mergeCell ref="V93:X93"/>
    <mergeCell ref="Y93:AA93"/>
    <mergeCell ref="HO92:HQ92"/>
    <mergeCell ref="DK92:DM92"/>
    <mergeCell ref="DN92:DP92"/>
    <mergeCell ref="DQ92:DS92"/>
    <mergeCell ref="DT92:DV92"/>
    <mergeCell ref="DW92:DY92"/>
    <mergeCell ref="DZ92:EB92"/>
    <mergeCell ref="CS92:CU92"/>
    <mergeCell ref="CV92:CX92"/>
    <mergeCell ref="CY92:DA92"/>
    <mergeCell ref="DB92:DD92"/>
    <mergeCell ref="DE92:DG92"/>
    <mergeCell ref="DH92:DJ92"/>
    <mergeCell ref="CA92:CC92"/>
    <mergeCell ref="CD92:CF92"/>
    <mergeCell ref="CG92:CI92"/>
    <mergeCell ref="CJ92:CL92"/>
    <mergeCell ref="CM92:CO92"/>
    <mergeCell ref="CP92:CR92"/>
    <mergeCell ref="BI92:BK92"/>
    <mergeCell ref="BL92:BN92"/>
    <mergeCell ref="BO92:BQ92"/>
    <mergeCell ref="BR92:BT92"/>
    <mergeCell ref="BU92:BW92"/>
    <mergeCell ref="BX92:BZ92"/>
    <mergeCell ref="AQ92:AS92"/>
    <mergeCell ref="AT92:AV92"/>
    <mergeCell ref="AW92:AY92"/>
    <mergeCell ref="AZ92:BB92"/>
    <mergeCell ref="BC92:BE92"/>
    <mergeCell ref="BF92:BH92"/>
    <mergeCell ref="Y92:AA92"/>
    <mergeCell ref="CV93:CX93"/>
    <mergeCell ref="CY93:DA93"/>
    <mergeCell ref="DB93:DD93"/>
    <mergeCell ref="DE93:DG93"/>
    <mergeCell ref="AT94:AV94"/>
    <mergeCell ref="AW94:AY94"/>
    <mergeCell ref="AZ94:BB94"/>
    <mergeCell ref="BC94:BE94"/>
    <mergeCell ref="BF94:BH94"/>
    <mergeCell ref="Y94:AA94"/>
    <mergeCell ref="AB94:AD94"/>
    <mergeCell ref="AE94:AG94"/>
    <mergeCell ref="AH94:AJ94"/>
    <mergeCell ref="AK94:AM94"/>
    <mergeCell ref="AN94:AP94"/>
    <mergeCell ref="BL93:BN93"/>
    <mergeCell ref="BO93:BQ93"/>
    <mergeCell ref="BR93:BT93"/>
    <mergeCell ref="BU93:BW93"/>
    <mergeCell ref="BX93:BZ93"/>
    <mergeCell ref="HR93:HT93"/>
    <mergeCell ref="HU93:HW93"/>
    <mergeCell ref="HX93:HZ93"/>
    <mergeCell ref="IA93:IC93"/>
    <mergeCell ref="ID93:IF93"/>
    <mergeCell ref="J94:L94"/>
    <mergeCell ref="M94:O94"/>
    <mergeCell ref="P94:R94"/>
    <mergeCell ref="S94:U94"/>
    <mergeCell ref="V94:X94"/>
    <mergeCell ref="GZ93:HB93"/>
    <mergeCell ref="HC93:HE93"/>
    <mergeCell ref="HF93:HH93"/>
    <mergeCell ref="HI93:HK93"/>
    <mergeCell ref="HL93:HN93"/>
    <mergeCell ref="HO93:HQ93"/>
    <mergeCell ref="GH93:GJ93"/>
    <mergeCell ref="GK93:GM93"/>
    <mergeCell ref="GN93:GP93"/>
    <mergeCell ref="GQ93:GS93"/>
    <mergeCell ref="GT93:GV93"/>
    <mergeCell ref="GW93:GY93"/>
    <mergeCell ref="FP93:FR93"/>
    <mergeCell ref="FS93:FU93"/>
    <mergeCell ref="FV93:FX93"/>
    <mergeCell ref="FY93:GA93"/>
    <mergeCell ref="GB93:GD93"/>
    <mergeCell ref="GE93:GG93"/>
    <mergeCell ref="EX93:EZ93"/>
    <mergeCell ref="FA93:FC93"/>
    <mergeCell ref="FD93:FF93"/>
    <mergeCell ref="FG93:FI93"/>
    <mergeCell ref="FM93:FO93"/>
    <mergeCell ref="EF93:EH93"/>
    <mergeCell ref="EI93:EK93"/>
    <mergeCell ref="EL93:EN93"/>
    <mergeCell ref="EO93:EQ93"/>
    <mergeCell ref="ER93:ET93"/>
    <mergeCell ref="EU93:EW93"/>
    <mergeCell ref="DN93:DP93"/>
    <mergeCell ref="DQ93:DS93"/>
    <mergeCell ref="DT93:DV93"/>
    <mergeCell ref="DW93:DY93"/>
    <mergeCell ref="DZ93:EB93"/>
    <mergeCell ref="EC93:EE93"/>
    <mergeCell ref="J93:L93"/>
    <mergeCell ref="M93:O93"/>
    <mergeCell ref="P93:R93"/>
    <mergeCell ref="S95:U95"/>
    <mergeCell ref="V95:X95"/>
    <mergeCell ref="Y95:AA95"/>
    <mergeCell ref="HO94:HQ94"/>
    <mergeCell ref="HR94:HT94"/>
    <mergeCell ref="HU94:HW94"/>
    <mergeCell ref="HX94:HZ94"/>
    <mergeCell ref="IA94:IC94"/>
    <mergeCell ref="ID94:IF94"/>
    <mergeCell ref="GW94:GY94"/>
    <mergeCell ref="GZ94:HB94"/>
    <mergeCell ref="HC94:HE94"/>
    <mergeCell ref="HF94:HH94"/>
    <mergeCell ref="HI94:HK94"/>
    <mergeCell ref="HL94:HN94"/>
    <mergeCell ref="GE94:GG94"/>
    <mergeCell ref="GH94:GJ94"/>
    <mergeCell ref="GK94:GM94"/>
    <mergeCell ref="GN94:GP94"/>
    <mergeCell ref="GQ94:GS94"/>
    <mergeCell ref="GT94:GV94"/>
    <mergeCell ref="FM94:FO94"/>
    <mergeCell ref="FP94:FR94"/>
    <mergeCell ref="FS94:FU94"/>
    <mergeCell ref="FV94:FX94"/>
    <mergeCell ref="FY94:GA94"/>
    <mergeCell ref="GB94:GD94"/>
    <mergeCell ref="EU94:EW94"/>
    <mergeCell ref="EX94:EZ94"/>
    <mergeCell ref="FA94:FC94"/>
    <mergeCell ref="FD94:FF94"/>
    <mergeCell ref="FG94:FI94"/>
    <mergeCell ref="FJ94:FL94"/>
    <mergeCell ref="EC94:EE94"/>
    <mergeCell ref="EF94:EH94"/>
    <mergeCell ref="EI94:EK94"/>
    <mergeCell ref="EL94:EN94"/>
    <mergeCell ref="EO94:EQ94"/>
    <mergeCell ref="ER94:ET94"/>
    <mergeCell ref="DK94:DM94"/>
    <mergeCell ref="DN94:DP94"/>
    <mergeCell ref="DQ94:DS94"/>
    <mergeCell ref="DT94:DV94"/>
    <mergeCell ref="DW94:DY94"/>
    <mergeCell ref="DZ94:EB94"/>
    <mergeCell ref="CS94:CU94"/>
    <mergeCell ref="CV94:CX94"/>
    <mergeCell ref="CY94:DA94"/>
    <mergeCell ref="DB94:DD94"/>
    <mergeCell ref="DE94:DG94"/>
    <mergeCell ref="DH94:DJ94"/>
    <mergeCell ref="CA94:CC94"/>
    <mergeCell ref="CD94:CF94"/>
    <mergeCell ref="CG94:CI94"/>
    <mergeCell ref="CJ94:CL94"/>
    <mergeCell ref="CM94:CO94"/>
    <mergeCell ref="CP94:CR94"/>
    <mergeCell ref="BI94:BK94"/>
    <mergeCell ref="BL94:BN94"/>
    <mergeCell ref="BO94:BQ94"/>
    <mergeCell ref="BR94:BT94"/>
    <mergeCell ref="BU94:BW94"/>
    <mergeCell ref="BX94:BZ94"/>
    <mergeCell ref="AQ94:AS94"/>
    <mergeCell ref="J96:L96"/>
    <mergeCell ref="M96:O96"/>
    <mergeCell ref="P96:R96"/>
    <mergeCell ref="S96:U96"/>
    <mergeCell ref="V96:X96"/>
    <mergeCell ref="GZ95:HB95"/>
    <mergeCell ref="HC95:HE95"/>
    <mergeCell ref="HF95:HH95"/>
    <mergeCell ref="HI95:HK95"/>
    <mergeCell ref="HL95:HN95"/>
    <mergeCell ref="HO95:HQ95"/>
    <mergeCell ref="GH95:GJ95"/>
    <mergeCell ref="GK95:GM95"/>
    <mergeCell ref="GN95:GP95"/>
    <mergeCell ref="GQ95:GS95"/>
    <mergeCell ref="GT95:GV95"/>
    <mergeCell ref="GW95:GY95"/>
    <mergeCell ref="FP95:FR95"/>
    <mergeCell ref="FS95:FU95"/>
    <mergeCell ref="CS95:CU95"/>
    <mergeCell ref="BL95:BN95"/>
    <mergeCell ref="BO95:BQ95"/>
    <mergeCell ref="BR95:BT95"/>
    <mergeCell ref="BU95:BW95"/>
    <mergeCell ref="BX95:BZ95"/>
    <mergeCell ref="CA95:CC95"/>
    <mergeCell ref="FV95:FX95"/>
    <mergeCell ref="FY95:GA95"/>
    <mergeCell ref="GB95:GD95"/>
    <mergeCell ref="GE95:GG95"/>
    <mergeCell ref="EX95:EZ95"/>
    <mergeCell ref="FA95:FC95"/>
    <mergeCell ref="FD95:FF95"/>
    <mergeCell ref="FG95:FI95"/>
    <mergeCell ref="FJ95:FL95"/>
    <mergeCell ref="FM95:FO95"/>
    <mergeCell ref="EF95:EH95"/>
    <mergeCell ref="EI95:EK95"/>
    <mergeCell ref="EL95:EN95"/>
    <mergeCell ref="EO95:EQ95"/>
    <mergeCell ref="ER95:ET95"/>
    <mergeCell ref="EU95:EW95"/>
    <mergeCell ref="DN95:DP95"/>
    <mergeCell ref="DQ95:DS95"/>
    <mergeCell ref="DT95:DV95"/>
    <mergeCell ref="DW95:DY95"/>
    <mergeCell ref="DZ95:EB95"/>
    <mergeCell ref="EC95:EE95"/>
    <mergeCell ref="AT95:AV95"/>
    <mergeCell ref="AW95:AY95"/>
    <mergeCell ref="DZ96:EB96"/>
    <mergeCell ref="CS96:CU96"/>
    <mergeCell ref="CV96:CX96"/>
    <mergeCell ref="CY96:DA96"/>
    <mergeCell ref="DB96:DD96"/>
    <mergeCell ref="DE96:DG96"/>
    <mergeCell ref="DH96:DJ96"/>
    <mergeCell ref="CA96:CC96"/>
    <mergeCell ref="CD96:CF96"/>
    <mergeCell ref="CG96:CI96"/>
    <mergeCell ref="CJ96:CL96"/>
    <mergeCell ref="J95:L95"/>
    <mergeCell ref="M95:O95"/>
    <mergeCell ref="P95:R95"/>
    <mergeCell ref="AQ96:AS96"/>
    <mergeCell ref="AT96:AV96"/>
    <mergeCell ref="AW96:AY96"/>
    <mergeCell ref="AZ96:BB96"/>
    <mergeCell ref="BC96:BE96"/>
    <mergeCell ref="BF96:BH96"/>
    <mergeCell ref="Y96:AA96"/>
    <mergeCell ref="AB96:AD96"/>
    <mergeCell ref="AE96:AG96"/>
    <mergeCell ref="AH96:AJ96"/>
    <mergeCell ref="AK96:AM96"/>
    <mergeCell ref="AN96:AP96"/>
    <mergeCell ref="HR95:HT95"/>
    <mergeCell ref="HU95:HW95"/>
    <mergeCell ref="AZ95:BB95"/>
    <mergeCell ref="BC95:BE95"/>
    <mergeCell ref="BF95:BH95"/>
    <mergeCell ref="BI95:BK95"/>
    <mergeCell ref="AB95:AD95"/>
    <mergeCell ref="AE95:AG95"/>
    <mergeCell ref="AH95:AJ95"/>
    <mergeCell ref="AK95:AM95"/>
    <mergeCell ref="AN95:AP95"/>
    <mergeCell ref="AQ95:AS95"/>
    <mergeCell ref="FA96:FC96"/>
    <mergeCell ref="FD96:FF96"/>
    <mergeCell ref="FG96:FI96"/>
    <mergeCell ref="FJ96:FL96"/>
    <mergeCell ref="EC96:EE96"/>
    <mergeCell ref="EF96:EH96"/>
    <mergeCell ref="EI96:EK96"/>
    <mergeCell ref="EL96:EN96"/>
    <mergeCell ref="HX95:HZ95"/>
    <mergeCell ref="CM96:CO96"/>
    <mergeCell ref="CP96:CR96"/>
    <mergeCell ref="BI96:BK96"/>
    <mergeCell ref="BL96:BN96"/>
    <mergeCell ref="BO96:BQ96"/>
    <mergeCell ref="BR96:BT96"/>
    <mergeCell ref="BU96:BW96"/>
    <mergeCell ref="BX96:BZ96"/>
    <mergeCell ref="DT96:DV96"/>
    <mergeCell ref="DW96:DY96"/>
    <mergeCell ref="HR97:HT97"/>
    <mergeCell ref="HU97:HW97"/>
    <mergeCell ref="HX97:HZ97"/>
    <mergeCell ref="IA97:IC97"/>
    <mergeCell ref="ID97:IF97"/>
    <mergeCell ref="EO97:EQ97"/>
    <mergeCell ref="ER97:ET97"/>
    <mergeCell ref="EU97:EW97"/>
    <mergeCell ref="DN97:DP97"/>
    <mergeCell ref="DQ97:DS97"/>
    <mergeCell ref="DT97:DV97"/>
    <mergeCell ref="DW97:DY97"/>
    <mergeCell ref="DZ97:EB97"/>
    <mergeCell ref="EC97:EE97"/>
    <mergeCell ref="CV97:CX97"/>
    <mergeCell ref="CY97:DA97"/>
    <mergeCell ref="DB97:DD97"/>
    <mergeCell ref="DE97:DG97"/>
    <mergeCell ref="DH97:DJ97"/>
    <mergeCell ref="DK97:DM97"/>
    <mergeCell ref="CV95:CX95"/>
    <mergeCell ref="CY95:DA95"/>
    <mergeCell ref="DB95:DD95"/>
    <mergeCell ref="DE95:DG95"/>
    <mergeCell ref="DH95:DJ95"/>
    <mergeCell ref="DK95:DM95"/>
    <mergeCell ref="CD95:CF95"/>
    <mergeCell ref="CG95:CI95"/>
    <mergeCell ref="CJ95:CL95"/>
    <mergeCell ref="CM95:CO95"/>
    <mergeCell ref="CP95:CR95"/>
    <mergeCell ref="IA95:IC95"/>
    <mergeCell ref="ID95:IF95"/>
    <mergeCell ref="HO96:HQ96"/>
    <mergeCell ref="HR96:HT96"/>
    <mergeCell ref="HU96:HW96"/>
    <mergeCell ref="HX96:HZ96"/>
    <mergeCell ref="IA96:IC96"/>
    <mergeCell ref="ID96:IF96"/>
    <mergeCell ref="GW96:GY96"/>
    <mergeCell ref="GZ96:HB96"/>
    <mergeCell ref="HC96:HE96"/>
    <mergeCell ref="HF96:HH96"/>
    <mergeCell ref="HI96:HK96"/>
    <mergeCell ref="HL96:HN96"/>
    <mergeCell ref="GE96:GG96"/>
    <mergeCell ref="GH96:GJ96"/>
    <mergeCell ref="GK96:GM96"/>
    <mergeCell ref="GN96:GP96"/>
    <mergeCell ref="GQ96:GS96"/>
    <mergeCell ref="GT96:GV96"/>
    <mergeCell ref="FM96:FO96"/>
    <mergeCell ref="FP96:FR96"/>
    <mergeCell ref="FS96:FU96"/>
    <mergeCell ref="FV96:FX96"/>
    <mergeCell ref="FY96:GA96"/>
    <mergeCell ref="GB96:GD96"/>
    <mergeCell ref="EU96:EW96"/>
    <mergeCell ref="EX96:EZ96"/>
    <mergeCell ref="EO96:EQ96"/>
    <mergeCell ref="ER96:ET96"/>
    <mergeCell ref="DK96:DM96"/>
    <mergeCell ref="DN96:DP96"/>
    <mergeCell ref="DQ96:DS96"/>
    <mergeCell ref="J98:L98"/>
    <mergeCell ref="M98:O98"/>
    <mergeCell ref="P98:R98"/>
    <mergeCell ref="S98:U98"/>
    <mergeCell ref="V98:X98"/>
    <mergeCell ref="GZ97:HB97"/>
    <mergeCell ref="HC97:HE97"/>
    <mergeCell ref="HF97:HH97"/>
    <mergeCell ref="HI97:HK97"/>
    <mergeCell ref="HL97:HN97"/>
    <mergeCell ref="HO97:HQ97"/>
    <mergeCell ref="GH97:GJ97"/>
    <mergeCell ref="GK97:GM97"/>
    <mergeCell ref="GN97:GP97"/>
    <mergeCell ref="GQ97:GS97"/>
    <mergeCell ref="GT97:GV97"/>
    <mergeCell ref="GW97:GY97"/>
    <mergeCell ref="FP97:FR97"/>
    <mergeCell ref="FS97:FU97"/>
    <mergeCell ref="FV97:FX97"/>
    <mergeCell ref="FY97:GA97"/>
    <mergeCell ref="GB97:GD97"/>
    <mergeCell ref="GE97:GG97"/>
    <mergeCell ref="EX97:EZ97"/>
    <mergeCell ref="FA97:FC97"/>
    <mergeCell ref="FD97:FF97"/>
    <mergeCell ref="FG97:FI97"/>
    <mergeCell ref="FJ97:FL97"/>
    <mergeCell ref="FM97:FO97"/>
    <mergeCell ref="EF97:EH97"/>
    <mergeCell ref="EI97:EK97"/>
    <mergeCell ref="EL97:EN97"/>
    <mergeCell ref="CD97:CF97"/>
    <mergeCell ref="CG97:CI97"/>
    <mergeCell ref="CJ97:CL97"/>
    <mergeCell ref="CM97:CO97"/>
    <mergeCell ref="CP97:CR97"/>
    <mergeCell ref="CS97:CU97"/>
    <mergeCell ref="BL97:BN97"/>
    <mergeCell ref="BO97:BQ97"/>
    <mergeCell ref="BR97:BT97"/>
    <mergeCell ref="BU97:BW97"/>
    <mergeCell ref="BX97:BZ97"/>
    <mergeCell ref="CA97:CC97"/>
    <mergeCell ref="AT97:AV97"/>
    <mergeCell ref="AW97:AY97"/>
    <mergeCell ref="AZ97:BB97"/>
    <mergeCell ref="BC97:BE97"/>
    <mergeCell ref="BF97:BH97"/>
    <mergeCell ref="BI97:BK97"/>
    <mergeCell ref="AB97:AD97"/>
    <mergeCell ref="AE97:AG97"/>
    <mergeCell ref="AH97:AJ97"/>
    <mergeCell ref="AK97:AM97"/>
    <mergeCell ref="AN97:AP97"/>
    <mergeCell ref="AQ97:AS97"/>
    <mergeCell ref="J97:L97"/>
    <mergeCell ref="M97:O97"/>
    <mergeCell ref="P97:R97"/>
    <mergeCell ref="S97:U97"/>
    <mergeCell ref="V97:X97"/>
    <mergeCell ref="Y97:AA97"/>
    <mergeCell ref="HR98:HT98"/>
    <mergeCell ref="HU98:HW98"/>
    <mergeCell ref="HX98:HZ98"/>
    <mergeCell ref="IA98:IC98"/>
    <mergeCell ref="ID98:IF98"/>
    <mergeCell ref="GW98:GY98"/>
    <mergeCell ref="GZ98:HB98"/>
    <mergeCell ref="HC98:HE98"/>
    <mergeCell ref="HF98:HH98"/>
    <mergeCell ref="HI98:HK98"/>
    <mergeCell ref="HL98:HN98"/>
    <mergeCell ref="GE98:GG98"/>
    <mergeCell ref="GH98:GJ98"/>
    <mergeCell ref="GK98:GM98"/>
    <mergeCell ref="GN98:GP98"/>
    <mergeCell ref="GQ98:GS98"/>
    <mergeCell ref="GT98:GV98"/>
    <mergeCell ref="FM98:FO98"/>
    <mergeCell ref="FP98:FR98"/>
    <mergeCell ref="FS98:FU98"/>
    <mergeCell ref="FV98:FX98"/>
    <mergeCell ref="FY98:GA98"/>
    <mergeCell ref="GB98:GD98"/>
    <mergeCell ref="EU98:EW98"/>
    <mergeCell ref="EX98:EZ98"/>
    <mergeCell ref="CA99:CC99"/>
    <mergeCell ref="AT99:AV99"/>
    <mergeCell ref="AW99:AY99"/>
    <mergeCell ref="AZ99:BB99"/>
    <mergeCell ref="BC99:BE99"/>
    <mergeCell ref="BF99:BH99"/>
    <mergeCell ref="BI99:BK99"/>
    <mergeCell ref="AB99:AD99"/>
    <mergeCell ref="AE99:AG99"/>
    <mergeCell ref="AH99:AJ99"/>
    <mergeCell ref="AK99:AM99"/>
    <mergeCell ref="AN99:AP99"/>
    <mergeCell ref="AQ99:AS99"/>
    <mergeCell ref="FA98:FC98"/>
    <mergeCell ref="FD98:FF98"/>
    <mergeCell ref="FG98:FI98"/>
    <mergeCell ref="FJ98:FL98"/>
    <mergeCell ref="EC98:EE98"/>
    <mergeCell ref="EF98:EH98"/>
    <mergeCell ref="EI98:EK98"/>
    <mergeCell ref="EL98:EN98"/>
    <mergeCell ref="EO98:EQ98"/>
    <mergeCell ref="ER98:ET98"/>
    <mergeCell ref="DH99:DJ99"/>
    <mergeCell ref="DK99:DM99"/>
    <mergeCell ref="CD99:CF99"/>
    <mergeCell ref="CG99:CI99"/>
    <mergeCell ref="CJ99:CL99"/>
    <mergeCell ref="CM99:CO99"/>
    <mergeCell ref="CP99:CR99"/>
    <mergeCell ref="CS99:CU99"/>
    <mergeCell ref="FJ99:FL99"/>
    <mergeCell ref="AB98:AD98"/>
    <mergeCell ref="AE98:AG98"/>
    <mergeCell ref="AH98:AJ98"/>
    <mergeCell ref="AK98:AM98"/>
    <mergeCell ref="AN98:AP98"/>
    <mergeCell ref="S99:U99"/>
    <mergeCell ref="V99:X99"/>
    <mergeCell ref="Y99:AA99"/>
    <mergeCell ref="HO98:HQ98"/>
    <mergeCell ref="DK98:DM98"/>
    <mergeCell ref="DN98:DP98"/>
    <mergeCell ref="DQ98:DS98"/>
    <mergeCell ref="DT98:DV98"/>
    <mergeCell ref="DW98:DY98"/>
    <mergeCell ref="DZ98:EB98"/>
    <mergeCell ref="CS98:CU98"/>
    <mergeCell ref="CV98:CX98"/>
    <mergeCell ref="CY98:DA98"/>
    <mergeCell ref="DB98:DD98"/>
    <mergeCell ref="DE98:DG98"/>
    <mergeCell ref="DH98:DJ98"/>
    <mergeCell ref="CA98:CC98"/>
    <mergeCell ref="CD98:CF98"/>
    <mergeCell ref="CG98:CI98"/>
    <mergeCell ref="CJ98:CL98"/>
    <mergeCell ref="CM98:CO98"/>
    <mergeCell ref="CP98:CR98"/>
    <mergeCell ref="BI98:BK98"/>
    <mergeCell ref="BL98:BN98"/>
    <mergeCell ref="BO98:BQ98"/>
    <mergeCell ref="BR98:BT98"/>
    <mergeCell ref="BU98:BW98"/>
    <mergeCell ref="BX98:BZ98"/>
    <mergeCell ref="AQ98:AS98"/>
    <mergeCell ref="AT98:AV98"/>
    <mergeCell ref="AW98:AY98"/>
    <mergeCell ref="AZ98:BB98"/>
    <mergeCell ref="BC98:BE98"/>
    <mergeCell ref="BF98:BH98"/>
    <mergeCell ref="Y98:AA98"/>
    <mergeCell ref="EU99:EW99"/>
    <mergeCell ref="DN99:DP99"/>
    <mergeCell ref="DQ99:DS99"/>
    <mergeCell ref="DT99:DV99"/>
    <mergeCell ref="DW99:DY99"/>
    <mergeCell ref="DZ99:EB99"/>
    <mergeCell ref="EC99:EE99"/>
    <mergeCell ref="CV99:CX99"/>
    <mergeCell ref="CY99:DA99"/>
    <mergeCell ref="DB99:DD99"/>
    <mergeCell ref="DE99:DG99"/>
    <mergeCell ref="AT111:AV111"/>
    <mergeCell ref="AW111:AY111"/>
    <mergeCell ref="AZ111:BB111"/>
    <mergeCell ref="BC111:BE111"/>
    <mergeCell ref="BF111:BH111"/>
    <mergeCell ref="Y111:AA111"/>
    <mergeCell ref="AB111:AD111"/>
    <mergeCell ref="AE111:AG111"/>
    <mergeCell ref="AH111:AJ111"/>
    <mergeCell ref="AK111:AM111"/>
    <mergeCell ref="AN111:AP111"/>
    <mergeCell ref="BL99:BN99"/>
    <mergeCell ref="BO99:BQ99"/>
    <mergeCell ref="BR99:BT99"/>
    <mergeCell ref="BU99:BW99"/>
    <mergeCell ref="BX99:BZ99"/>
    <mergeCell ref="BI101:BK101"/>
    <mergeCell ref="BL101:BN101"/>
    <mergeCell ref="BO101:BQ101"/>
    <mergeCell ref="BR101:BT101"/>
    <mergeCell ref="BU101:BW101"/>
    <mergeCell ref="BX101:BZ101"/>
    <mergeCell ref="BI103:BK103"/>
    <mergeCell ref="HR99:HT99"/>
    <mergeCell ref="HU99:HW99"/>
    <mergeCell ref="HX99:HZ99"/>
    <mergeCell ref="IA99:IC99"/>
    <mergeCell ref="ID99:IF99"/>
    <mergeCell ref="J111:L111"/>
    <mergeCell ref="M111:O111"/>
    <mergeCell ref="P111:R111"/>
    <mergeCell ref="S111:U111"/>
    <mergeCell ref="V111:X111"/>
    <mergeCell ref="GZ99:HB99"/>
    <mergeCell ref="HC99:HE99"/>
    <mergeCell ref="HF99:HH99"/>
    <mergeCell ref="HI99:HK99"/>
    <mergeCell ref="HL99:HN99"/>
    <mergeCell ref="HO99:HQ99"/>
    <mergeCell ref="GH99:GJ99"/>
    <mergeCell ref="GK99:GM99"/>
    <mergeCell ref="GN99:GP99"/>
    <mergeCell ref="GQ99:GS99"/>
    <mergeCell ref="GT99:GV99"/>
    <mergeCell ref="GW99:GY99"/>
    <mergeCell ref="FP99:FR99"/>
    <mergeCell ref="FS99:FU99"/>
    <mergeCell ref="FV99:FX99"/>
    <mergeCell ref="FY99:GA99"/>
    <mergeCell ref="GB99:GD99"/>
    <mergeCell ref="GE99:GG99"/>
    <mergeCell ref="EX99:EZ99"/>
    <mergeCell ref="FA99:FC99"/>
    <mergeCell ref="FD99:FF99"/>
    <mergeCell ref="FG99:FI99"/>
    <mergeCell ref="FM99:FO99"/>
    <mergeCell ref="EF99:EH99"/>
    <mergeCell ref="EI99:EK99"/>
    <mergeCell ref="EL99:EN99"/>
    <mergeCell ref="EO99:EQ99"/>
    <mergeCell ref="ER99:ET99"/>
    <mergeCell ref="J99:L99"/>
    <mergeCell ref="M99:O99"/>
    <mergeCell ref="P99:R99"/>
    <mergeCell ref="S112:U112"/>
    <mergeCell ref="V112:X112"/>
    <mergeCell ref="Y112:AA112"/>
    <mergeCell ref="HO111:HQ111"/>
    <mergeCell ref="HR111:HT111"/>
    <mergeCell ref="HU111:HW111"/>
    <mergeCell ref="HX111:HZ111"/>
    <mergeCell ref="IA111:IC111"/>
    <mergeCell ref="ID111:IF111"/>
    <mergeCell ref="GW111:GY111"/>
    <mergeCell ref="GZ111:HB111"/>
    <mergeCell ref="HC111:HE111"/>
    <mergeCell ref="HF111:HH111"/>
    <mergeCell ref="HI111:HK111"/>
    <mergeCell ref="HL111:HN111"/>
    <mergeCell ref="GE111:GG111"/>
    <mergeCell ref="GH111:GJ111"/>
    <mergeCell ref="GK111:GM111"/>
    <mergeCell ref="GN111:GP111"/>
    <mergeCell ref="GQ111:GS111"/>
    <mergeCell ref="GT111:GV111"/>
    <mergeCell ref="FM111:FO111"/>
    <mergeCell ref="FP111:FR111"/>
    <mergeCell ref="FS111:FU111"/>
    <mergeCell ref="FV111:FX111"/>
    <mergeCell ref="FY111:GA111"/>
    <mergeCell ref="GB111:GD111"/>
    <mergeCell ref="EU111:EW111"/>
    <mergeCell ref="EX111:EZ111"/>
    <mergeCell ref="FA111:FC111"/>
    <mergeCell ref="FD111:FF111"/>
    <mergeCell ref="FG111:FI111"/>
    <mergeCell ref="FJ111:FL111"/>
    <mergeCell ref="EC111:EE111"/>
    <mergeCell ref="EF111:EH111"/>
    <mergeCell ref="EI111:EK111"/>
    <mergeCell ref="EL111:EN111"/>
    <mergeCell ref="EO111:EQ111"/>
    <mergeCell ref="ER111:ET111"/>
    <mergeCell ref="DK111:DM111"/>
    <mergeCell ref="DN111:DP111"/>
    <mergeCell ref="DQ111:DS111"/>
    <mergeCell ref="DT111:DV111"/>
    <mergeCell ref="DW111:DY111"/>
    <mergeCell ref="DZ111:EB111"/>
    <mergeCell ref="CS111:CU111"/>
    <mergeCell ref="CV111:CX111"/>
    <mergeCell ref="CY111:DA111"/>
    <mergeCell ref="DB111:DD111"/>
    <mergeCell ref="DE111:DG111"/>
    <mergeCell ref="DH111:DJ111"/>
    <mergeCell ref="CA111:CC111"/>
    <mergeCell ref="CD111:CF111"/>
    <mergeCell ref="CG111:CI111"/>
    <mergeCell ref="CJ111:CL111"/>
    <mergeCell ref="CM111:CO111"/>
    <mergeCell ref="CP111:CR111"/>
    <mergeCell ref="BI111:BK111"/>
    <mergeCell ref="BL111:BN111"/>
    <mergeCell ref="BO111:BQ111"/>
    <mergeCell ref="BR111:BT111"/>
    <mergeCell ref="BU111:BW111"/>
    <mergeCell ref="BX111:BZ111"/>
    <mergeCell ref="AQ111:AS111"/>
    <mergeCell ref="J113:L113"/>
    <mergeCell ref="M113:O113"/>
    <mergeCell ref="P113:R113"/>
    <mergeCell ref="S113:U113"/>
    <mergeCell ref="V113:X113"/>
    <mergeCell ref="GZ112:HB112"/>
    <mergeCell ref="HC112:HE112"/>
    <mergeCell ref="HF112:HH112"/>
    <mergeCell ref="HI112:HK112"/>
    <mergeCell ref="HL112:HN112"/>
    <mergeCell ref="HO112:HQ112"/>
    <mergeCell ref="GH112:GJ112"/>
    <mergeCell ref="GK112:GM112"/>
    <mergeCell ref="GN112:GP112"/>
    <mergeCell ref="GQ112:GS112"/>
    <mergeCell ref="GT112:GV112"/>
    <mergeCell ref="GW112:GY112"/>
    <mergeCell ref="FP112:FR112"/>
    <mergeCell ref="FS112:FU112"/>
    <mergeCell ref="CS112:CU112"/>
    <mergeCell ref="BL112:BN112"/>
    <mergeCell ref="BO112:BQ112"/>
    <mergeCell ref="BR112:BT112"/>
    <mergeCell ref="BU112:BW112"/>
    <mergeCell ref="BX112:BZ112"/>
    <mergeCell ref="CA112:CC112"/>
    <mergeCell ref="FV112:FX112"/>
    <mergeCell ref="FY112:GA112"/>
    <mergeCell ref="GB112:GD112"/>
    <mergeCell ref="GE112:GG112"/>
    <mergeCell ref="EX112:EZ112"/>
    <mergeCell ref="FA112:FC112"/>
    <mergeCell ref="FD112:FF112"/>
    <mergeCell ref="FG112:FI112"/>
    <mergeCell ref="FJ112:FL112"/>
    <mergeCell ref="FM112:FO112"/>
    <mergeCell ref="EF112:EH112"/>
    <mergeCell ref="EI112:EK112"/>
    <mergeCell ref="EL112:EN112"/>
    <mergeCell ref="EO112:EQ112"/>
    <mergeCell ref="ER112:ET112"/>
    <mergeCell ref="EU112:EW112"/>
    <mergeCell ref="DN112:DP112"/>
    <mergeCell ref="DQ112:DS112"/>
    <mergeCell ref="DT112:DV112"/>
    <mergeCell ref="DW112:DY112"/>
    <mergeCell ref="DZ112:EB112"/>
    <mergeCell ref="EC112:EE112"/>
    <mergeCell ref="AT112:AV112"/>
    <mergeCell ref="AW112:AY112"/>
    <mergeCell ref="DZ113:EB113"/>
    <mergeCell ref="CS113:CU113"/>
    <mergeCell ref="CV113:CX113"/>
    <mergeCell ref="CY113:DA113"/>
    <mergeCell ref="DB113:DD113"/>
    <mergeCell ref="DE113:DG113"/>
    <mergeCell ref="DH113:DJ113"/>
    <mergeCell ref="CA113:CC113"/>
    <mergeCell ref="CD113:CF113"/>
    <mergeCell ref="CG113:CI113"/>
    <mergeCell ref="CJ113:CL113"/>
    <mergeCell ref="J112:L112"/>
    <mergeCell ref="M112:O112"/>
    <mergeCell ref="P112:R112"/>
    <mergeCell ref="AQ113:AS113"/>
    <mergeCell ref="AT113:AV113"/>
    <mergeCell ref="AW113:AY113"/>
    <mergeCell ref="AZ113:BB113"/>
    <mergeCell ref="BC113:BE113"/>
    <mergeCell ref="BF113:BH113"/>
    <mergeCell ref="Y113:AA113"/>
    <mergeCell ref="AB113:AD113"/>
    <mergeCell ref="AE113:AG113"/>
    <mergeCell ref="AH113:AJ113"/>
    <mergeCell ref="AK113:AM113"/>
    <mergeCell ref="AN113:AP113"/>
    <mergeCell ref="HR112:HT112"/>
    <mergeCell ref="HU112:HW112"/>
    <mergeCell ref="AZ112:BB112"/>
    <mergeCell ref="BC112:BE112"/>
    <mergeCell ref="BF112:BH112"/>
    <mergeCell ref="BI112:BK112"/>
    <mergeCell ref="AB112:AD112"/>
    <mergeCell ref="AE112:AG112"/>
    <mergeCell ref="AH112:AJ112"/>
    <mergeCell ref="AK112:AM112"/>
    <mergeCell ref="AN112:AP112"/>
    <mergeCell ref="AQ112:AS112"/>
    <mergeCell ref="FA113:FC113"/>
    <mergeCell ref="FD113:FF113"/>
    <mergeCell ref="FG113:FI113"/>
    <mergeCell ref="FJ113:FL113"/>
    <mergeCell ref="EC113:EE113"/>
    <mergeCell ref="EF113:EH113"/>
    <mergeCell ref="EI113:EK113"/>
    <mergeCell ref="EL113:EN113"/>
    <mergeCell ref="HX112:HZ112"/>
    <mergeCell ref="CM113:CO113"/>
    <mergeCell ref="CP113:CR113"/>
    <mergeCell ref="BI113:BK113"/>
    <mergeCell ref="BL113:BN113"/>
    <mergeCell ref="BO113:BQ113"/>
    <mergeCell ref="BR113:BT113"/>
    <mergeCell ref="BU113:BW113"/>
    <mergeCell ref="BX113:BZ113"/>
    <mergeCell ref="DT113:DV113"/>
    <mergeCell ref="DW113:DY113"/>
    <mergeCell ref="HR114:HT114"/>
    <mergeCell ref="HU114:HW114"/>
    <mergeCell ref="HX114:HZ114"/>
    <mergeCell ref="IA114:IC114"/>
    <mergeCell ref="ID114:IF114"/>
    <mergeCell ref="EO114:EQ114"/>
    <mergeCell ref="ER114:ET114"/>
    <mergeCell ref="EU114:EW114"/>
    <mergeCell ref="DN114:DP114"/>
    <mergeCell ref="DQ114:DS114"/>
    <mergeCell ref="DT114:DV114"/>
    <mergeCell ref="DW114:DY114"/>
    <mergeCell ref="DZ114:EB114"/>
    <mergeCell ref="EC114:EE114"/>
    <mergeCell ref="CV114:CX114"/>
    <mergeCell ref="CY114:DA114"/>
    <mergeCell ref="DB114:DD114"/>
    <mergeCell ref="DE114:DG114"/>
    <mergeCell ref="DH114:DJ114"/>
    <mergeCell ref="DK114:DM114"/>
    <mergeCell ref="CV112:CX112"/>
    <mergeCell ref="CY112:DA112"/>
    <mergeCell ref="DB112:DD112"/>
    <mergeCell ref="DE112:DG112"/>
    <mergeCell ref="DH112:DJ112"/>
    <mergeCell ref="DK112:DM112"/>
    <mergeCell ref="CD112:CF112"/>
    <mergeCell ref="CG112:CI112"/>
    <mergeCell ref="CJ112:CL112"/>
    <mergeCell ref="CM112:CO112"/>
    <mergeCell ref="CP112:CR112"/>
    <mergeCell ref="IA112:IC112"/>
    <mergeCell ref="ID112:IF112"/>
    <mergeCell ref="HO113:HQ113"/>
    <mergeCell ref="HR113:HT113"/>
    <mergeCell ref="HU113:HW113"/>
    <mergeCell ref="HX113:HZ113"/>
    <mergeCell ref="IA113:IC113"/>
    <mergeCell ref="ID113:IF113"/>
    <mergeCell ref="GW113:GY113"/>
    <mergeCell ref="GZ113:HB113"/>
    <mergeCell ref="HC113:HE113"/>
    <mergeCell ref="HF113:HH113"/>
    <mergeCell ref="HI113:HK113"/>
    <mergeCell ref="HL113:HN113"/>
    <mergeCell ref="GE113:GG113"/>
    <mergeCell ref="GH113:GJ113"/>
    <mergeCell ref="GK113:GM113"/>
    <mergeCell ref="GN113:GP113"/>
    <mergeCell ref="GQ113:GS113"/>
    <mergeCell ref="GT113:GV113"/>
    <mergeCell ref="FM113:FO113"/>
    <mergeCell ref="FP113:FR113"/>
    <mergeCell ref="FS113:FU113"/>
    <mergeCell ref="FV113:FX113"/>
    <mergeCell ref="FY113:GA113"/>
    <mergeCell ref="GB113:GD113"/>
    <mergeCell ref="EU113:EW113"/>
    <mergeCell ref="EX113:EZ113"/>
    <mergeCell ref="EO113:EQ113"/>
    <mergeCell ref="ER113:ET113"/>
    <mergeCell ref="DK113:DM113"/>
    <mergeCell ref="DN113:DP113"/>
    <mergeCell ref="DQ113:DS113"/>
    <mergeCell ref="J115:L115"/>
    <mergeCell ref="M115:O115"/>
    <mergeCell ref="P115:R115"/>
    <mergeCell ref="S115:U115"/>
    <mergeCell ref="V115:X115"/>
    <mergeCell ref="GZ114:HB114"/>
    <mergeCell ref="HC114:HE114"/>
    <mergeCell ref="HF114:HH114"/>
    <mergeCell ref="HI114:HK114"/>
    <mergeCell ref="HL114:HN114"/>
    <mergeCell ref="HO114:HQ114"/>
    <mergeCell ref="GH114:GJ114"/>
    <mergeCell ref="GK114:GM114"/>
    <mergeCell ref="GN114:GP114"/>
    <mergeCell ref="GQ114:GS114"/>
    <mergeCell ref="GT114:GV114"/>
    <mergeCell ref="GW114:GY114"/>
    <mergeCell ref="FP114:FR114"/>
    <mergeCell ref="FS114:FU114"/>
    <mergeCell ref="FV114:FX114"/>
    <mergeCell ref="FY114:GA114"/>
    <mergeCell ref="GB114:GD114"/>
    <mergeCell ref="GE114:GG114"/>
    <mergeCell ref="EX114:EZ114"/>
    <mergeCell ref="FA114:FC114"/>
    <mergeCell ref="FD114:FF114"/>
    <mergeCell ref="FG114:FI114"/>
    <mergeCell ref="FJ114:FL114"/>
    <mergeCell ref="FM114:FO114"/>
    <mergeCell ref="EF114:EH114"/>
    <mergeCell ref="EI114:EK114"/>
    <mergeCell ref="EL114:EN114"/>
    <mergeCell ref="CD114:CF114"/>
    <mergeCell ref="CG114:CI114"/>
    <mergeCell ref="CJ114:CL114"/>
    <mergeCell ref="CM114:CO114"/>
    <mergeCell ref="CP114:CR114"/>
    <mergeCell ref="CS114:CU114"/>
    <mergeCell ref="BL114:BN114"/>
    <mergeCell ref="BO114:BQ114"/>
    <mergeCell ref="BR114:BT114"/>
    <mergeCell ref="BU114:BW114"/>
    <mergeCell ref="BX114:BZ114"/>
    <mergeCell ref="CA114:CC114"/>
    <mergeCell ref="AT114:AV114"/>
    <mergeCell ref="AW114:AY114"/>
    <mergeCell ref="AZ114:BB114"/>
    <mergeCell ref="BC114:BE114"/>
    <mergeCell ref="BF114:BH114"/>
    <mergeCell ref="BI114:BK114"/>
    <mergeCell ref="AB114:AD114"/>
    <mergeCell ref="AE114:AG114"/>
    <mergeCell ref="AH114:AJ114"/>
    <mergeCell ref="AK114:AM114"/>
    <mergeCell ref="AN114:AP114"/>
    <mergeCell ref="AQ114:AS114"/>
    <mergeCell ref="J114:L114"/>
    <mergeCell ref="M114:O114"/>
    <mergeCell ref="P114:R114"/>
    <mergeCell ref="S114:U114"/>
    <mergeCell ref="V114:X114"/>
    <mergeCell ref="Y114:AA114"/>
    <mergeCell ref="HR115:HT115"/>
    <mergeCell ref="HU115:HW115"/>
    <mergeCell ref="HX115:HZ115"/>
    <mergeCell ref="IA115:IC115"/>
    <mergeCell ref="ID115:IF115"/>
    <mergeCell ref="GW115:GY115"/>
    <mergeCell ref="GZ115:HB115"/>
    <mergeCell ref="HC115:HE115"/>
    <mergeCell ref="HF115:HH115"/>
    <mergeCell ref="HI115:HK115"/>
    <mergeCell ref="HL115:HN115"/>
    <mergeCell ref="GE115:GG115"/>
    <mergeCell ref="GH115:GJ115"/>
    <mergeCell ref="GK115:GM115"/>
    <mergeCell ref="GN115:GP115"/>
    <mergeCell ref="GQ115:GS115"/>
    <mergeCell ref="GT115:GV115"/>
    <mergeCell ref="FM115:FO115"/>
    <mergeCell ref="FP115:FR115"/>
    <mergeCell ref="FS115:FU115"/>
    <mergeCell ref="FV115:FX115"/>
    <mergeCell ref="FY115:GA115"/>
    <mergeCell ref="GB115:GD115"/>
    <mergeCell ref="EU115:EW115"/>
    <mergeCell ref="EX115:EZ115"/>
    <mergeCell ref="CA116:CC116"/>
    <mergeCell ref="AT116:AV116"/>
    <mergeCell ref="AW116:AY116"/>
    <mergeCell ref="AZ116:BB116"/>
    <mergeCell ref="BC116:BE116"/>
    <mergeCell ref="BF116:BH116"/>
    <mergeCell ref="BI116:BK116"/>
    <mergeCell ref="AB116:AD116"/>
    <mergeCell ref="AE116:AG116"/>
    <mergeCell ref="AH116:AJ116"/>
    <mergeCell ref="AK116:AM116"/>
    <mergeCell ref="AN116:AP116"/>
    <mergeCell ref="AQ116:AS116"/>
    <mergeCell ref="FA115:FC115"/>
    <mergeCell ref="FD115:FF115"/>
    <mergeCell ref="FG115:FI115"/>
    <mergeCell ref="FJ115:FL115"/>
    <mergeCell ref="EC115:EE115"/>
    <mergeCell ref="EF115:EH115"/>
    <mergeCell ref="EI115:EK115"/>
    <mergeCell ref="EL115:EN115"/>
    <mergeCell ref="EO115:EQ115"/>
    <mergeCell ref="ER115:ET115"/>
    <mergeCell ref="DH116:DJ116"/>
    <mergeCell ref="DK116:DM116"/>
    <mergeCell ref="CD116:CF116"/>
    <mergeCell ref="CG116:CI116"/>
    <mergeCell ref="CJ116:CL116"/>
    <mergeCell ref="CM116:CO116"/>
    <mergeCell ref="CP116:CR116"/>
    <mergeCell ref="CS116:CU116"/>
    <mergeCell ref="FJ116:FL116"/>
    <mergeCell ref="AB115:AD115"/>
    <mergeCell ref="AE115:AG115"/>
    <mergeCell ref="AH115:AJ115"/>
    <mergeCell ref="AK115:AM115"/>
    <mergeCell ref="AN115:AP115"/>
    <mergeCell ref="S116:U116"/>
    <mergeCell ref="V116:X116"/>
    <mergeCell ref="Y116:AA116"/>
    <mergeCell ref="HO115:HQ115"/>
    <mergeCell ref="DK115:DM115"/>
    <mergeCell ref="DN115:DP115"/>
    <mergeCell ref="DQ115:DS115"/>
    <mergeCell ref="DT115:DV115"/>
    <mergeCell ref="DW115:DY115"/>
    <mergeCell ref="DZ115:EB115"/>
    <mergeCell ref="CS115:CU115"/>
    <mergeCell ref="CV115:CX115"/>
    <mergeCell ref="CY115:DA115"/>
    <mergeCell ref="DB115:DD115"/>
    <mergeCell ref="DE115:DG115"/>
    <mergeCell ref="DH115:DJ115"/>
    <mergeCell ref="CA115:CC115"/>
    <mergeCell ref="CD115:CF115"/>
    <mergeCell ref="CG115:CI115"/>
    <mergeCell ref="CJ115:CL115"/>
    <mergeCell ref="CM115:CO115"/>
    <mergeCell ref="CP115:CR115"/>
    <mergeCell ref="BI115:BK115"/>
    <mergeCell ref="BL115:BN115"/>
    <mergeCell ref="BO115:BQ115"/>
    <mergeCell ref="BR115:BT115"/>
    <mergeCell ref="BU115:BW115"/>
    <mergeCell ref="BX115:BZ115"/>
    <mergeCell ref="AQ115:AS115"/>
    <mergeCell ref="AT115:AV115"/>
    <mergeCell ref="AW115:AY115"/>
    <mergeCell ref="AZ115:BB115"/>
    <mergeCell ref="BC115:BE115"/>
    <mergeCell ref="BF115:BH115"/>
    <mergeCell ref="Y115:AA115"/>
    <mergeCell ref="CV116:CX116"/>
    <mergeCell ref="CY116:DA116"/>
    <mergeCell ref="DB116:DD116"/>
    <mergeCell ref="DE116:DG116"/>
    <mergeCell ref="AT117:AV117"/>
    <mergeCell ref="AW117:AY117"/>
    <mergeCell ref="AZ117:BB117"/>
    <mergeCell ref="BC117:BE117"/>
    <mergeCell ref="BF117:BH117"/>
    <mergeCell ref="Y117:AA117"/>
    <mergeCell ref="AB117:AD117"/>
    <mergeCell ref="AE117:AG117"/>
    <mergeCell ref="AH117:AJ117"/>
    <mergeCell ref="AK117:AM117"/>
    <mergeCell ref="AN117:AP117"/>
    <mergeCell ref="BL116:BN116"/>
    <mergeCell ref="BO116:BQ116"/>
    <mergeCell ref="BR116:BT116"/>
    <mergeCell ref="BU116:BW116"/>
    <mergeCell ref="BX116:BZ116"/>
    <mergeCell ref="HR116:HT116"/>
    <mergeCell ref="HU116:HW116"/>
    <mergeCell ref="HX116:HZ116"/>
    <mergeCell ref="IA116:IC116"/>
    <mergeCell ref="ID116:IF116"/>
    <mergeCell ref="J117:L117"/>
    <mergeCell ref="M117:O117"/>
    <mergeCell ref="P117:R117"/>
    <mergeCell ref="S117:U117"/>
    <mergeCell ref="V117:X117"/>
    <mergeCell ref="GZ116:HB116"/>
    <mergeCell ref="HC116:HE116"/>
    <mergeCell ref="HF116:HH116"/>
    <mergeCell ref="HI116:HK116"/>
    <mergeCell ref="HL116:HN116"/>
    <mergeCell ref="HO116:HQ116"/>
    <mergeCell ref="GH116:GJ116"/>
    <mergeCell ref="GK116:GM116"/>
    <mergeCell ref="GN116:GP116"/>
    <mergeCell ref="GQ116:GS116"/>
    <mergeCell ref="GT116:GV116"/>
    <mergeCell ref="GW116:GY116"/>
    <mergeCell ref="FP116:FR116"/>
    <mergeCell ref="FS116:FU116"/>
    <mergeCell ref="FV116:FX116"/>
    <mergeCell ref="FY116:GA116"/>
    <mergeCell ref="GB116:GD116"/>
    <mergeCell ref="GE116:GG116"/>
    <mergeCell ref="EX116:EZ116"/>
    <mergeCell ref="FA116:FC116"/>
    <mergeCell ref="FD116:FF116"/>
    <mergeCell ref="FG116:FI116"/>
    <mergeCell ref="FM116:FO116"/>
    <mergeCell ref="EF116:EH116"/>
    <mergeCell ref="EI116:EK116"/>
    <mergeCell ref="EL116:EN116"/>
    <mergeCell ref="EO116:EQ116"/>
    <mergeCell ref="ER116:ET116"/>
    <mergeCell ref="EU116:EW116"/>
    <mergeCell ref="DN116:DP116"/>
    <mergeCell ref="DQ116:DS116"/>
    <mergeCell ref="DT116:DV116"/>
    <mergeCell ref="DW116:DY116"/>
    <mergeCell ref="DZ116:EB116"/>
    <mergeCell ref="EC116:EE116"/>
    <mergeCell ref="J116:L116"/>
    <mergeCell ref="M116:O116"/>
    <mergeCell ref="P116:R116"/>
    <mergeCell ref="S118:U118"/>
    <mergeCell ref="V118:X118"/>
    <mergeCell ref="Y118:AA118"/>
    <mergeCell ref="HO117:HQ117"/>
    <mergeCell ref="HR117:HT117"/>
    <mergeCell ref="HU117:HW117"/>
    <mergeCell ref="HX117:HZ117"/>
    <mergeCell ref="IA117:IC117"/>
    <mergeCell ref="ID117:IF117"/>
    <mergeCell ref="GW117:GY117"/>
    <mergeCell ref="GZ117:HB117"/>
    <mergeCell ref="HC117:HE117"/>
    <mergeCell ref="HF117:HH117"/>
    <mergeCell ref="HI117:HK117"/>
    <mergeCell ref="HL117:HN117"/>
    <mergeCell ref="GE117:GG117"/>
    <mergeCell ref="GH117:GJ117"/>
    <mergeCell ref="GK117:GM117"/>
    <mergeCell ref="GN117:GP117"/>
    <mergeCell ref="GQ117:GS117"/>
    <mergeCell ref="GT117:GV117"/>
    <mergeCell ref="FM117:FO117"/>
    <mergeCell ref="FP117:FR117"/>
    <mergeCell ref="FS117:FU117"/>
    <mergeCell ref="FV117:FX117"/>
    <mergeCell ref="FY117:GA117"/>
    <mergeCell ref="GB117:GD117"/>
    <mergeCell ref="EU117:EW117"/>
    <mergeCell ref="EX117:EZ117"/>
    <mergeCell ref="FA117:FC117"/>
    <mergeCell ref="FD117:FF117"/>
    <mergeCell ref="FG117:FI117"/>
    <mergeCell ref="FJ117:FL117"/>
    <mergeCell ref="EC117:EE117"/>
    <mergeCell ref="EF117:EH117"/>
    <mergeCell ref="EI117:EK117"/>
    <mergeCell ref="EL117:EN117"/>
    <mergeCell ref="EO117:EQ117"/>
    <mergeCell ref="ER117:ET117"/>
    <mergeCell ref="DK117:DM117"/>
    <mergeCell ref="DN117:DP117"/>
    <mergeCell ref="DQ117:DS117"/>
    <mergeCell ref="DT117:DV117"/>
    <mergeCell ref="DW117:DY117"/>
    <mergeCell ref="DZ117:EB117"/>
    <mergeCell ref="CS117:CU117"/>
    <mergeCell ref="CV117:CX117"/>
    <mergeCell ref="CY117:DA117"/>
    <mergeCell ref="DB117:DD117"/>
    <mergeCell ref="DE117:DG117"/>
    <mergeCell ref="DH117:DJ117"/>
    <mergeCell ref="CA117:CC117"/>
    <mergeCell ref="CD117:CF117"/>
    <mergeCell ref="CG117:CI117"/>
    <mergeCell ref="CJ117:CL117"/>
    <mergeCell ref="CM117:CO117"/>
    <mergeCell ref="CP117:CR117"/>
    <mergeCell ref="BI117:BK117"/>
    <mergeCell ref="BL117:BN117"/>
    <mergeCell ref="BO117:BQ117"/>
    <mergeCell ref="BR117:BT117"/>
    <mergeCell ref="BU117:BW117"/>
    <mergeCell ref="BX117:BZ117"/>
    <mergeCell ref="AQ117:AS117"/>
    <mergeCell ref="J119:L119"/>
    <mergeCell ref="M119:O119"/>
    <mergeCell ref="P119:R119"/>
    <mergeCell ref="S119:U119"/>
    <mergeCell ref="V119:X119"/>
    <mergeCell ref="GZ118:HB118"/>
    <mergeCell ref="HC118:HE118"/>
    <mergeCell ref="HF118:HH118"/>
    <mergeCell ref="HI118:HK118"/>
    <mergeCell ref="HL118:HN118"/>
    <mergeCell ref="HO118:HQ118"/>
    <mergeCell ref="GH118:GJ118"/>
    <mergeCell ref="GK118:GM118"/>
    <mergeCell ref="GN118:GP118"/>
    <mergeCell ref="GQ118:GS118"/>
    <mergeCell ref="GT118:GV118"/>
    <mergeCell ref="GW118:GY118"/>
    <mergeCell ref="FP118:FR118"/>
    <mergeCell ref="FS118:FU118"/>
    <mergeCell ref="CS118:CU118"/>
    <mergeCell ref="BL118:BN118"/>
    <mergeCell ref="BO118:BQ118"/>
    <mergeCell ref="BR118:BT118"/>
    <mergeCell ref="BU118:BW118"/>
    <mergeCell ref="BX118:BZ118"/>
    <mergeCell ref="CA118:CC118"/>
    <mergeCell ref="FV118:FX118"/>
    <mergeCell ref="FY118:GA118"/>
    <mergeCell ref="GB118:GD118"/>
    <mergeCell ref="GE118:GG118"/>
    <mergeCell ref="EX118:EZ118"/>
    <mergeCell ref="FA118:FC118"/>
    <mergeCell ref="FD118:FF118"/>
    <mergeCell ref="FG118:FI118"/>
    <mergeCell ref="FJ118:FL118"/>
    <mergeCell ref="FM118:FO118"/>
    <mergeCell ref="EF118:EH118"/>
    <mergeCell ref="EI118:EK118"/>
    <mergeCell ref="EL118:EN118"/>
    <mergeCell ref="EO118:EQ118"/>
    <mergeCell ref="ER118:ET118"/>
    <mergeCell ref="EU118:EW118"/>
    <mergeCell ref="DN118:DP118"/>
    <mergeCell ref="DQ118:DS118"/>
    <mergeCell ref="DT118:DV118"/>
    <mergeCell ref="DW118:DY118"/>
    <mergeCell ref="DZ118:EB118"/>
    <mergeCell ref="EC118:EE118"/>
    <mergeCell ref="AT118:AV118"/>
    <mergeCell ref="AW118:AY118"/>
    <mergeCell ref="DZ119:EB119"/>
    <mergeCell ref="CS119:CU119"/>
    <mergeCell ref="CV119:CX119"/>
    <mergeCell ref="CY119:DA119"/>
    <mergeCell ref="DB119:DD119"/>
    <mergeCell ref="DE119:DG119"/>
    <mergeCell ref="DH119:DJ119"/>
    <mergeCell ref="CA119:CC119"/>
    <mergeCell ref="CD119:CF119"/>
    <mergeCell ref="CG119:CI119"/>
    <mergeCell ref="CJ119:CL119"/>
    <mergeCell ref="J118:L118"/>
    <mergeCell ref="M118:O118"/>
    <mergeCell ref="P118:R118"/>
    <mergeCell ref="AQ119:AS119"/>
    <mergeCell ref="AT119:AV119"/>
    <mergeCell ref="AW119:AY119"/>
    <mergeCell ref="AZ119:BB119"/>
    <mergeCell ref="BC119:BE119"/>
    <mergeCell ref="BF119:BH119"/>
    <mergeCell ref="Y119:AA119"/>
    <mergeCell ref="AB119:AD119"/>
    <mergeCell ref="AE119:AG119"/>
    <mergeCell ref="AH119:AJ119"/>
    <mergeCell ref="AK119:AM119"/>
    <mergeCell ref="AN119:AP119"/>
    <mergeCell ref="HR118:HT118"/>
    <mergeCell ref="HU118:HW118"/>
    <mergeCell ref="AZ118:BB118"/>
    <mergeCell ref="BC118:BE118"/>
    <mergeCell ref="BF118:BH118"/>
    <mergeCell ref="BI118:BK118"/>
    <mergeCell ref="AB118:AD118"/>
    <mergeCell ref="AE118:AG118"/>
    <mergeCell ref="AH118:AJ118"/>
    <mergeCell ref="AK118:AM118"/>
    <mergeCell ref="AN118:AP118"/>
    <mergeCell ref="AQ118:AS118"/>
    <mergeCell ref="FA119:FC119"/>
    <mergeCell ref="FD119:FF119"/>
    <mergeCell ref="FG119:FI119"/>
    <mergeCell ref="FJ119:FL119"/>
    <mergeCell ref="EC119:EE119"/>
    <mergeCell ref="EF119:EH119"/>
    <mergeCell ref="EI119:EK119"/>
    <mergeCell ref="EL119:EN119"/>
    <mergeCell ref="HX118:HZ118"/>
    <mergeCell ref="CM119:CO119"/>
    <mergeCell ref="CP119:CR119"/>
    <mergeCell ref="BI119:BK119"/>
    <mergeCell ref="BL119:BN119"/>
    <mergeCell ref="BO119:BQ119"/>
    <mergeCell ref="BR119:BT119"/>
    <mergeCell ref="BU119:BW119"/>
    <mergeCell ref="BX119:BZ119"/>
    <mergeCell ref="DT119:DV119"/>
    <mergeCell ref="DW119:DY119"/>
    <mergeCell ref="HR120:HT120"/>
    <mergeCell ref="HU120:HW120"/>
    <mergeCell ref="HX120:HZ120"/>
    <mergeCell ref="IA120:IC120"/>
    <mergeCell ref="ID120:IF120"/>
    <mergeCell ref="EO120:EQ120"/>
    <mergeCell ref="ER120:ET120"/>
    <mergeCell ref="EU120:EW120"/>
    <mergeCell ref="DN120:DP120"/>
    <mergeCell ref="DQ120:DS120"/>
    <mergeCell ref="DT120:DV120"/>
    <mergeCell ref="DW120:DY120"/>
    <mergeCell ref="DZ120:EB120"/>
    <mergeCell ref="EC120:EE120"/>
    <mergeCell ref="CV120:CX120"/>
    <mergeCell ref="CY120:DA120"/>
    <mergeCell ref="DB120:DD120"/>
    <mergeCell ref="DE120:DG120"/>
    <mergeCell ref="DH120:DJ120"/>
    <mergeCell ref="DK120:DM120"/>
    <mergeCell ref="CV118:CX118"/>
    <mergeCell ref="CY118:DA118"/>
    <mergeCell ref="DB118:DD118"/>
    <mergeCell ref="DE118:DG118"/>
    <mergeCell ref="DH118:DJ118"/>
    <mergeCell ref="DK118:DM118"/>
    <mergeCell ref="CD118:CF118"/>
    <mergeCell ref="CG118:CI118"/>
    <mergeCell ref="CJ118:CL118"/>
    <mergeCell ref="CM118:CO118"/>
    <mergeCell ref="CP118:CR118"/>
    <mergeCell ref="IA118:IC118"/>
    <mergeCell ref="ID118:IF118"/>
    <mergeCell ref="HO119:HQ119"/>
    <mergeCell ref="HR119:HT119"/>
    <mergeCell ref="HU119:HW119"/>
    <mergeCell ref="HX119:HZ119"/>
    <mergeCell ref="IA119:IC119"/>
    <mergeCell ref="ID119:IF119"/>
    <mergeCell ref="GW119:GY119"/>
    <mergeCell ref="GZ119:HB119"/>
    <mergeCell ref="HC119:HE119"/>
    <mergeCell ref="HF119:HH119"/>
    <mergeCell ref="HI119:HK119"/>
    <mergeCell ref="HL119:HN119"/>
    <mergeCell ref="GE119:GG119"/>
    <mergeCell ref="GH119:GJ119"/>
    <mergeCell ref="GK119:GM119"/>
    <mergeCell ref="GN119:GP119"/>
    <mergeCell ref="GQ119:GS119"/>
    <mergeCell ref="GT119:GV119"/>
    <mergeCell ref="FM119:FO119"/>
    <mergeCell ref="FP119:FR119"/>
    <mergeCell ref="FS119:FU119"/>
    <mergeCell ref="FV119:FX119"/>
    <mergeCell ref="FY119:GA119"/>
    <mergeCell ref="GB119:GD119"/>
    <mergeCell ref="EU119:EW119"/>
    <mergeCell ref="EX119:EZ119"/>
    <mergeCell ref="EO119:EQ119"/>
    <mergeCell ref="ER119:ET119"/>
    <mergeCell ref="DK119:DM119"/>
    <mergeCell ref="DN119:DP119"/>
    <mergeCell ref="DQ119:DS119"/>
    <mergeCell ref="J121:L121"/>
    <mergeCell ref="M121:O121"/>
    <mergeCell ref="P121:R121"/>
    <mergeCell ref="S121:U121"/>
    <mergeCell ref="V121:X121"/>
    <mergeCell ref="GZ120:HB120"/>
    <mergeCell ref="HC120:HE120"/>
    <mergeCell ref="HF120:HH120"/>
    <mergeCell ref="HI120:HK120"/>
    <mergeCell ref="HL120:HN120"/>
    <mergeCell ref="HO120:HQ120"/>
    <mergeCell ref="GH120:GJ120"/>
    <mergeCell ref="GK120:GM120"/>
    <mergeCell ref="GN120:GP120"/>
    <mergeCell ref="GQ120:GS120"/>
    <mergeCell ref="GT120:GV120"/>
    <mergeCell ref="GW120:GY120"/>
    <mergeCell ref="FP120:FR120"/>
    <mergeCell ref="FS120:FU120"/>
    <mergeCell ref="FV120:FX120"/>
    <mergeCell ref="FY120:GA120"/>
    <mergeCell ref="GB120:GD120"/>
    <mergeCell ref="GE120:GG120"/>
    <mergeCell ref="EX120:EZ120"/>
    <mergeCell ref="FA120:FC120"/>
    <mergeCell ref="FD120:FF120"/>
    <mergeCell ref="FG120:FI120"/>
    <mergeCell ref="FJ120:FL120"/>
    <mergeCell ref="FM120:FO120"/>
    <mergeCell ref="EF120:EH120"/>
    <mergeCell ref="EI120:EK120"/>
    <mergeCell ref="EL120:EN120"/>
    <mergeCell ref="CD120:CF120"/>
    <mergeCell ref="CG120:CI120"/>
    <mergeCell ref="CJ120:CL120"/>
    <mergeCell ref="CM120:CO120"/>
    <mergeCell ref="CP120:CR120"/>
    <mergeCell ref="CS120:CU120"/>
    <mergeCell ref="BL120:BN120"/>
    <mergeCell ref="BO120:BQ120"/>
    <mergeCell ref="BR120:BT120"/>
    <mergeCell ref="BU120:BW120"/>
    <mergeCell ref="BX120:BZ120"/>
    <mergeCell ref="CA120:CC120"/>
    <mergeCell ref="AT120:AV120"/>
    <mergeCell ref="AW120:AY120"/>
    <mergeCell ref="AZ120:BB120"/>
    <mergeCell ref="BC120:BE120"/>
    <mergeCell ref="BF120:BH120"/>
    <mergeCell ref="BI120:BK120"/>
    <mergeCell ref="AB120:AD120"/>
    <mergeCell ref="AE120:AG120"/>
    <mergeCell ref="AH120:AJ120"/>
    <mergeCell ref="AK120:AM120"/>
    <mergeCell ref="AN120:AP120"/>
    <mergeCell ref="AQ120:AS120"/>
    <mergeCell ref="J120:L120"/>
    <mergeCell ref="M120:O120"/>
    <mergeCell ref="P120:R120"/>
    <mergeCell ref="S120:U120"/>
    <mergeCell ref="V120:X120"/>
    <mergeCell ref="Y120:AA120"/>
    <mergeCell ref="HR121:HT121"/>
    <mergeCell ref="HU121:HW121"/>
    <mergeCell ref="HX121:HZ121"/>
    <mergeCell ref="IA121:IC121"/>
    <mergeCell ref="ID121:IF121"/>
    <mergeCell ref="GW121:GY121"/>
    <mergeCell ref="GZ121:HB121"/>
    <mergeCell ref="HC121:HE121"/>
    <mergeCell ref="HF121:HH121"/>
    <mergeCell ref="HI121:HK121"/>
    <mergeCell ref="HL121:HN121"/>
    <mergeCell ref="GE121:GG121"/>
    <mergeCell ref="GH121:GJ121"/>
    <mergeCell ref="GK121:GM121"/>
    <mergeCell ref="GN121:GP121"/>
    <mergeCell ref="GQ121:GS121"/>
    <mergeCell ref="GT121:GV121"/>
    <mergeCell ref="FM121:FO121"/>
    <mergeCell ref="FP121:FR121"/>
    <mergeCell ref="FS121:FU121"/>
    <mergeCell ref="FV121:FX121"/>
    <mergeCell ref="FY121:GA121"/>
    <mergeCell ref="GB121:GD121"/>
    <mergeCell ref="EU121:EW121"/>
    <mergeCell ref="EX121:EZ121"/>
    <mergeCell ref="CA122:CC122"/>
    <mergeCell ref="AT122:AV122"/>
    <mergeCell ref="AW122:AY122"/>
    <mergeCell ref="AZ122:BB122"/>
    <mergeCell ref="BC122:BE122"/>
    <mergeCell ref="BF122:BH122"/>
    <mergeCell ref="BI122:BK122"/>
    <mergeCell ref="AB122:AD122"/>
    <mergeCell ref="AE122:AG122"/>
    <mergeCell ref="AH122:AJ122"/>
    <mergeCell ref="AK122:AM122"/>
    <mergeCell ref="AN122:AP122"/>
    <mergeCell ref="AQ122:AS122"/>
    <mergeCell ref="FA121:FC121"/>
    <mergeCell ref="FD121:FF121"/>
    <mergeCell ref="FG121:FI121"/>
    <mergeCell ref="FJ121:FL121"/>
    <mergeCell ref="EC121:EE121"/>
    <mergeCell ref="EF121:EH121"/>
    <mergeCell ref="EI121:EK121"/>
    <mergeCell ref="EL121:EN121"/>
    <mergeCell ref="EO121:EQ121"/>
    <mergeCell ref="ER121:ET121"/>
    <mergeCell ref="DH122:DJ122"/>
    <mergeCell ref="DK122:DM122"/>
    <mergeCell ref="CD122:CF122"/>
    <mergeCell ref="CG122:CI122"/>
    <mergeCell ref="CJ122:CL122"/>
    <mergeCell ref="CM122:CO122"/>
    <mergeCell ref="CP122:CR122"/>
    <mergeCell ref="CS122:CU122"/>
    <mergeCell ref="FJ122:FL122"/>
    <mergeCell ref="AB121:AD121"/>
    <mergeCell ref="AE121:AG121"/>
    <mergeCell ref="AH121:AJ121"/>
    <mergeCell ref="AK121:AM121"/>
    <mergeCell ref="AN121:AP121"/>
    <mergeCell ref="S122:U122"/>
    <mergeCell ref="V122:X122"/>
    <mergeCell ref="Y122:AA122"/>
    <mergeCell ref="HO121:HQ121"/>
    <mergeCell ref="DK121:DM121"/>
    <mergeCell ref="DN121:DP121"/>
    <mergeCell ref="DQ121:DS121"/>
    <mergeCell ref="DT121:DV121"/>
    <mergeCell ref="DW121:DY121"/>
    <mergeCell ref="DZ121:EB121"/>
    <mergeCell ref="CS121:CU121"/>
    <mergeCell ref="CV121:CX121"/>
    <mergeCell ref="CY121:DA121"/>
    <mergeCell ref="DB121:DD121"/>
    <mergeCell ref="DE121:DG121"/>
    <mergeCell ref="DH121:DJ121"/>
    <mergeCell ref="CA121:CC121"/>
    <mergeCell ref="CD121:CF121"/>
    <mergeCell ref="CG121:CI121"/>
    <mergeCell ref="CJ121:CL121"/>
    <mergeCell ref="CM121:CO121"/>
    <mergeCell ref="CP121:CR121"/>
    <mergeCell ref="BI121:BK121"/>
    <mergeCell ref="BL121:BN121"/>
    <mergeCell ref="BO121:BQ121"/>
    <mergeCell ref="BR121:BT121"/>
    <mergeCell ref="BU121:BW121"/>
    <mergeCell ref="BX121:BZ121"/>
    <mergeCell ref="AQ121:AS121"/>
    <mergeCell ref="AT121:AV121"/>
    <mergeCell ref="AW121:AY121"/>
    <mergeCell ref="AZ121:BB121"/>
    <mergeCell ref="BC121:BE121"/>
    <mergeCell ref="BF121:BH121"/>
    <mergeCell ref="Y121:AA121"/>
    <mergeCell ref="CV122:CX122"/>
    <mergeCell ref="CY122:DA122"/>
    <mergeCell ref="DB122:DD122"/>
    <mergeCell ref="DE122:DG122"/>
    <mergeCell ref="AT123:AV123"/>
    <mergeCell ref="AW123:AY123"/>
    <mergeCell ref="AZ123:BB123"/>
    <mergeCell ref="BC123:BE123"/>
    <mergeCell ref="BF123:BH123"/>
    <mergeCell ref="Y123:AA123"/>
    <mergeCell ref="AB123:AD123"/>
    <mergeCell ref="AE123:AG123"/>
    <mergeCell ref="AH123:AJ123"/>
    <mergeCell ref="AK123:AM123"/>
    <mergeCell ref="AN123:AP123"/>
    <mergeCell ref="BL122:BN122"/>
    <mergeCell ref="BO122:BQ122"/>
    <mergeCell ref="BR122:BT122"/>
    <mergeCell ref="BU122:BW122"/>
    <mergeCell ref="BX122:BZ122"/>
    <mergeCell ref="HR122:HT122"/>
    <mergeCell ref="HU122:HW122"/>
    <mergeCell ref="HX122:HZ122"/>
    <mergeCell ref="IA122:IC122"/>
    <mergeCell ref="ID122:IF122"/>
    <mergeCell ref="J123:L123"/>
    <mergeCell ref="M123:O123"/>
    <mergeCell ref="P123:R123"/>
    <mergeCell ref="S123:U123"/>
    <mergeCell ref="V123:X123"/>
    <mergeCell ref="GZ122:HB122"/>
    <mergeCell ref="HC122:HE122"/>
    <mergeCell ref="HF122:HH122"/>
    <mergeCell ref="HI122:HK122"/>
    <mergeCell ref="HL122:HN122"/>
    <mergeCell ref="HO122:HQ122"/>
    <mergeCell ref="GH122:GJ122"/>
    <mergeCell ref="GK122:GM122"/>
    <mergeCell ref="GN122:GP122"/>
    <mergeCell ref="GQ122:GS122"/>
    <mergeCell ref="GT122:GV122"/>
    <mergeCell ref="GW122:GY122"/>
    <mergeCell ref="FP122:FR122"/>
    <mergeCell ref="FS122:FU122"/>
    <mergeCell ref="FV122:FX122"/>
    <mergeCell ref="FY122:GA122"/>
    <mergeCell ref="GB122:GD122"/>
    <mergeCell ref="GE122:GG122"/>
    <mergeCell ref="EX122:EZ122"/>
    <mergeCell ref="FA122:FC122"/>
    <mergeCell ref="FD122:FF122"/>
    <mergeCell ref="FG122:FI122"/>
    <mergeCell ref="FM122:FO122"/>
    <mergeCell ref="EF122:EH122"/>
    <mergeCell ref="EI122:EK122"/>
    <mergeCell ref="EL122:EN122"/>
    <mergeCell ref="EO122:EQ122"/>
    <mergeCell ref="ER122:ET122"/>
    <mergeCell ref="EU122:EW122"/>
    <mergeCell ref="DN122:DP122"/>
    <mergeCell ref="DQ122:DS122"/>
    <mergeCell ref="DT122:DV122"/>
    <mergeCell ref="DW122:DY122"/>
    <mergeCell ref="DZ122:EB122"/>
    <mergeCell ref="EC122:EE122"/>
    <mergeCell ref="J122:L122"/>
    <mergeCell ref="M122:O122"/>
    <mergeCell ref="P122:R122"/>
    <mergeCell ref="S124:U124"/>
    <mergeCell ref="V124:X124"/>
    <mergeCell ref="Y124:AA124"/>
    <mergeCell ref="HO123:HQ123"/>
    <mergeCell ref="HR123:HT123"/>
    <mergeCell ref="HU123:HW123"/>
    <mergeCell ref="HX123:HZ123"/>
    <mergeCell ref="IA123:IC123"/>
    <mergeCell ref="ID123:IF123"/>
    <mergeCell ref="GW123:GY123"/>
    <mergeCell ref="GZ123:HB123"/>
    <mergeCell ref="HC123:HE123"/>
    <mergeCell ref="HF123:HH123"/>
    <mergeCell ref="HI123:HK123"/>
    <mergeCell ref="HL123:HN123"/>
    <mergeCell ref="GE123:GG123"/>
    <mergeCell ref="GH123:GJ123"/>
    <mergeCell ref="GK123:GM123"/>
    <mergeCell ref="GN123:GP123"/>
    <mergeCell ref="GQ123:GS123"/>
    <mergeCell ref="GT123:GV123"/>
    <mergeCell ref="FM123:FO123"/>
    <mergeCell ref="FP123:FR123"/>
    <mergeCell ref="FS123:FU123"/>
    <mergeCell ref="FV123:FX123"/>
    <mergeCell ref="FY123:GA123"/>
    <mergeCell ref="GB123:GD123"/>
    <mergeCell ref="EU123:EW123"/>
    <mergeCell ref="EX123:EZ123"/>
    <mergeCell ref="FA123:FC123"/>
    <mergeCell ref="FD123:FF123"/>
    <mergeCell ref="FG123:FI123"/>
    <mergeCell ref="FJ123:FL123"/>
    <mergeCell ref="EC123:EE123"/>
    <mergeCell ref="EF123:EH123"/>
    <mergeCell ref="EI123:EK123"/>
    <mergeCell ref="EL123:EN123"/>
    <mergeCell ref="EO123:EQ123"/>
    <mergeCell ref="ER123:ET123"/>
    <mergeCell ref="DK123:DM123"/>
    <mergeCell ref="DN123:DP123"/>
    <mergeCell ref="DQ123:DS123"/>
    <mergeCell ref="DT123:DV123"/>
    <mergeCell ref="DW123:DY123"/>
    <mergeCell ref="DZ123:EB123"/>
    <mergeCell ref="CS123:CU123"/>
    <mergeCell ref="CV123:CX123"/>
    <mergeCell ref="CY123:DA123"/>
    <mergeCell ref="DB123:DD123"/>
    <mergeCell ref="DE123:DG123"/>
    <mergeCell ref="DH123:DJ123"/>
    <mergeCell ref="CA123:CC123"/>
    <mergeCell ref="CD123:CF123"/>
    <mergeCell ref="CG123:CI123"/>
    <mergeCell ref="CJ123:CL123"/>
    <mergeCell ref="CM123:CO123"/>
    <mergeCell ref="CP123:CR123"/>
    <mergeCell ref="BI123:BK123"/>
    <mergeCell ref="BL123:BN123"/>
    <mergeCell ref="BO123:BQ123"/>
    <mergeCell ref="BR123:BT123"/>
    <mergeCell ref="BU123:BW123"/>
    <mergeCell ref="BX123:BZ123"/>
    <mergeCell ref="AQ123:AS123"/>
    <mergeCell ref="J125:L125"/>
    <mergeCell ref="M125:O125"/>
    <mergeCell ref="P125:R125"/>
    <mergeCell ref="S125:U125"/>
    <mergeCell ref="V125:X125"/>
    <mergeCell ref="GZ124:HB124"/>
    <mergeCell ref="HC124:HE124"/>
    <mergeCell ref="HF124:HH124"/>
    <mergeCell ref="HI124:HK124"/>
    <mergeCell ref="HL124:HN124"/>
    <mergeCell ref="HO124:HQ124"/>
    <mergeCell ref="GH124:GJ124"/>
    <mergeCell ref="GK124:GM124"/>
    <mergeCell ref="GN124:GP124"/>
    <mergeCell ref="GQ124:GS124"/>
    <mergeCell ref="GT124:GV124"/>
    <mergeCell ref="GW124:GY124"/>
    <mergeCell ref="FP124:FR124"/>
    <mergeCell ref="FS124:FU124"/>
    <mergeCell ref="CS124:CU124"/>
    <mergeCell ref="BL124:BN124"/>
    <mergeCell ref="BO124:BQ124"/>
    <mergeCell ref="BR124:BT124"/>
    <mergeCell ref="BU124:BW124"/>
    <mergeCell ref="BX124:BZ124"/>
    <mergeCell ref="CA124:CC124"/>
    <mergeCell ref="FV124:FX124"/>
    <mergeCell ref="FY124:GA124"/>
    <mergeCell ref="GB124:GD124"/>
    <mergeCell ref="GE124:GG124"/>
    <mergeCell ref="EX124:EZ124"/>
    <mergeCell ref="FA124:FC124"/>
    <mergeCell ref="FD124:FF124"/>
    <mergeCell ref="FG124:FI124"/>
    <mergeCell ref="FJ124:FL124"/>
    <mergeCell ref="FM124:FO124"/>
    <mergeCell ref="EF124:EH124"/>
    <mergeCell ref="EI124:EK124"/>
    <mergeCell ref="EL124:EN124"/>
    <mergeCell ref="EO124:EQ124"/>
    <mergeCell ref="ER124:ET124"/>
    <mergeCell ref="EU124:EW124"/>
    <mergeCell ref="DN124:DP124"/>
    <mergeCell ref="DQ124:DS124"/>
    <mergeCell ref="DT124:DV124"/>
    <mergeCell ref="DW124:DY124"/>
    <mergeCell ref="DZ124:EB124"/>
    <mergeCell ref="EC124:EE124"/>
    <mergeCell ref="AT124:AV124"/>
    <mergeCell ref="AW124:AY124"/>
    <mergeCell ref="DZ125:EB125"/>
    <mergeCell ref="CS125:CU125"/>
    <mergeCell ref="CV125:CX125"/>
    <mergeCell ref="CY125:DA125"/>
    <mergeCell ref="DB125:DD125"/>
    <mergeCell ref="DE125:DG125"/>
    <mergeCell ref="DH125:DJ125"/>
    <mergeCell ref="CA125:CC125"/>
    <mergeCell ref="CD125:CF125"/>
    <mergeCell ref="CG125:CI125"/>
    <mergeCell ref="CJ125:CL125"/>
    <mergeCell ref="J124:L124"/>
    <mergeCell ref="M124:O124"/>
    <mergeCell ref="P124:R124"/>
    <mergeCell ref="AQ125:AS125"/>
    <mergeCell ref="AT125:AV125"/>
    <mergeCell ref="AW125:AY125"/>
    <mergeCell ref="AZ125:BB125"/>
    <mergeCell ref="BC125:BE125"/>
    <mergeCell ref="BF125:BH125"/>
    <mergeCell ref="Y125:AA125"/>
    <mergeCell ref="AB125:AD125"/>
    <mergeCell ref="AE125:AG125"/>
    <mergeCell ref="AH125:AJ125"/>
    <mergeCell ref="AK125:AM125"/>
    <mergeCell ref="AN125:AP125"/>
    <mergeCell ref="HR124:HT124"/>
    <mergeCell ref="HU124:HW124"/>
    <mergeCell ref="AZ124:BB124"/>
    <mergeCell ref="BC124:BE124"/>
    <mergeCell ref="BF124:BH124"/>
    <mergeCell ref="BI124:BK124"/>
    <mergeCell ref="AB124:AD124"/>
    <mergeCell ref="AE124:AG124"/>
    <mergeCell ref="AH124:AJ124"/>
    <mergeCell ref="AK124:AM124"/>
    <mergeCell ref="AN124:AP124"/>
    <mergeCell ref="AQ124:AS124"/>
    <mergeCell ref="FA125:FC125"/>
    <mergeCell ref="FD125:FF125"/>
    <mergeCell ref="FG125:FI125"/>
    <mergeCell ref="FJ125:FL125"/>
    <mergeCell ref="EC125:EE125"/>
    <mergeCell ref="EF125:EH125"/>
    <mergeCell ref="EI125:EK125"/>
    <mergeCell ref="EL125:EN125"/>
    <mergeCell ref="HX124:HZ124"/>
    <mergeCell ref="CM125:CO125"/>
    <mergeCell ref="CP125:CR125"/>
    <mergeCell ref="BI125:BK125"/>
    <mergeCell ref="BL125:BN125"/>
    <mergeCell ref="BO125:BQ125"/>
    <mergeCell ref="BR125:BT125"/>
    <mergeCell ref="BU125:BW125"/>
    <mergeCell ref="BX125:BZ125"/>
    <mergeCell ref="DT125:DV125"/>
    <mergeCell ref="DW125:DY125"/>
    <mergeCell ref="HR126:HT126"/>
    <mergeCell ref="HU126:HW126"/>
    <mergeCell ref="HX126:HZ126"/>
    <mergeCell ref="IA126:IC126"/>
    <mergeCell ref="ID126:IF126"/>
    <mergeCell ref="EO126:EQ126"/>
    <mergeCell ref="ER126:ET126"/>
    <mergeCell ref="EU126:EW126"/>
    <mergeCell ref="DN126:DP126"/>
    <mergeCell ref="DQ126:DS126"/>
    <mergeCell ref="DT126:DV126"/>
    <mergeCell ref="DW126:DY126"/>
    <mergeCell ref="DZ126:EB126"/>
    <mergeCell ref="EC126:EE126"/>
    <mergeCell ref="CV126:CX126"/>
    <mergeCell ref="CY126:DA126"/>
    <mergeCell ref="DB126:DD126"/>
    <mergeCell ref="DE126:DG126"/>
    <mergeCell ref="DH126:DJ126"/>
    <mergeCell ref="DK126:DM126"/>
    <mergeCell ref="CV124:CX124"/>
    <mergeCell ref="CY124:DA124"/>
    <mergeCell ref="DB124:DD124"/>
    <mergeCell ref="DE124:DG124"/>
    <mergeCell ref="DH124:DJ124"/>
    <mergeCell ref="DK124:DM124"/>
    <mergeCell ref="CD124:CF124"/>
    <mergeCell ref="CG124:CI124"/>
    <mergeCell ref="CJ124:CL124"/>
    <mergeCell ref="CM124:CO124"/>
    <mergeCell ref="CP124:CR124"/>
    <mergeCell ref="IA124:IC124"/>
    <mergeCell ref="ID124:IF124"/>
    <mergeCell ref="HO125:HQ125"/>
    <mergeCell ref="HR125:HT125"/>
    <mergeCell ref="HU125:HW125"/>
    <mergeCell ref="HX125:HZ125"/>
    <mergeCell ref="IA125:IC125"/>
    <mergeCell ref="ID125:IF125"/>
    <mergeCell ref="GW125:GY125"/>
    <mergeCell ref="GZ125:HB125"/>
    <mergeCell ref="HC125:HE125"/>
    <mergeCell ref="HF125:HH125"/>
    <mergeCell ref="HI125:HK125"/>
    <mergeCell ref="HL125:HN125"/>
    <mergeCell ref="GE125:GG125"/>
    <mergeCell ref="GH125:GJ125"/>
    <mergeCell ref="GK125:GM125"/>
    <mergeCell ref="GN125:GP125"/>
    <mergeCell ref="GQ125:GS125"/>
    <mergeCell ref="GT125:GV125"/>
    <mergeCell ref="FM125:FO125"/>
    <mergeCell ref="FP125:FR125"/>
    <mergeCell ref="FS125:FU125"/>
    <mergeCell ref="FV125:FX125"/>
    <mergeCell ref="FY125:GA125"/>
    <mergeCell ref="GB125:GD125"/>
    <mergeCell ref="EU125:EW125"/>
    <mergeCell ref="EX125:EZ125"/>
    <mergeCell ref="EO125:EQ125"/>
    <mergeCell ref="ER125:ET125"/>
    <mergeCell ref="DK125:DM125"/>
    <mergeCell ref="DN125:DP125"/>
    <mergeCell ref="DQ125:DS125"/>
    <mergeCell ref="J127:L127"/>
    <mergeCell ref="M127:O127"/>
    <mergeCell ref="P127:R127"/>
    <mergeCell ref="S127:U127"/>
    <mergeCell ref="V127:X127"/>
    <mergeCell ref="GZ126:HB126"/>
    <mergeCell ref="HC126:HE126"/>
    <mergeCell ref="HF126:HH126"/>
    <mergeCell ref="HI126:HK126"/>
    <mergeCell ref="HL126:HN126"/>
    <mergeCell ref="HO126:HQ126"/>
    <mergeCell ref="GH126:GJ126"/>
    <mergeCell ref="GK126:GM126"/>
    <mergeCell ref="GN126:GP126"/>
    <mergeCell ref="GQ126:GS126"/>
    <mergeCell ref="GT126:GV126"/>
    <mergeCell ref="GW126:GY126"/>
    <mergeCell ref="FP126:FR126"/>
    <mergeCell ref="FS126:FU126"/>
    <mergeCell ref="FV126:FX126"/>
    <mergeCell ref="FY126:GA126"/>
    <mergeCell ref="GB126:GD126"/>
    <mergeCell ref="GE126:GG126"/>
    <mergeCell ref="EX126:EZ126"/>
    <mergeCell ref="FA126:FC126"/>
    <mergeCell ref="FD126:FF126"/>
    <mergeCell ref="FG126:FI126"/>
    <mergeCell ref="FJ126:FL126"/>
    <mergeCell ref="FM126:FO126"/>
    <mergeCell ref="EF126:EH126"/>
    <mergeCell ref="EI126:EK126"/>
    <mergeCell ref="EL126:EN126"/>
    <mergeCell ref="CD126:CF126"/>
    <mergeCell ref="CG126:CI126"/>
    <mergeCell ref="CJ126:CL126"/>
    <mergeCell ref="CM126:CO126"/>
    <mergeCell ref="CP126:CR126"/>
    <mergeCell ref="CS126:CU126"/>
    <mergeCell ref="BL126:BN126"/>
    <mergeCell ref="BO126:BQ126"/>
    <mergeCell ref="BR126:BT126"/>
    <mergeCell ref="BU126:BW126"/>
    <mergeCell ref="BX126:BZ126"/>
    <mergeCell ref="CA126:CC126"/>
    <mergeCell ref="AT126:AV126"/>
    <mergeCell ref="AW126:AY126"/>
    <mergeCell ref="AZ126:BB126"/>
    <mergeCell ref="BC126:BE126"/>
    <mergeCell ref="BF126:BH126"/>
    <mergeCell ref="BI126:BK126"/>
    <mergeCell ref="AB126:AD126"/>
    <mergeCell ref="AE126:AG126"/>
    <mergeCell ref="AH126:AJ126"/>
    <mergeCell ref="AK126:AM126"/>
    <mergeCell ref="AN126:AP126"/>
    <mergeCell ref="AQ126:AS126"/>
    <mergeCell ref="J126:L126"/>
    <mergeCell ref="M126:O126"/>
    <mergeCell ref="P126:R126"/>
    <mergeCell ref="S126:U126"/>
    <mergeCell ref="V126:X126"/>
    <mergeCell ref="Y126:AA126"/>
    <mergeCell ref="HR127:HT127"/>
    <mergeCell ref="HU127:HW127"/>
    <mergeCell ref="HX127:HZ127"/>
    <mergeCell ref="IA127:IC127"/>
    <mergeCell ref="ID127:IF127"/>
    <mergeCell ref="GW127:GY127"/>
    <mergeCell ref="GZ127:HB127"/>
    <mergeCell ref="HC127:HE127"/>
    <mergeCell ref="HF127:HH127"/>
    <mergeCell ref="HI127:HK127"/>
    <mergeCell ref="HL127:HN127"/>
    <mergeCell ref="GE127:GG127"/>
    <mergeCell ref="GH127:GJ127"/>
    <mergeCell ref="GK127:GM127"/>
    <mergeCell ref="GN127:GP127"/>
    <mergeCell ref="GQ127:GS127"/>
    <mergeCell ref="GT127:GV127"/>
    <mergeCell ref="FM127:FO127"/>
    <mergeCell ref="FP127:FR127"/>
    <mergeCell ref="FS127:FU127"/>
    <mergeCell ref="FV127:FX127"/>
    <mergeCell ref="FY127:GA127"/>
    <mergeCell ref="GB127:GD127"/>
    <mergeCell ref="EU127:EW127"/>
    <mergeCell ref="EX127:EZ127"/>
    <mergeCell ref="CA128:CC128"/>
    <mergeCell ref="AT128:AV128"/>
    <mergeCell ref="AW128:AY128"/>
    <mergeCell ref="AZ128:BB128"/>
    <mergeCell ref="BC128:BE128"/>
    <mergeCell ref="BF128:BH128"/>
    <mergeCell ref="BI128:BK128"/>
    <mergeCell ref="AB128:AD128"/>
    <mergeCell ref="AE128:AG128"/>
    <mergeCell ref="AH128:AJ128"/>
    <mergeCell ref="AK128:AM128"/>
    <mergeCell ref="AN128:AP128"/>
    <mergeCell ref="AQ128:AS128"/>
    <mergeCell ref="FA127:FC127"/>
    <mergeCell ref="FD127:FF127"/>
    <mergeCell ref="FG127:FI127"/>
    <mergeCell ref="FJ127:FL127"/>
    <mergeCell ref="EC127:EE127"/>
    <mergeCell ref="EF127:EH127"/>
    <mergeCell ref="EI127:EK127"/>
    <mergeCell ref="EL127:EN127"/>
    <mergeCell ref="EO127:EQ127"/>
    <mergeCell ref="ER127:ET127"/>
    <mergeCell ref="DH128:DJ128"/>
    <mergeCell ref="DK128:DM128"/>
    <mergeCell ref="CD128:CF128"/>
    <mergeCell ref="CG128:CI128"/>
    <mergeCell ref="CJ128:CL128"/>
    <mergeCell ref="CM128:CO128"/>
    <mergeCell ref="CP128:CR128"/>
    <mergeCell ref="CS128:CU128"/>
    <mergeCell ref="FJ128:FL128"/>
    <mergeCell ref="AB127:AD127"/>
    <mergeCell ref="AE127:AG127"/>
    <mergeCell ref="AH127:AJ127"/>
    <mergeCell ref="AK127:AM127"/>
    <mergeCell ref="AN127:AP127"/>
    <mergeCell ref="S128:U128"/>
    <mergeCell ref="V128:X128"/>
    <mergeCell ref="Y128:AA128"/>
    <mergeCell ref="HO127:HQ127"/>
    <mergeCell ref="DK127:DM127"/>
    <mergeCell ref="DN127:DP127"/>
    <mergeCell ref="DQ127:DS127"/>
    <mergeCell ref="DT127:DV127"/>
    <mergeCell ref="DW127:DY127"/>
    <mergeCell ref="DZ127:EB127"/>
    <mergeCell ref="CS127:CU127"/>
    <mergeCell ref="CV127:CX127"/>
    <mergeCell ref="CY127:DA127"/>
    <mergeCell ref="DB127:DD127"/>
    <mergeCell ref="DE127:DG127"/>
    <mergeCell ref="DH127:DJ127"/>
    <mergeCell ref="CA127:CC127"/>
    <mergeCell ref="CD127:CF127"/>
    <mergeCell ref="CG127:CI127"/>
    <mergeCell ref="CJ127:CL127"/>
    <mergeCell ref="CM127:CO127"/>
    <mergeCell ref="CP127:CR127"/>
    <mergeCell ref="BI127:BK127"/>
    <mergeCell ref="BL127:BN127"/>
    <mergeCell ref="BO127:BQ127"/>
    <mergeCell ref="BR127:BT127"/>
    <mergeCell ref="BU127:BW127"/>
    <mergeCell ref="BX127:BZ127"/>
    <mergeCell ref="AQ127:AS127"/>
    <mergeCell ref="AT127:AV127"/>
    <mergeCell ref="AW127:AY127"/>
    <mergeCell ref="AZ127:BB127"/>
    <mergeCell ref="BC127:BE127"/>
    <mergeCell ref="BF127:BH127"/>
    <mergeCell ref="Y127:AA127"/>
    <mergeCell ref="CV128:CX128"/>
    <mergeCell ref="CY128:DA128"/>
    <mergeCell ref="DB128:DD128"/>
    <mergeCell ref="DE128:DG128"/>
    <mergeCell ref="AT129:AV129"/>
    <mergeCell ref="AW129:AY129"/>
    <mergeCell ref="AZ129:BB129"/>
    <mergeCell ref="BC129:BE129"/>
    <mergeCell ref="BF129:BH129"/>
    <mergeCell ref="Y129:AA129"/>
    <mergeCell ref="AB129:AD129"/>
    <mergeCell ref="AE129:AG129"/>
    <mergeCell ref="AH129:AJ129"/>
    <mergeCell ref="AK129:AM129"/>
    <mergeCell ref="AN129:AP129"/>
    <mergeCell ref="BL128:BN128"/>
    <mergeCell ref="BO128:BQ128"/>
    <mergeCell ref="BR128:BT128"/>
    <mergeCell ref="BU128:BW128"/>
    <mergeCell ref="BX128:BZ128"/>
    <mergeCell ref="HR128:HT128"/>
    <mergeCell ref="HU128:HW128"/>
    <mergeCell ref="HX128:HZ128"/>
    <mergeCell ref="IA128:IC128"/>
    <mergeCell ref="ID128:IF128"/>
    <mergeCell ref="J129:L129"/>
    <mergeCell ref="M129:O129"/>
    <mergeCell ref="P129:R129"/>
    <mergeCell ref="S129:U129"/>
    <mergeCell ref="V129:X129"/>
    <mergeCell ref="GZ128:HB128"/>
    <mergeCell ref="HC128:HE128"/>
    <mergeCell ref="HF128:HH128"/>
    <mergeCell ref="HI128:HK128"/>
    <mergeCell ref="HL128:HN128"/>
    <mergeCell ref="HO128:HQ128"/>
    <mergeCell ref="GH128:GJ128"/>
    <mergeCell ref="GK128:GM128"/>
    <mergeCell ref="GN128:GP128"/>
    <mergeCell ref="GQ128:GS128"/>
    <mergeCell ref="GT128:GV128"/>
    <mergeCell ref="GW128:GY128"/>
    <mergeCell ref="FP128:FR128"/>
    <mergeCell ref="FS128:FU128"/>
    <mergeCell ref="FV128:FX128"/>
    <mergeCell ref="FY128:GA128"/>
    <mergeCell ref="GB128:GD128"/>
    <mergeCell ref="GE128:GG128"/>
    <mergeCell ref="EX128:EZ128"/>
    <mergeCell ref="FA128:FC128"/>
    <mergeCell ref="FD128:FF128"/>
    <mergeCell ref="FG128:FI128"/>
    <mergeCell ref="FM128:FO128"/>
    <mergeCell ref="EF128:EH128"/>
    <mergeCell ref="EI128:EK128"/>
    <mergeCell ref="EL128:EN128"/>
    <mergeCell ref="EO128:EQ128"/>
    <mergeCell ref="ER128:ET128"/>
    <mergeCell ref="EU128:EW128"/>
    <mergeCell ref="DN128:DP128"/>
    <mergeCell ref="DQ128:DS128"/>
    <mergeCell ref="DT128:DV128"/>
    <mergeCell ref="DW128:DY128"/>
    <mergeCell ref="DZ128:EB128"/>
    <mergeCell ref="EC128:EE128"/>
    <mergeCell ref="J128:L128"/>
    <mergeCell ref="M128:O128"/>
    <mergeCell ref="P128:R128"/>
    <mergeCell ref="S130:U130"/>
    <mergeCell ref="V130:X130"/>
    <mergeCell ref="Y130:AA130"/>
    <mergeCell ref="HO129:HQ129"/>
    <mergeCell ref="HR129:HT129"/>
    <mergeCell ref="HU129:HW129"/>
    <mergeCell ref="HX129:HZ129"/>
    <mergeCell ref="IA129:IC129"/>
    <mergeCell ref="ID129:IF129"/>
    <mergeCell ref="GW129:GY129"/>
    <mergeCell ref="GZ129:HB129"/>
    <mergeCell ref="HC129:HE129"/>
    <mergeCell ref="HF129:HH129"/>
    <mergeCell ref="HI129:HK129"/>
    <mergeCell ref="HL129:HN129"/>
    <mergeCell ref="GE129:GG129"/>
    <mergeCell ref="GH129:GJ129"/>
    <mergeCell ref="GK129:GM129"/>
    <mergeCell ref="GN129:GP129"/>
    <mergeCell ref="GQ129:GS129"/>
    <mergeCell ref="GT129:GV129"/>
    <mergeCell ref="FM129:FO129"/>
    <mergeCell ref="FP129:FR129"/>
    <mergeCell ref="FS129:FU129"/>
    <mergeCell ref="FV129:FX129"/>
    <mergeCell ref="FY129:GA129"/>
    <mergeCell ref="GB129:GD129"/>
    <mergeCell ref="EU129:EW129"/>
    <mergeCell ref="EX129:EZ129"/>
    <mergeCell ref="FA129:FC129"/>
    <mergeCell ref="FD129:FF129"/>
    <mergeCell ref="FG129:FI129"/>
    <mergeCell ref="FJ129:FL129"/>
    <mergeCell ref="EC129:EE129"/>
    <mergeCell ref="EF129:EH129"/>
    <mergeCell ref="EI129:EK129"/>
    <mergeCell ref="EL129:EN129"/>
    <mergeCell ref="EO129:EQ129"/>
    <mergeCell ref="ER129:ET129"/>
    <mergeCell ref="DK129:DM129"/>
    <mergeCell ref="DN129:DP129"/>
    <mergeCell ref="DQ129:DS129"/>
    <mergeCell ref="DT129:DV129"/>
    <mergeCell ref="DW129:DY129"/>
    <mergeCell ref="DZ129:EB129"/>
    <mergeCell ref="CS129:CU129"/>
    <mergeCell ref="CV129:CX129"/>
    <mergeCell ref="CY129:DA129"/>
    <mergeCell ref="DB129:DD129"/>
    <mergeCell ref="DE129:DG129"/>
    <mergeCell ref="DH129:DJ129"/>
    <mergeCell ref="CA129:CC129"/>
    <mergeCell ref="CD129:CF129"/>
    <mergeCell ref="CG129:CI129"/>
    <mergeCell ref="CJ129:CL129"/>
    <mergeCell ref="CM129:CO129"/>
    <mergeCell ref="CP129:CR129"/>
    <mergeCell ref="BI129:BK129"/>
    <mergeCell ref="BL129:BN129"/>
    <mergeCell ref="BO129:BQ129"/>
    <mergeCell ref="BR129:BT129"/>
    <mergeCell ref="BU129:BW129"/>
    <mergeCell ref="BX129:BZ129"/>
    <mergeCell ref="AQ129:AS129"/>
    <mergeCell ref="J142:L142"/>
    <mergeCell ref="M142:O142"/>
    <mergeCell ref="P142:R142"/>
    <mergeCell ref="S142:U142"/>
    <mergeCell ref="V142:X142"/>
    <mergeCell ref="GZ130:HB130"/>
    <mergeCell ref="HC130:HE130"/>
    <mergeCell ref="HF130:HH130"/>
    <mergeCell ref="HI130:HK130"/>
    <mergeCell ref="HL130:HN130"/>
    <mergeCell ref="HO130:HQ130"/>
    <mergeCell ref="GH130:GJ130"/>
    <mergeCell ref="GK130:GM130"/>
    <mergeCell ref="GN130:GP130"/>
    <mergeCell ref="GQ130:GS130"/>
    <mergeCell ref="GT130:GV130"/>
    <mergeCell ref="GW130:GY130"/>
    <mergeCell ref="FP130:FR130"/>
    <mergeCell ref="FS130:FU130"/>
    <mergeCell ref="CS130:CU130"/>
    <mergeCell ref="BL130:BN130"/>
    <mergeCell ref="BO130:BQ130"/>
    <mergeCell ref="BR130:BT130"/>
    <mergeCell ref="BU130:BW130"/>
    <mergeCell ref="BX130:BZ130"/>
    <mergeCell ref="CA130:CC130"/>
    <mergeCell ref="FV130:FX130"/>
    <mergeCell ref="FY130:GA130"/>
    <mergeCell ref="GB130:GD130"/>
    <mergeCell ref="GE130:GG130"/>
    <mergeCell ref="EX130:EZ130"/>
    <mergeCell ref="FA130:FC130"/>
    <mergeCell ref="FD130:FF130"/>
    <mergeCell ref="FG130:FI130"/>
    <mergeCell ref="FJ130:FL130"/>
    <mergeCell ref="FM130:FO130"/>
    <mergeCell ref="EF130:EH130"/>
    <mergeCell ref="EI130:EK130"/>
    <mergeCell ref="EL130:EN130"/>
    <mergeCell ref="EO130:EQ130"/>
    <mergeCell ref="ER130:ET130"/>
    <mergeCell ref="EU130:EW130"/>
    <mergeCell ref="DN130:DP130"/>
    <mergeCell ref="DQ130:DS130"/>
    <mergeCell ref="DT130:DV130"/>
    <mergeCell ref="DW130:DY130"/>
    <mergeCell ref="DZ130:EB130"/>
    <mergeCell ref="EC130:EE130"/>
    <mergeCell ref="AT130:AV130"/>
    <mergeCell ref="AW130:AY130"/>
    <mergeCell ref="DZ142:EB142"/>
    <mergeCell ref="CS142:CU142"/>
    <mergeCell ref="CV142:CX142"/>
    <mergeCell ref="CY142:DA142"/>
    <mergeCell ref="DB142:DD142"/>
    <mergeCell ref="DE142:DG142"/>
    <mergeCell ref="DH142:DJ142"/>
    <mergeCell ref="CA142:CC142"/>
    <mergeCell ref="CD142:CF142"/>
    <mergeCell ref="CG142:CI142"/>
    <mergeCell ref="CJ142:CL142"/>
    <mergeCell ref="J130:L130"/>
    <mergeCell ref="M130:O130"/>
    <mergeCell ref="P130:R130"/>
    <mergeCell ref="Y142:AA142"/>
    <mergeCell ref="AB142:AD142"/>
    <mergeCell ref="AE142:AG142"/>
    <mergeCell ref="AH142:AJ142"/>
    <mergeCell ref="AK142:AM142"/>
    <mergeCell ref="AN142:AP142"/>
    <mergeCell ref="HR130:HT130"/>
    <mergeCell ref="HU130:HW130"/>
    <mergeCell ref="AZ130:BB130"/>
    <mergeCell ref="BC130:BE130"/>
    <mergeCell ref="BF130:BH130"/>
    <mergeCell ref="BI130:BK130"/>
    <mergeCell ref="AB130:AD130"/>
    <mergeCell ref="AE130:AG130"/>
    <mergeCell ref="AH130:AJ130"/>
    <mergeCell ref="AK130:AM130"/>
    <mergeCell ref="AN130:AP130"/>
    <mergeCell ref="AQ130:AS130"/>
    <mergeCell ref="FA142:FC142"/>
    <mergeCell ref="FD142:FF142"/>
    <mergeCell ref="FG142:FI142"/>
    <mergeCell ref="FJ142:FL142"/>
    <mergeCell ref="EC142:EE142"/>
    <mergeCell ref="EF142:EH142"/>
    <mergeCell ref="EI142:EK142"/>
    <mergeCell ref="EL142:EN142"/>
    <mergeCell ref="FA131:FC131"/>
    <mergeCell ref="FD131:FF131"/>
    <mergeCell ref="BI131:BK131"/>
    <mergeCell ref="BL131:BN131"/>
    <mergeCell ref="BO131:BQ131"/>
    <mergeCell ref="BR131:BT131"/>
    <mergeCell ref="BU131:BW131"/>
    <mergeCell ref="BX131:BZ131"/>
    <mergeCell ref="CA131:CC131"/>
    <mergeCell ref="CD131:CF131"/>
    <mergeCell ref="CG131:CI131"/>
    <mergeCell ref="CJ131:CL131"/>
    <mergeCell ref="CM131:CO131"/>
    <mergeCell ref="CP131:CR131"/>
    <mergeCell ref="CS131:CU131"/>
    <mergeCell ref="CV131:CX131"/>
    <mergeCell ref="CY131:DA131"/>
    <mergeCell ref="DB131:DD131"/>
    <mergeCell ref="DE131:DG131"/>
    <mergeCell ref="GZ131:HB131"/>
    <mergeCell ref="HC131:HE131"/>
    <mergeCell ref="DH131:DJ131"/>
    <mergeCell ref="DK131:DM131"/>
    <mergeCell ref="DN131:DP131"/>
    <mergeCell ref="DQ131:DS131"/>
    <mergeCell ref="DT131:DV131"/>
    <mergeCell ref="DW131:DY131"/>
    <mergeCell ref="DZ131:EB131"/>
    <mergeCell ref="EC131:EE131"/>
    <mergeCell ref="EF131:EH131"/>
    <mergeCell ref="EI131:EK131"/>
    <mergeCell ref="EL131:EN131"/>
    <mergeCell ref="EO131:EQ131"/>
    <mergeCell ref="ER131:ET131"/>
    <mergeCell ref="EU131:EW131"/>
    <mergeCell ref="EX131:EZ131"/>
    <mergeCell ref="HC132:HE132"/>
    <mergeCell ref="HF132:HH132"/>
    <mergeCell ref="BX142:BZ142"/>
    <mergeCell ref="HR143:HT143"/>
    <mergeCell ref="HU143:HW143"/>
    <mergeCell ref="HX143:HZ143"/>
    <mergeCell ref="IA143:IC143"/>
    <mergeCell ref="ID143:IF143"/>
    <mergeCell ref="EO143:EQ143"/>
    <mergeCell ref="ER143:ET143"/>
    <mergeCell ref="EU143:EW143"/>
    <mergeCell ref="DN143:DP143"/>
    <mergeCell ref="DQ143:DS143"/>
    <mergeCell ref="DT143:DV143"/>
    <mergeCell ref="DW143:DY143"/>
    <mergeCell ref="DZ143:EB143"/>
    <mergeCell ref="EC143:EE143"/>
    <mergeCell ref="CV143:CX143"/>
    <mergeCell ref="CY143:DA143"/>
    <mergeCell ref="DB143:DD143"/>
    <mergeCell ref="DE143:DG143"/>
    <mergeCell ref="DH143:DJ143"/>
    <mergeCell ref="DK143:DM143"/>
    <mergeCell ref="CV130:CX130"/>
    <mergeCell ref="CY130:DA130"/>
    <mergeCell ref="DB130:DD130"/>
    <mergeCell ref="DE130:DG130"/>
    <mergeCell ref="DH130:DJ130"/>
    <mergeCell ref="DK130:DM130"/>
    <mergeCell ref="CD130:CF130"/>
    <mergeCell ref="CG130:CI130"/>
    <mergeCell ref="CJ130:CL130"/>
    <mergeCell ref="CM130:CO130"/>
    <mergeCell ref="CP130:CR130"/>
    <mergeCell ref="AQ142:AS142"/>
    <mergeCell ref="AT142:AV142"/>
    <mergeCell ref="AW142:AY142"/>
    <mergeCell ref="AZ142:BB142"/>
    <mergeCell ref="BC142:BE142"/>
    <mergeCell ref="BF142:BH142"/>
    <mergeCell ref="HX130:HZ130"/>
    <mergeCell ref="IA130:IC130"/>
    <mergeCell ref="ID130:IF130"/>
    <mergeCell ref="HI132:HK132"/>
    <mergeCell ref="HL132:HN132"/>
    <mergeCell ref="DQ132:DS132"/>
    <mergeCell ref="DT132:DV132"/>
    <mergeCell ref="DW132:DY132"/>
    <mergeCell ref="DZ132:EB132"/>
    <mergeCell ref="EC132:EE132"/>
    <mergeCell ref="EF132:EH132"/>
    <mergeCell ref="EI132:EK132"/>
    <mergeCell ref="EL132:EN132"/>
    <mergeCell ref="EO132:EQ132"/>
    <mergeCell ref="ER132:ET132"/>
    <mergeCell ref="EU132:EW132"/>
    <mergeCell ref="EX132:EZ132"/>
    <mergeCell ref="FA132:FC132"/>
    <mergeCell ref="FD132:FF132"/>
    <mergeCell ref="FG132:FI132"/>
    <mergeCell ref="FJ132:FL132"/>
    <mergeCell ref="FM132:FO132"/>
    <mergeCell ref="GT132:GV132"/>
    <mergeCell ref="GW132:GY132"/>
    <mergeCell ref="GZ132:HB132"/>
    <mergeCell ref="HX133:HZ133"/>
    <mergeCell ref="BL143:BN143"/>
    <mergeCell ref="BO143:BQ143"/>
    <mergeCell ref="BR143:BT143"/>
    <mergeCell ref="BU143:BW143"/>
    <mergeCell ref="BX143:BZ143"/>
    <mergeCell ref="CA143:CC143"/>
    <mergeCell ref="AT143:AV143"/>
    <mergeCell ref="AW143:AY143"/>
    <mergeCell ref="AZ143:BB143"/>
    <mergeCell ref="BC143:BE143"/>
    <mergeCell ref="BF143:BH143"/>
    <mergeCell ref="BI143:BK143"/>
    <mergeCell ref="AB143:AD143"/>
    <mergeCell ref="AE143:AG143"/>
    <mergeCell ref="AH143:AJ143"/>
    <mergeCell ref="AK143:AM143"/>
    <mergeCell ref="AN143:AP143"/>
    <mergeCell ref="AQ143:AS143"/>
    <mergeCell ref="J143:L143"/>
    <mergeCell ref="M143:O143"/>
    <mergeCell ref="P143:R143"/>
    <mergeCell ref="S143:U143"/>
    <mergeCell ref="V143:X143"/>
    <mergeCell ref="Y143:AA143"/>
    <mergeCell ref="HO142:HQ142"/>
    <mergeCell ref="HR142:HT142"/>
    <mergeCell ref="HU142:HW142"/>
    <mergeCell ref="HX142:HZ142"/>
    <mergeCell ref="IA142:IC142"/>
    <mergeCell ref="ID142:IF142"/>
    <mergeCell ref="GW142:GY142"/>
    <mergeCell ref="GZ142:HB142"/>
    <mergeCell ref="HC142:HE142"/>
    <mergeCell ref="HF142:HH142"/>
    <mergeCell ref="HI142:HK142"/>
    <mergeCell ref="HL142:HN142"/>
    <mergeCell ref="GE142:GG142"/>
    <mergeCell ref="GH142:GJ142"/>
    <mergeCell ref="GK142:GM142"/>
    <mergeCell ref="GN142:GP142"/>
    <mergeCell ref="GQ142:GS142"/>
    <mergeCell ref="GT142:GV142"/>
    <mergeCell ref="FM142:FO142"/>
    <mergeCell ref="FP142:FR142"/>
    <mergeCell ref="FS142:FU142"/>
    <mergeCell ref="FV142:FX142"/>
    <mergeCell ref="FY142:GA142"/>
    <mergeCell ref="GB142:GD142"/>
    <mergeCell ref="EU142:EW142"/>
    <mergeCell ref="EX142:EZ142"/>
    <mergeCell ref="EO142:EQ142"/>
    <mergeCell ref="ER142:ET142"/>
    <mergeCell ref="DK142:DM142"/>
    <mergeCell ref="DN142:DP142"/>
    <mergeCell ref="DQ142:DS142"/>
    <mergeCell ref="DT142:DV142"/>
    <mergeCell ref="DW142:DY142"/>
    <mergeCell ref="CM142:CO142"/>
    <mergeCell ref="CP142:CR142"/>
    <mergeCell ref="BI142:BK142"/>
    <mergeCell ref="BL142:BN142"/>
    <mergeCell ref="BO142:BQ142"/>
    <mergeCell ref="BR142:BT142"/>
    <mergeCell ref="BU142:BW142"/>
    <mergeCell ref="GZ143:HB143"/>
    <mergeCell ref="HC143:HE143"/>
    <mergeCell ref="HF143:HH143"/>
    <mergeCell ref="HI143:HK143"/>
    <mergeCell ref="HL143:HN143"/>
    <mergeCell ref="HO143:HQ143"/>
    <mergeCell ref="GH143:GJ143"/>
    <mergeCell ref="GK143:GM143"/>
    <mergeCell ref="GN143:GP143"/>
    <mergeCell ref="GQ143:GS143"/>
    <mergeCell ref="GT143:GV143"/>
    <mergeCell ref="GW143:GY143"/>
    <mergeCell ref="FP143:FR143"/>
    <mergeCell ref="FS143:FU143"/>
    <mergeCell ref="FV143:FX143"/>
    <mergeCell ref="FY143:GA143"/>
    <mergeCell ref="GB143:GD143"/>
    <mergeCell ref="GE143:GG143"/>
    <mergeCell ref="EX143:EZ143"/>
    <mergeCell ref="FA143:FC143"/>
    <mergeCell ref="FD143:FF143"/>
    <mergeCell ref="FG143:FI143"/>
    <mergeCell ref="FJ143:FL143"/>
    <mergeCell ref="FM143:FO143"/>
    <mergeCell ref="EF143:EH143"/>
    <mergeCell ref="EI143:EK143"/>
    <mergeCell ref="EL143:EN143"/>
    <mergeCell ref="CD143:CF143"/>
    <mergeCell ref="CG143:CI143"/>
    <mergeCell ref="CJ143:CL143"/>
    <mergeCell ref="CM143:CO143"/>
    <mergeCell ref="CP143:CR143"/>
    <mergeCell ref="CS143:CU143"/>
    <mergeCell ref="HR144:HT144"/>
    <mergeCell ref="HU144:HW144"/>
    <mergeCell ref="HX144:HZ144"/>
    <mergeCell ref="IA144:IC144"/>
    <mergeCell ref="ID144:IF144"/>
    <mergeCell ref="GW144:GY144"/>
    <mergeCell ref="GZ144:HB144"/>
    <mergeCell ref="HC144:HE144"/>
    <mergeCell ref="HF144:HH144"/>
    <mergeCell ref="HI144:HK144"/>
    <mergeCell ref="HL144:HN144"/>
    <mergeCell ref="GE144:GG144"/>
    <mergeCell ref="GH144:GJ144"/>
    <mergeCell ref="GK144:GM144"/>
    <mergeCell ref="GN144:GP144"/>
    <mergeCell ref="GQ144:GS144"/>
    <mergeCell ref="GT144:GV144"/>
    <mergeCell ref="FM144:FO144"/>
    <mergeCell ref="FP144:FR144"/>
    <mergeCell ref="FS144:FU144"/>
    <mergeCell ref="FV144:FX144"/>
    <mergeCell ref="FY144:GA144"/>
    <mergeCell ref="GB144:GD144"/>
    <mergeCell ref="EU144:EW144"/>
    <mergeCell ref="EX144:EZ144"/>
    <mergeCell ref="CA145:CC145"/>
    <mergeCell ref="AT145:AV145"/>
    <mergeCell ref="AW145:AY145"/>
    <mergeCell ref="AZ145:BB145"/>
    <mergeCell ref="BC145:BE145"/>
    <mergeCell ref="BF145:BH145"/>
    <mergeCell ref="BI145:BK145"/>
    <mergeCell ref="AB145:AD145"/>
    <mergeCell ref="AE145:AG145"/>
    <mergeCell ref="AH145:AJ145"/>
    <mergeCell ref="AK145:AM145"/>
    <mergeCell ref="AN145:AP145"/>
    <mergeCell ref="AQ145:AS145"/>
    <mergeCell ref="FA144:FC144"/>
    <mergeCell ref="FD144:FF144"/>
    <mergeCell ref="FG144:FI144"/>
    <mergeCell ref="FJ144:FL144"/>
    <mergeCell ref="EC144:EE144"/>
    <mergeCell ref="EF144:EH144"/>
    <mergeCell ref="EI144:EK144"/>
    <mergeCell ref="EL144:EN144"/>
    <mergeCell ref="EO144:EQ144"/>
    <mergeCell ref="ER144:ET144"/>
    <mergeCell ref="DH145:DJ145"/>
    <mergeCell ref="DK145:DM145"/>
    <mergeCell ref="CD145:CF145"/>
    <mergeCell ref="CG145:CI145"/>
    <mergeCell ref="CJ145:CL145"/>
    <mergeCell ref="CM145:CO145"/>
    <mergeCell ref="CP145:CR145"/>
    <mergeCell ref="CS145:CU145"/>
    <mergeCell ref="FJ145:FL145"/>
    <mergeCell ref="AB144:AD144"/>
    <mergeCell ref="AE144:AG144"/>
    <mergeCell ref="AH144:AJ144"/>
    <mergeCell ref="AK144:AM144"/>
    <mergeCell ref="AN144:AP144"/>
    <mergeCell ref="J145:L145"/>
    <mergeCell ref="M145:O145"/>
    <mergeCell ref="P145:R145"/>
    <mergeCell ref="S145:U145"/>
    <mergeCell ref="V145:X145"/>
    <mergeCell ref="Y145:AA145"/>
    <mergeCell ref="HO144:HQ144"/>
    <mergeCell ref="DK144:DM144"/>
    <mergeCell ref="DN144:DP144"/>
    <mergeCell ref="DQ144:DS144"/>
    <mergeCell ref="DT144:DV144"/>
    <mergeCell ref="DW144:DY144"/>
    <mergeCell ref="DZ144:EB144"/>
    <mergeCell ref="CS144:CU144"/>
    <mergeCell ref="CV144:CX144"/>
    <mergeCell ref="CY144:DA144"/>
    <mergeCell ref="DB144:DD144"/>
    <mergeCell ref="DE144:DG144"/>
    <mergeCell ref="DH144:DJ144"/>
    <mergeCell ref="CA144:CC144"/>
    <mergeCell ref="CD144:CF144"/>
    <mergeCell ref="CG144:CI144"/>
    <mergeCell ref="CJ144:CL144"/>
    <mergeCell ref="CM144:CO144"/>
    <mergeCell ref="CP144:CR144"/>
    <mergeCell ref="BI144:BK144"/>
    <mergeCell ref="BL144:BN144"/>
    <mergeCell ref="BO144:BQ144"/>
    <mergeCell ref="BR144:BT144"/>
    <mergeCell ref="BU144:BW144"/>
    <mergeCell ref="BX144:BZ144"/>
    <mergeCell ref="AQ144:AS144"/>
    <mergeCell ref="AT144:AV144"/>
    <mergeCell ref="AW144:AY144"/>
    <mergeCell ref="AZ144:BB144"/>
    <mergeCell ref="BC144:BE144"/>
    <mergeCell ref="BF144:BH144"/>
    <mergeCell ref="Y144:AA144"/>
    <mergeCell ref="CV145:CX145"/>
    <mergeCell ref="CY145:DA145"/>
    <mergeCell ref="DB145:DD145"/>
    <mergeCell ref="DE145:DG145"/>
    <mergeCell ref="J144:L144"/>
    <mergeCell ref="M144:O144"/>
    <mergeCell ref="P144:R144"/>
    <mergeCell ref="S144:U144"/>
    <mergeCell ref="V144:X144"/>
    <mergeCell ref="BU146:BW146"/>
    <mergeCell ref="BX146:BZ146"/>
    <mergeCell ref="AQ146:AS146"/>
    <mergeCell ref="AT146:AV146"/>
    <mergeCell ref="AW146:AY146"/>
    <mergeCell ref="AZ146:BB146"/>
    <mergeCell ref="BC146:BE146"/>
    <mergeCell ref="BF146:BH146"/>
    <mergeCell ref="Y146:AA146"/>
    <mergeCell ref="AB146:AD146"/>
    <mergeCell ref="AE146:AG146"/>
    <mergeCell ref="AH146:AJ146"/>
    <mergeCell ref="AK146:AM146"/>
    <mergeCell ref="AN146:AP146"/>
    <mergeCell ref="BL145:BN145"/>
    <mergeCell ref="BO145:BQ145"/>
    <mergeCell ref="BR145:BT145"/>
    <mergeCell ref="BU145:BW145"/>
    <mergeCell ref="BX145:BZ145"/>
    <mergeCell ref="HR145:HT145"/>
    <mergeCell ref="HU145:HW145"/>
    <mergeCell ref="HX145:HZ145"/>
    <mergeCell ref="IA145:IC145"/>
    <mergeCell ref="ID145:IF145"/>
    <mergeCell ref="J146:L146"/>
    <mergeCell ref="M146:O146"/>
    <mergeCell ref="P146:R146"/>
    <mergeCell ref="S146:U146"/>
    <mergeCell ref="V146:X146"/>
    <mergeCell ref="GZ145:HB145"/>
    <mergeCell ref="HC145:HE145"/>
    <mergeCell ref="HF145:HH145"/>
    <mergeCell ref="HI145:HK145"/>
    <mergeCell ref="HL145:HN145"/>
    <mergeCell ref="HO145:HQ145"/>
    <mergeCell ref="GH145:GJ145"/>
    <mergeCell ref="GK145:GM145"/>
    <mergeCell ref="GN145:GP145"/>
    <mergeCell ref="GQ145:GS145"/>
    <mergeCell ref="GT145:GV145"/>
    <mergeCell ref="GW145:GY145"/>
    <mergeCell ref="FP145:FR145"/>
    <mergeCell ref="FS145:FU145"/>
    <mergeCell ref="FV145:FX145"/>
    <mergeCell ref="FY145:GA145"/>
    <mergeCell ref="GB145:GD145"/>
    <mergeCell ref="GE145:GG145"/>
    <mergeCell ref="EX145:EZ145"/>
    <mergeCell ref="FA145:FC145"/>
    <mergeCell ref="FD145:FF145"/>
    <mergeCell ref="FG145:FI145"/>
    <mergeCell ref="FM145:FO145"/>
    <mergeCell ref="EF145:EH145"/>
    <mergeCell ref="EI145:EK145"/>
    <mergeCell ref="EL145:EN145"/>
    <mergeCell ref="EO145:EQ145"/>
    <mergeCell ref="ER145:ET145"/>
    <mergeCell ref="EU145:EW145"/>
    <mergeCell ref="DN145:DP145"/>
    <mergeCell ref="DQ145:DS145"/>
    <mergeCell ref="DT145:DV145"/>
    <mergeCell ref="DW145:DY145"/>
    <mergeCell ref="DZ145:EB145"/>
    <mergeCell ref="EC145:EE145"/>
    <mergeCell ref="J147:L147"/>
    <mergeCell ref="M147:O147"/>
    <mergeCell ref="P147:R147"/>
    <mergeCell ref="S147:U147"/>
    <mergeCell ref="V147:X147"/>
    <mergeCell ref="Y147:AA147"/>
    <mergeCell ref="HO146:HQ146"/>
    <mergeCell ref="HR146:HT146"/>
    <mergeCell ref="HU146:HW146"/>
    <mergeCell ref="HX146:HZ146"/>
    <mergeCell ref="IA146:IC146"/>
    <mergeCell ref="ID146:IF146"/>
    <mergeCell ref="GW146:GY146"/>
    <mergeCell ref="GZ146:HB146"/>
    <mergeCell ref="HC146:HE146"/>
    <mergeCell ref="HF146:HH146"/>
    <mergeCell ref="HI146:HK146"/>
    <mergeCell ref="HL146:HN146"/>
    <mergeCell ref="GE146:GG146"/>
    <mergeCell ref="GH146:GJ146"/>
    <mergeCell ref="GK146:GM146"/>
    <mergeCell ref="GN146:GP146"/>
    <mergeCell ref="GQ146:GS146"/>
    <mergeCell ref="GT146:GV146"/>
    <mergeCell ref="FM146:FO146"/>
    <mergeCell ref="FP146:FR146"/>
    <mergeCell ref="FS146:FU146"/>
    <mergeCell ref="FV146:FX146"/>
    <mergeCell ref="FY146:GA146"/>
    <mergeCell ref="GB146:GD146"/>
    <mergeCell ref="EU146:EW146"/>
    <mergeCell ref="EX146:EZ146"/>
    <mergeCell ref="FA146:FC146"/>
    <mergeCell ref="FD146:FF146"/>
    <mergeCell ref="FG146:FI146"/>
    <mergeCell ref="FJ146:FL146"/>
    <mergeCell ref="EC146:EE146"/>
    <mergeCell ref="EF146:EH146"/>
    <mergeCell ref="EI146:EK146"/>
    <mergeCell ref="EL146:EN146"/>
    <mergeCell ref="EO146:EQ146"/>
    <mergeCell ref="ER146:ET146"/>
    <mergeCell ref="DK146:DM146"/>
    <mergeCell ref="DN146:DP146"/>
    <mergeCell ref="DQ146:DS146"/>
    <mergeCell ref="DT146:DV146"/>
    <mergeCell ref="DW146:DY146"/>
    <mergeCell ref="DZ146:EB146"/>
    <mergeCell ref="CS146:CU146"/>
    <mergeCell ref="CV146:CX146"/>
    <mergeCell ref="CY146:DA146"/>
    <mergeCell ref="DB146:DD146"/>
    <mergeCell ref="DE146:DG146"/>
    <mergeCell ref="DH146:DJ146"/>
    <mergeCell ref="CA146:CC146"/>
    <mergeCell ref="CD146:CF146"/>
    <mergeCell ref="CG146:CI146"/>
    <mergeCell ref="CJ146:CL146"/>
    <mergeCell ref="CM146:CO146"/>
    <mergeCell ref="CP146:CR146"/>
    <mergeCell ref="BI146:BK146"/>
    <mergeCell ref="BL146:BN146"/>
    <mergeCell ref="BO146:BQ146"/>
    <mergeCell ref="BR146:BT146"/>
    <mergeCell ref="Y148:AA148"/>
    <mergeCell ref="AB148:AD148"/>
    <mergeCell ref="AE148:AG148"/>
    <mergeCell ref="AH148:AJ148"/>
    <mergeCell ref="AK148:AM148"/>
    <mergeCell ref="AN148:AP148"/>
    <mergeCell ref="HR147:HT147"/>
    <mergeCell ref="HU147:HW147"/>
    <mergeCell ref="AZ147:BB147"/>
    <mergeCell ref="BC147:BE147"/>
    <mergeCell ref="BF147:BH147"/>
    <mergeCell ref="BI147:BK147"/>
    <mergeCell ref="AB147:AD147"/>
    <mergeCell ref="AE147:AG147"/>
    <mergeCell ref="AH147:AJ147"/>
    <mergeCell ref="AK147:AM147"/>
    <mergeCell ref="AN147:AP147"/>
    <mergeCell ref="AQ147:AS147"/>
    <mergeCell ref="FA148:FC148"/>
    <mergeCell ref="FD148:FF148"/>
    <mergeCell ref="FG148:FI148"/>
    <mergeCell ref="FJ148:FL148"/>
    <mergeCell ref="EC148:EE148"/>
    <mergeCell ref="EF148:EH148"/>
    <mergeCell ref="EI148:EK148"/>
    <mergeCell ref="EL148:EN148"/>
    <mergeCell ref="HX147:HZ147"/>
    <mergeCell ref="IA147:IC147"/>
    <mergeCell ref="ID147:IF147"/>
    <mergeCell ref="J148:L148"/>
    <mergeCell ref="M148:O148"/>
    <mergeCell ref="P148:R148"/>
    <mergeCell ref="S148:U148"/>
    <mergeCell ref="V148:X148"/>
    <mergeCell ref="GZ147:HB147"/>
    <mergeCell ref="HC147:HE147"/>
    <mergeCell ref="HF147:HH147"/>
    <mergeCell ref="HI147:HK147"/>
    <mergeCell ref="HL147:HN147"/>
    <mergeCell ref="HO147:HQ147"/>
    <mergeCell ref="GH147:GJ147"/>
    <mergeCell ref="GK147:GM147"/>
    <mergeCell ref="GN147:GP147"/>
    <mergeCell ref="GQ147:GS147"/>
    <mergeCell ref="GT147:GV147"/>
    <mergeCell ref="GW147:GY147"/>
    <mergeCell ref="FP147:FR147"/>
    <mergeCell ref="FS147:FU147"/>
    <mergeCell ref="CS147:CU147"/>
    <mergeCell ref="BL147:BN147"/>
    <mergeCell ref="BO147:BQ147"/>
    <mergeCell ref="BR147:BT147"/>
    <mergeCell ref="BU147:BW147"/>
    <mergeCell ref="BX147:BZ147"/>
    <mergeCell ref="CA147:CC147"/>
    <mergeCell ref="FV147:FX147"/>
    <mergeCell ref="FY147:GA147"/>
    <mergeCell ref="GB147:GD147"/>
    <mergeCell ref="GE147:GG147"/>
    <mergeCell ref="EX147:EZ147"/>
    <mergeCell ref="FA147:FC147"/>
    <mergeCell ref="FD147:FF147"/>
    <mergeCell ref="FG147:FI147"/>
    <mergeCell ref="FJ147:FL147"/>
    <mergeCell ref="BX148:BZ148"/>
    <mergeCell ref="HR149:HT149"/>
    <mergeCell ref="HU149:HW149"/>
    <mergeCell ref="HX149:HZ149"/>
    <mergeCell ref="IA149:IC149"/>
    <mergeCell ref="ID149:IF149"/>
    <mergeCell ref="EO149:EQ149"/>
    <mergeCell ref="ER149:ET149"/>
    <mergeCell ref="EU149:EW149"/>
    <mergeCell ref="DN149:DP149"/>
    <mergeCell ref="DQ149:DS149"/>
    <mergeCell ref="DT149:DV149"/>
    <mergeCell ref="DW149:DY149"/>
    <mergeCell ref="DZ149:EB149"/>
    <mergeCell ref="EC149:EE149"/>
    <mergeCell ref="CV149:CX149"/>
    <mergeCell ref="CY149:DA149"/>
    <mergeCell ref="DB149:DD149"/>
    <mergeCell ref="DE149:DG149"/>
    <mergeCell ref="DH149:DJ149"/>
    <mergeCell ref="DK149:DM149"/>
    <mergeCell ref="CV147:CX147"/>
    <mergeCell ref="CY147:DA147"/>
    <mergeCell ref="DB147:DD147"/>
    <mergeCell ref="DE147:DG147"/>
    <mergeCell ref="DH147:DJ147"/>
    <mergeCell ref="DK147:DM147"/>
    <mergeCell ref="CD147:CF147"/>
    <mergeCell ref="CG147:CI147"/>
    <mergeCell ref="CJ147:CL147"/>
    <mergeCell ref="CM147:CO147"/>
    <mergeCell ref="CP147:CR147"/>
    <mergeCell ref="AQ148:AS148"/>
    <mergeCell ref="AT148:AV148"/>
    <mergeCell ref="AW148:AY148"/>
    <mergeCell ref="AZ148:BB148"/>
    <mergeCell ref="BC148:BE148"/>
    <mergeCell ref="BF148:BH148"/>
    <mergeCell ref="FM147:FO147"/>
    <mergeCell ref="EF147:EH147"/>
    <mergeCell ref="EI147:EK147"/>
    <mergeCell ref="EL147:EN147"/>
    <mergeCell ref="EO147:EQ147"/>
    <mergeCell ref="ER147:ET147"/>
    <mergeCell ref="EU147:EW147"/>
    <mergeCell ref="DN147:DP147"/>
    <mergeCell ref="DQ147:DS147"/>
    <mergeCell ref="DT147:DV147"/>
    <mergeCell ref="DW147:DY147"/>
    <mergeCell ref="DZ147:EB147"/>
    <mergeCell ref="EC147:EE147"/>
    <mergeCell ref="AT147:AV147"/>
    <mergeCell ref="AW147:AY147"/>
    <mergeCell ref="DZ148:EB148"/>
    <mergeCell ref="CS148:CU148"/>
    <mergeCell ref="CV148:CX148"/>
    <mergeCell ref="CY148:DA148"/>
    <mergeCell ref="DB148:DD148"/>
    <mergeCell ref="DE148:DG148"/>
    <mergeCell ref="DH148:DJ148"/>
    <mergeCell ref="CA148:CC148"/>
    <mergeCell ref="CD148:CF148"/>
    <mergeCell ref="CG148:CI148"/>
    <mergeCell ref="CJ148:CL148"/>
    <mergeCell ref="BL149:BN149"/>
    <mergeCell ref="BO149:BQ149"/>
    <mergeCell ref="BR149:BT149"/>
    <mergeCell ref="BU149:BW149"/>
    <mergeCell ref="BX149:BZ149"/>
    <mergeCell ref="CA149:CC149"/>
    <mergeCell ref="AT149:AV149"/>
    <mergeCell ref="AW149:AY149"/>
    <mergeCell ref="AZ149:BB149"/>
    <mergeCell ref="BC149:BE149"/>
    <mergeCell ref="BF149:BH149"/>
    <mergeCell ref="BI149:BK149"/>
    <mergeCell ref="AB149:AD149"/>
    <mergeCell ref="AE149:AG149"/>
    <mergeCell ref="AH149:AJ149"/>
    <mergeCell ref="AK149:AM149"/>
    <mergeCell ref="AN149:AP149"/>
    <mergeCell ref="AQ149:AS149"/>
    <mergeCell ref="J149:L149"/>
    <mergeCell ref="M149:O149"/>
    <mergeCell ref="P149:R149"/>
    <mergeCell ref="S149:U149"/>
    <mergeCell ref="V149:X149"/>
    <mergeCell ref="Y149:AA149"/>
    <mergeCell ref="HO148:HQ148"/>
    <mergeCell ref="HR148:HT148"/>
    <mergeCell ref="HU148:HW148"/>
    <mergeCell ref="HX148:HZ148"/>
    <mergeCell ref="IA148:IC148"/>
    <mergeCell ref="ID148:IF148"/>
    <mergeCell ref="GW148:GY148"/>
    <mergeCell ref="GZ148:HB148"/>
    <mergeCell ref="HC148:HE148"/>
    <mergeCell ref="HF148:HH148"/>
    <mergeCell ref="HI148:HK148"/>
    <mergeCell ref="HL148:HN148"/>
    <mergeCell ref="GE148:GG148"/>
    <mergeCell ref="GH148:GJ148"/>
    <mergeCell ref="GK148:GM148"/>
    <mergeCell ref="GN148:GP148"/>
    <mergeCell ref="GQ148:GS148"/>
    <mergeCell ref="GT148:GV148"/>
    <mergeCell ref="FM148:FO148"/>
    <mergeCell ref="FP148:FR148"/>
    <mergeCell ref="FS148:FU148"/>
    <mergeCell ref="FV148:FX148"/>
    <mergeCell ref="FY148:GA148"/>
    <mergeCell ref="GB148:GD148"/>
    <mergeCell ref="EU148:EW148"/>
    <mergeCell ref="EX148:EZ148"/>
    <mergeCell ref="EO148:EQ148"/>
    <mergeCell ref="ER148:ET148"/>
    <mergeCell ref="DK148:DM148"/>
    <mergeCell ref="DN148:DP148"/>
    <mergeCell ref="DQ148:DS148"/>
    <mergeCell ref="DT148:DV148"/>
    <mergeCell ref="DW148:DY148"/>
    <mergeCell ref="CM148:CO148"/>
    <mergeCell ref="CP148:CR148"/>
    <mergeCell ref="BI148:BK148"/>
    <mergeCell ref="BL148:BN148"/>
    <mergeCell ref="BO148:BQ148"/>
    <mergeCell ref="BR148:BT148"/>
    <mergeCell ref="BU148:BW148"/>
    <mergeCell ref="GZ149:HB149"/>
    <mergeCell ref="HC149:HE149"/>
    <mergeCell ref="HF149:HH149"/>
    <mergeCell ref="HI149:HK149"/>
    <mergeCell ref="HL149:HN149"/>
    <mergeCell ref="HO149:HQ149"/>
    <mergeCell ref="GH149:GJ149"/>
    <mergeCell ref="GK149:GM149"/>
    <mergeCell ref="GN149:GP149"/>
    <mergeCell ref="GQ149:GS149"/>
    <mergeCell ref="GT149:GV149"/>
    <mergeCell ref="GW149:GY149"/>
    <mergeCell ref="FP149:FR149"/>
    <mergeCell ref="FS149:FU149"/>
    <mergeCell ref="FV149:FX149"/>
    <mergeCell ref="FY149:GA149"/>
    <mergeCell ref="GB149:GD149"/>
    <mergeCell ref="GE149:GG149"/>
    <mergeCell ref="EX149:EZ149"/>
    <mergeCell ref="FA149:FC149"/>
    <mergeCell ref="FD149:FF149"/>
    <mergeCell ref="FG149:FI149"/>
    <mergeCell ref="FJ149:FL149"/>
    <mergeCell ref="FM149:FO149"/>
    <mergeCell ref="EF149:EH149"/>
    <mergeCell ref="EI149:EK149"/>
    <mergeCell ref="EL149:EN149"/>
    <mergeCell ref="CD149:CF149"/>
    <mergeCell ref="CG149:CI149"/>
    <mergeCell ref="CJ149:CL149"/>
    <mergeCell ref="CM149:CO149"/>
    <mergeCell ref="CP149:CR149"/>
    <mergeCell ref="CS149:CU149"/>
    <mergeCell ref="HR150:HT150"/>
    <mergeCell ref="HU150:HW150"/>
    <mergeCell ref="HX150:HZ150"/>
    <mergeCell ref="IA150:IC150"/>
    <mergeCell ref="ID150:IF150"/>
    <mergeCell ref="GW150:GY150"/>
    <mergeCell ref="GZ150:HB150"/>
    <mergeCell ref="HC150:HE150"/>
    <mergeCell ref="HF150:HH150"/>
    <mergeCell ref="HI150:HK150"/>
    <mergeCell ref="HL150:HN150"/>
    <mergeCell ref="GE150:GG150"/>
    <mergeCell ref="GH150:GJ150"/>
    <mergeCell ref="GK150:GM150"/>
    <mergeCell ref="GN150:GP150"/>
    <mergeCell ref="GQ150:GS150"/>
    <mergeCell ref="GT150:GV150"/>
    <mergeCell ref="FM150:FO150"/>
    <mergeCell ref="FP150:FR150"/>
    <mergeCell ref="FS150:FU150"/>
    <mergeCell ref="FV150:FX150"/>
    <mergeCell ref="FY150:GA150"/>
    <mergeCell ref="GB150:GD150"/>
    <mergeCell ref="EU150:EW150"/>
    <mergeCell ref="EX150:EZ150"/>
    <mergeCell ref="CA151:CC151"/>
    <mergeCell ref="AT151:AV151"/>
    <mergeCell ref="AW151:AY151"/>
    <mergeCell ref="AZ151:BB151"/>
    <mergeCell ref="BC151:BE151"/>
    <mergeCell ref="BF151:BH151"/>
    <mergeCell ref="BI151:BK151"/>
    <mergeCell ref="AB151:AD151"/>
    <mergeCell ref="AE151:AG151"/>
    <mergeCell ref="AH151:AJ151"/>
    <mergeCell ref="AK151:AM151"/>
    <mergeCell ref="AN151:AP151"/>
    <mergeCell ref="AQ151:AS151"/>
    <mergeCell ref="FA150:FC150"/>
    <mergeCell ref="FD150:FF150"/>
    <mergeCell ref="FG150:FI150"/>
    <mergeCell ref="FJ150:FL150"/>
    <mergeCell ref="EC150:EE150"/>
    <mergeCell ref="EF150:EH150"/>
    <mergeCell ref="EI150:EK150"/>
    <mergeCell ref="EL150:EN150"/>
    <mergeCell ref="EO150:EQ150"/>
    <mergeCell ref="ER150:ET150"/>
    <mergeCell ref="DH151:DJ151"/>
    <mergeCell ref="DK151:DM151"/>
    <mergeCell ref="CD151:CF151"/>
    <mergeCell ref="CG151:CI151"/>
    <mergeCell ref="CJ151:CL151"/>
    <mergeCell ref="CM151:CO151"/>
    <mergeCell ref="CP151:CR151"/>
    <mergeCell ref="CS151:CU151"/>
    <mergeCell ref="FJ151:FL151"/>
    <mergeCell ref="AB150:AD150"/>
    <mergeCell ref="AE150:AG150"/>
    <mergeCell ref="AH150:AJ150"/>
    <mergeCell ref="AK150:AM150"/>
    <mergeCell ref="AN150:AP150"/>
    <mergeCell ref="J151:L151"/>
    <mergeCell ref="M151:O151"/>
    <mergeCell ref="P151:R151"/>
    <mergeCell ref="S151:U151"/>
    <mergeCell ref="V151:X151"/>
    <mergeCell ref="Y151:AA151"/>
    <mergeCell ref="HO150:HQ150"/>
    <mergeCell ref="DK150:DM150"/>
    <mergeCell ref="DN150:DP150"/>
    <mergeCell ref="DQ150:DS150"/>
    <mergeCell ref="DT150:DV150"/>
    <mergeCell ref="DW150:DY150"/>
    <mergeCell ref="DZ150:EB150"/>
    <mergeCell ref="CS150:CU150"/>
    <mergeCell ref="CV150:CX150"/>
    <mergeCell ref="CY150:DA150"/>
    <mergeCell ref="DB150:DD150"/>
    <mergeCell ref="DE150:DG150"/>
    <mergeCell ref="DH150:DJ150"/>
    <mergeCell ref="CA150:CC150"/>
    <mergeCell ref="CD150:CF150"/>
    <mergeCell ref="CG150:CI150"/>
    <mergeCell ref="CJ150:CL150"/>
    <mergeCell ref="CM150:CO150"/>
    <mergeCell ref="CP150:CR150"/>
    <mergeCell ref="BI150:BK150"/>
    <mergeCell ref="BL150:BN150"/>
    <mergeCell ref="BO150:BQ150"/>
    <mergeCell ref="BR150:BT150"/>
    <mergeCell ref="BU150:BW150"/>
    <mergeCell ref="BX150:BZ150"/>
    <mergeCell ref="AQ150:AS150"/>
    <mergeCell ref="AT150:AV150"/>
    <mergeCell ref="AW150:AY150"/>
    <mergeCell ref="AZ150:BB150"/>
    <mergeCell ref="BC150:BE150"/>
    <mergeCell ref="BF150:BH150"/>
    <mergeCell ref="Y150:AA150"/>
    <mergeCell ref="CV151:CX151"/>
    <mergeCell ref="CY151:DA151"/>
    <mergeCell ref="DB151:DD151"/>
    <mergeCell ref="DE151:DG151"/>
    <mergeCell ref="J150:L150"/>
    <mergeCell ref="M150:O150"/>
    <mergeCell ref="P150:R150"/>
    <mergeCell ref="S150:U150"/>
    <mergeCell ref="V150:X150"/>
    <mergeCell ref="BU152:BW152"/>
    <mergeCell ref="BX152:BZ152"/>
    <mergeCell ref="AQ152:AS152"/>
    <mergeCell ref="AT152:AV152"/>
    <mergeCell ref="AW152:AY152"/>
    <mergeCell ref="AZ152:BB152"/>
    <mergeCell ref="BC152:BE152"/>
    <mergeCell ref="BF152:BH152"/>
    <mergeCell ref="Y152:AA152"/>
    <mergeCell ref="AB152:AD152"/>
    <mergeCell ref="AE152:AG152"/>
    <mergeCell ref="AH152:AJ152"/>
    <mergeCell ref="AK152:AM152"/>
    <mergeCell ref="AN152:AP152"/>
    <mergeCell ref="BL151:BN151"/>
    <mergeCell ref="BO151:BQ151"/>
    <mergeCell ref="BR151:BT151"/>
    <mergeCell ref="BU151:BW151"/>
    <mergeCell ref="BX151:BZ151"/>
    <mergeCell ref="HR151:HT151"/>
    <mergeCell ref="HU151:HW151"/>
    <mergeCell ref="HX151:HZ151"/>
    <mergeCell ref="IA151:IC151"/>
    <mergeCell ref="ID151:IF151"/>
    <mergeCell ref="J152:L152"/>
    <mergeCell ref="M152:O152"/>
    <mergeCell ref="P152:R152"/>
    <mergeCell ref="S152:U152"/>
    <mergeCell ref="V152:X152"/>
    <mergeCell ref="GZ151:HB151"/>
    <mergeCell ref="HC151:HE151"/>
    <mergeCell ref="HF151:HH151"/>
    <mergeCell ref="HI151:HK151"/>
    <mergeCell ref="HL151:HN151"/>
    <mergeCell ref="HO151:HQ151"/>
    <mergeCell ref="GH151:GJ151"/>
    <mergeCell ref="GK151:GM151"/>
    <mergeCell ref="GN151:GP151"/>
    <mergeCell ref="GQ151:GS151"/>
    <mergeCell ref="GT151:GV151"/>
    <mergeCell ref="GW151:GY151"/>
    <mergeCell ref="FP151:FR151"/>
    <mergeCell ref="FS151:FU151"/>
    <mergeCell ref="FV151:FX151"/>
    <mergeCell ref="FY151:GA151"/>
    <mergeCell ref="GB151:GD151"/>
    <mergeCell ref="GE151:GG151"/>
    <mergeCell ref="EX151:EZ151"/>
    <mergeCell ref="FA151:FC151"/>
    <mergeCell ref="FD151:FF151"/>
    <mergeCell ref="FG151:FI151"/>
    <mergeCell ref="FM151:FO151"/>
    <mergeCell ref="EF151:EH151"/>
    <mergeCell ref="EI151:EK151"/>
    <mergeCell ref="EL151:EN151"/>
    <mergeCell ref="EO151:EQ151"/>
    <mergeCell ref="ER151:ET151"/>
    <mergeCell ref="EU151:EW151"/>
    <mergeCell ref="DN151:DP151"/>
    <mergeCell ref="DQ151:DS151"/>
    <mergeCell ref="DT151:DV151"/>
    <mergeCell ref="DW151:DY151"/>
    <mergeCell ref="DZ151:EB151"/>
    <mergeCell ref="EC151:EE151"/>
    <mergeCell ref="J153:L153"/>
    <mergeCell ref="M153:O153"/>
    <mergeCell ref="P153:R153"/>
    <mergeCell ref="S153:U153"/>
    <mergeCell ref="V153:X153"/>
    <mergeCell ref="Y153:AA153"/>
    <mergeCell ref="HO152:HQ152"/>
    <mergeCell ref="HR152:HT152"/>
    <mergeCell ref="HU152:HW152"/>
    <mergeCell ref="HX152:HZ152"/>
    <mergeCell ref="IA152:IC152"/>
    <mergeCell ref="ID152:IF152"/>
    <mergeCell ref="GW152:GY152"/>
    <mergeCell ref="GZ152:HB152"/>
    <mergeCell ref="HC152:HE152"/>
    <mergeCell ref="HF152:HH152"/>
    <mergeCell ref="HI152:HK152"/>
    <mergeCell ref="HL152:HN152"/>
    <mergeCell ref="GE152:GG152"/>
    <mergeCell ref="GH152:GJ152"/>
    <mergeCell ref="GK152:GM152"/>
    <mergeCell ref="GN152:GP152"/>
    <mergeCell ref="GQ152:GS152"/>
    <mergeCell ref="GT152:GV152"/>
    <mergeCell ref="FM152:FO152"/>
    <mergeCell ref="FP152:FR152"/>
    <mergeCell ref="FS152:FU152"/>
    <mergeCell ref="FV152:FX152"/>
    <mergeCell ref="FY152:GA152"/>
    <mergeCell ref="GB152:GD152"/>
    <mergeCell ref="EU152:EW152"/>
    <mergeCell ref="EX152:EZ152"/>
    <mergeCell ref="FA152:FC152"/>
    <mergeCell ref="FD152:FF152"/>
    <mergeCell ref="FG152:FI152"/>
    <mergeCell ref="FJ152:FL152"/>
    <mergeCell ref="EC152:EE152"/>
    <mergeCell ref="EF152:EH152"/>
    <mergeCell ref="EI152:EK152"/>
    <mergeCell ref="EL152:EN152"/>
    <mergeCell ref="EO152:EQ152"/>
    <mergeCell ref="ER152:ET152"/>
    <mergeCell ref="DK152:DM152"/>
    <mergeCell ref="DN152:DP152"/>
    <mergeCell ref="DQ152:DS152"/>
    <mergeCell ref="DT152:DV152"/>
    <mergeCell ref="DW152:DY152"/>
    <mergeCell ref="DZ152:EB152"/>
    <mergeCell ref="CS152:CU152"/>
    <mergeCell ref="CV152:CX152"/>
    <mergeCell ref="CY152:DA152"/>
    <mergeCell ref="DB152:DD152"/>
    <mergeCell ref="DE152:DG152"/>
    <mergeCell ref="DH152:DJ152"/>
    <mergeCell ref="CA152:CC152"/>
    <mergeCell ref="CD152:CF152"/>
    <mergeCell ref="CG152:CI152"/>
    <mergeCell ref="CJ152:CL152"/>
    <mergeCell ref="CM152:CO152"/>
    <mergeCell ref="CP152:CR152"/>
    <mergeCell ref="BI152:BK152"/>
    <mergeCell ref="BL152:BN152"/>
    <mergeCell ref="BO152:BQ152"/>
    <mergeCell ref="BR152:BT152"/>
    <mergeCell ref="HX153:HZ153"/>
    <mergeCell ref="IA153:IC153"/>
    <mergeCell ref="ID153:IF153"/>
    <mergeCell ref="GZ153:HB153"/>
    <mergeCell ref="HC153:HE153"/>
    <mergeCell ref="HF153:HH153"/>
    <mergeCell ref="HI153:HK153"/>
    <mergeCell ref="HL153:HN153"/>
    <mergeCell ref="HO153:HQ153"/>
    <mergeCell ref="GH153:GJ153"/>
    <mergeCell ref="GK153:GM153"/>
    <mergeCell ref="GN153:GP153"/>
    <mergeCell ref="GQ153:GS153"/>
    <mergeCell ref="GT153:GV153"/>
    <mergeCell ref="GW153:GY153"/>
    <mergeCell ref="FP153:FR153"/>
    <mergeCell ref="FS153:FU153"/>
    <mergeCell ref="FV153:FX153"/>
    <mergeCell ref="FY153:GA153"/>
    <mergeCell ref="GB153:GD153"/>
    <mergeCell ref="GE153:GG153"/>
    <mergeCell ref="EX153:EZ153"/>
    <mergeCell ref="CA153:CC153"/>
    <mergeCell ref="FA153:FC153"/>
    <mergeCell ref="FD153:FF153"/>
    <mergeCell ref="FG153:FI153"/>
    <mergeCell ref="FJ153:FL153"/>
    <mergeCell ref="FM153:FO153"/>
    <mergeCell ref="EF153:EH153"/>
    <mergeCell ref="EI153:EK153"/>
    <mergeCell ref="EL153:EN153"/>
    <mergeCell ref="EO153:EQ153"/>
    <mergeCell ref="ER153:ET153"/>
    <mergeCell ref="EU153:EW153"/>
    <mergeCell ref="DN153:DP153"/>
    <mergeCell ref="DQ153:DS153"/>
    <mergeCell ref="DT153:DV153"/>
    <mergeCell ref="DW153:DY153"/>
    <mergeCell ref="DZ153:EB153"/>
    <mergeCell ref="EC153:EE153"/>
    <mergeCell ref="B5:E5"/>
    <mergeCell ref="AT153:AV153"/>
    <mergeCell ref="AW153:AY153"/>
    <mergeCell ref="HR153:HT153"/>
    <mergeCell ref="HU153:HW153"/>
    <mergeCell ref="AZ153:BB153"/>
    <mergeCell ref="BC153:BE153"/>
    <mergeCell ref="BF153:BH153"/>
    <mergeCell ref="BI153:BK153"/>
    <mergeCell ref="AB153:AD153"/>
    <mergeCell ref="AE153:AG153"/>
    <mergeCell ref="AH153:AJ153"/>
    <mergeCell ref="AK153:AM153"/>
    <mergeCell ref="AN153:AP153"/>
    <mergeCell ref="AQ153:AS153"/>
    <mergeCell ref="CV153:CX153"/>
    <mergeCell ref="CY153:DA153"/>
    <mergeCell ref="DB153:DD153"/>
    <mergeCell ref="DE153:DG153"/>
    <mergeCell ref="DH153:DJ153"/>
    <mergeCell ref="DK153:DM153"/>
    <mergeCell ref="CD153:CF153"/>
    <mergeCell ref="CG153:CI153"/>
    <mergeCell ref="CJ153:CL153"/>
    <mergeCell ref="CM153:CO153"/>
    <mergeCell ref="CP153:CR153"/>
    <mergeCell ref="CS153:CU153"/>
    <mergeCell ref="BL153:BN153"/>
    <mergeCell ref="BO153:BQ153"/>
    <mergeCell ref="BR153:BT153"/>
    <mergeCell ref="BU153:BW153"/>
    <mergeCell ref="BX153:BZ153"/>
    <mergeCell ref="C24:E24"/>
    <mergeCell ref="C25:E25"/>
    <mergeCell ref="C26:E26"/>
    <mergeCell ref="C21:E21"/>
    <mergeCell ref="C22:E22"/>
    <mergeCell ref="V21:X21"/>
    <mergeCell ref="Y21:AA21"/>
    <mergeCell ref="AB21:AD21"/>
    <mergeCell ref="AE21:AG21"/>
    <mergeCell ref="AH21:AJ21"/>
    <mergeCell ref="AK21:AM21"/>
    <mergeCell ref="AN21:AP21"/>
    <mergeCell ref="AQ21:AS21"/>
    <mergeCell ref="AT21:AV21"/>
    <mergeCell ref="AW21:AY21"/>
    <mergeCell ref="AZ21:BB21"/>
    <mergeCell ref="BC21:BE21"/>
    <mergeCell ref="V24:X24"/>
    <mergeCell ref="Y24:AA24"/>
    <mergeCell ref="AB24:AD24"/>
    <mergeCell ref="AE24:AG24"/>
    <mergeCell ref="AH24:AJ24"/>
    <mergeCell ref="AK24:AM24"/>
    <mergeCell ref="AN24:AP24"/>
    <mergeCell ref="AQ24:AS24"/>
    <mergeCell ref="AT24:AV24"/>
    <mergeCell ref="AW24:AY24"/>
    <mergeCell ref="AZ24:BB24"/>
    <mergeCell ref="BC24:BE24"/>
    <mergeCell ref="AQ23:AS23"/>
    <mergeCell ref="AT23:AV23"/>
    <mergeCell ref="AW23:AY23"/>
    <mergeCell ref="V22:X22"/>
    <mergeCell ref="Y22:AA22"/>
    <mergeCell ref="AB22:AD22"/>
    <mergeCell ref="AE22:AG22"/>
    <mergeCell ref="AH22:AJ22"/>
    <mergeCell ref="AK22:AM22"/>
    <mergeCell ref="AN22:AP22"/>
    <mergeCell ref="AQ22:AS22"/>
    <mergeCell ref="AT22:AV22"/>
    <mergeCell ref="AW22:AY22"/>
    <mergeCell ref="AZ22:BB22"/>
    <mergeCell ref="BC22:BE22"/>
    <mergeCell ref="BF22:BH22"/>
    <mergeCell ref="BI22:BK22"/>
    <mergeCell ref="BL22:BN22"/>
    <mergeCell ref="BO22:BQ22"/>
    <mergeCell ref="BR22:BT22"/>
    <mergeCell ref="BU22:BW22"/>
    <mergeCell ref="BX22:BZ22"/>
    <mergeCell ref="CA22:CC22"/>
    <mergeCell ref="CD22:CF22"/>
    <mergeCell ref="CG22:CI22"/>
    <mergeCell ref="CJ22:CL22"/>
    <mergeCell ref="CM22:CO22"/>
    <mergeCell ref="CP22:CR22"/>
    <mergeCell ref="CS22:CU22"/>
    <mergeCell ref="CV22:CX22"/>
    <mergeCell ref="CY22:DA22"/>
    <mergeCell ref="DB22:DD22"/>
    <mergeCell ref="DE22:DG22"/>
    <mergeCell ref="DH22:DJ22"/>
    <mergeCell ref="DK22:DM22"/>
    <mergeCell ref="DN22:DP22"/>
    <mergeCell ref="GK22:GM22"/>
    <mergeCell ref="GN22:GP22"/>
    <mergeCell ref="GQ22:GS22"/>
    <mergeCell ref="GT22:GV22"/>
    <mergeCell ref="GW22:GY22"/>
    <mergeCell ref="GZ22:HB22"/>
    <mergeCell ref="HC22:HE22"/>
    <mergeCell ref="HF22:HH22"/>
    <mergeCell ref="HI22:HK22"/>
    <mergeCell ref="HL22:HN22"/>
    <mergeCell ref="HO22:HQ22"/>
    <mergeCell ref="HR22:HT22"/>
    <mergeCell ref="HU22:HW22"/>
    <mergeCell ref="HX22:HZ22"/>
    <mergeCell ref="IA22:IC22"/>
    <mergeCell ref="ID22:IF22"/>
    <mergeCell ref="BF24:BH24"/>
    <mergeCell ref="BI24:BK24"/>
    <mergeCell ref="BL24:BN24"/>
    <mergeCell ref="BO24:BQ24"/>
    <mergeCell ref="BR24:BT24"/>
    <mergeCell ref="BU24:BW24"/>
    <mergeCell ref="BX24:BZ24"/>
    <mergeCell ref="CA24:CC24"/>
    <mergeCell ref="CD24:CF24"/>
    <mergeCell ref="CG24:CI24"/>
    <mergeCell ref="CJ24:CL24"/>
    <mergeCell ref="CM24:CO24"/>
    <mergeCell ref="CP24:CR24"/>
    <mergeCell ref="CS24:CU24"/>
    <mergeCell ref="CV24:CX24"/>
    <mergeCell ref="CY24:DA24"/>
    <mergeCell ref="DB24:DD24"/>
    <mergeCell ref="EC24:EE24"/>
    <mergeCell ref="EF24:EH24"/>
    <mergeCell ref="EI24:EK24"/>
    <mergeCell ref="EL24:EN24"/>
    <mergeCell ref="EO24:EQ24"/>
    <mergeCell ref="ER24:ET24"/>
    <mergeCell ref="EU24:EW24"/>
    <mergeCell ref="EX24:EZ24"/>
    <mergeCell ref="FA24:FC24"/>
    <mergeCell ref="FD24:FF24"/>
    <mergeCell ref="FG24:FI24"/>
    <mergeCell ref="FJ24:FL24"/>
    <mergeCell ref="FM24:FO24"/>
    <mergeCell ref="FP24:FR24"/>
    <mergeCell ref="FS24:FU24"/>
    <mergeCell ref="FV24:FX24"/>
    <mergeCell ref="FY24:GA24"/>
    <mergeCell ref="GB24:GD24"/>
    <mergeCell ref="GE24:GG24"/>
    <mergeCell ref="GH24:GJ24"/>
    <mergeCell ref="GK24:GM24"/>
    <mergeCell ref="HC24:HE24"/>
    <mergeCell ref="HF24:HH24"/>
    <mergeCell ref="HI24:HK24"/>
    <mergeCell ref="HL24:HN24"/>
    <mergeCell ref="HO24:HQ24"/>
    <mergeCell ref="HR24:HT24"/>
    <mergeCell ref="HU24:HW24"/>
    <mergeCell ref="HX24:HZ24"/>
    <mergeCell ref="IA24:IC24"/>
    <mergeCell ref="ID24:IF24"/>
    <mergeCell ref="CM26:CO26"/>
    <mergeCell ref="CP26:CR26"/>
    <mergeCell ref="CS26:CU26"/>
    <mergeCell ref="CV26:CX26"/>
    <mergeCell ref="CY26:DA26"/>
    <mergeCell ref="DB26:DD26"/>
    <mergeCell ref="DE26:DG26"/>
    <mergeCell ref="GK26:GM26"/>
    <mergeCell ref="GN26:GP26"/>
    <mergeCell ref="GQ26:GS26"/>
    <mergeCell ref="GT26:GV26"/>
    <mergeCell ref="GW26:GY26"/>
    <mergeCell ref="GZ26:HB26"/>
    <mergeCell ref="HC26:HE26"/>
    <mergeCell ref="HF26:HH26"/>
    <mergeCell ref="HI26:HK26"/>
    <mergeCell ref="HL26:HN26"/>
    <mergeCell ref="HO26:HQ26"/>
    <mergeCell ref="HR26:HT26"/>
    <mergeCell ref="HU26:HW26"/>
    <mergeCell ref="HX26:HZ26"/>
    <mergeCell ref="EC26:EE26"/>
    <mergeCell ref="EF26:EH26"/>
    <mergeCell ref="EI26:EK26"/>
    <mergeCell ref="EL26:EN26"/>
    <mergeCell ref="EO26:EQ26"/>
    <mergeCell ref="DE24:DG24"/>
    <mergeCell ref="DH24:DJ24"/>
    <mergeCell ref="DK24:DM24"/>
    <mergeCell ref="DN24:DP24"/>
    <mergeCell ref="DQ24:DS24"/>
    <mergeCell ref="FJ26:FL26"/>
    <mergeCell ref="FM26:FO26"/>
    <mergeCell ref="FP26:FR26"/>
    <mergeCell ref="FS26:FU26"/>
    <mergeCell ref="FV26:FX26"/>
    <mergeCell ref="FY26:GA26"/>
    <mergeCell ref="CP25:CR25"/>
    <mergeCell ref="CS25:CU25"/>
    <mergeCell ref="CV25:CX25"/>
    <mergeCell ref="GB26:GD26"/>
    <mergeCell ref="GE26:GG26"/>
    <mergeCell ref="GH26:GJ26"/>
    <mergeCell ref="DK25:DM25"/>
    <mergeCell ref="DN25:DP25"/>
    <mergeCell ref="DQ25:DS25"/>
    <mergeCell ref="DT25:DV25"/>
    <mergeCell ref="DW25:DY25"/>
    <mergeCell ref="DZ25:EB25"/>
    <mergeCell ref="EC25:EE25"/>
    <mergeCell ref="EF25:EH25"/>
    <mergeCell ref="EI25:EK25"/>
    <mergeCell ref="EL25:EN25"/>
    <mergeCell ref="EO25:EQ25"/>
    <mergeCell ref="ER25:ET25"/>
    <mergeCell ref="EU25:EW25"/>
    <mergeCell ref="DB25:DD25"/>
    <mergeCell ref="DE25:DG25"/>
    <mergeCell ref="DH25:DJ25"/>
    <mergeCell ref="GN24:GP24"/>
    <mergeCell ref="GQ24:GS24"/>
    <mergeCell ref="GT24:GV24"/>
    <mergeCell ref="GW24:GY24"/>
    <mergeCell ref="GZ24:HB24"/>
    <mergeCell ref="DT24:DV24"/>
    <mergeCell ref="DW24:DY24"/>
    <mergeCell ref="DZ24:EB24"/>
    <mergeCell ref="DH26:DJ26"/>
    <mergeCell ref="DK26:DM26"/>
    <mergeCell ref="DN26:DP26"/>
    <mergeCell ref="DQ26:DS26"/>
    <mergeCell ref="DT26:DV26"/>
    <mergeCell ref="DW26:DY26"/>
    <mergeCell ref="DZ26:EB26"/>
    <mergeCell ref="CY25:DA25"/>
    <mergeCell ref="IA26:IC26"/>
    <mergeCell ref="ID26:IF26"/>
    <mergeCell ref="M25:O25"/>
    <mergeCell ref="P25:R25"/>
    <mergeCell ref="S25:U25"/>
    <mergeCell ref="V25:X25"/>
    <mergeCell ref="Y25:AA25"/>
    <mergeCell ref="AB25:AD25"/>
    <mergeCell ref="AE25:AG25"/>
    <mergeCell ref="AH25:AJ25"/>
    <mergeCell ref="AK25:AM25"/>
    <mergeCell ref="AN25:AP25"/>
    <mergeCell ref="AQ25:AS25"/>
    <mergeCell ref="AT25:AV25"/>
    <mergeCell ref="AW25:AY25"/>
    <mergeCell ref="AZ25:BB25"/>
    <mergeCell ref="BC25:BE25"/>
    <mergeCell ref="BF25:BH25"/>
    <mergeCell ref="BI25:BK25"/>
    <mergeCell ref="BL25:BN25"/>
    <mergeCell ref="BO25:BQ25"/>
    <mergeCell ref="BR25:BT25"/>
    <mergeCell ref="BU25:BW25"/>
    <mergeCell ref="BX25:BZ25"/>
    <mergeCell ref="CA25:CC25"/>
    <mergeCell ref="CD25:CF25"/>
    <mergeCell ref="CG25:CI25"/>
    <mergeCell ref="CJ25:CL25"/>
    <mergeCell ref="GZ25:HB25"/>
    <mergeCell ref="HC25:HE25"/>
    <mergeCell ref="HF25:HH25"/>
    <mergeCell ref="CM25:CO25"/>
    <mergeCell ref="HI25:HK25"/>
    <mergeCell ref="HL25:HN25"/>
    <mergeCell ref="HO25:HQ25"/>
    <mergeCell ref="HR25:HT25"/>
    <mergeCell ref="HU25:HW25"/>
    <mergeCell ref="HX25:HZ25"/>
    <mergeCell ref="IA25:IC25"/>
    <mergeCell ref="ID25:IF25"/>
    <mergeCell ref="EX25:EZ25"/>
    <mergeCell ref="FA25:FC25"/>
    <mergeCell ref="FD25:FF25"/>
    <mergeCell ref="FG25:FI25"/>
    <mergeCell ref="FJ25:FL25"/>
    <mergeCell ref="FM25:FO25"/>
    <mergeCell ref="FP25:FR25"/>
    <mergeCell ref="FS25:FU25"/>
    <mergeCell ref="FV25:FX25"/>
    <mergeCell ref="FY25:GA25"/>
    <mergeCell ref="GB25:GD25"/>
    <mergeCell ref="GE25:GG25"/>
    <mergeCell ref="GH25:GJ25"/>
    <mergeCell ref="GK25:GM25"/>
    <mergeCell ref="GN25:GP25"/>
    <mergeCell ref="GQ25:GS25"/>
    <mergeCell ref="GT25:GV25"/>
    <mergeCell ref="GW25:GY25"/>
    <mergeCell ref="ER26:ET26"/>
    <mergeCell ref="EU26:EW26"/>
    <mergeCell ref="EX26:EZ26"/>
    <mergeCell ref="FA26:FC26"/>
    <mergeCell ref="FD26:FF26"/>
    <mergeCell ref="FG26:FI26"/>
    <mergeCell ref="J6:L6"/>
    <mergeCell ref="M6:O6"/>
    <mergeCell ref="P6:R6"/>
    <mergeCell ref="S6:U6"/>
    <mergeCell ref="V6:X6"/>
    <mergeCell ref="Y6:AA6"/>
    <mergeCell ref="AB6:AD6"/>
    <mergeCell ref="AE6:AG6"/>
    <mergeCell ref="AH6:AJ6"/>
    <mergeCell ref="AK6:AM6"/>
    <mergeCell ref="AN6:AP6"/>
    <mergeCell ref="AQ6:AS6"/>
    <mergeCell ref="AT6:AV6"/>
    <mergeCell ref="AW6:AY6"/>
    <mergeCell ref="AZ6:BB6"/>
    <mergeCell ref="BC6:BE6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BF6:BH6"/>
    <mergeCell ref="BC3:BE3"/>
    <mergeCell ref="BF3:BH3"/>
    <mergeCell ref="BI6:BK6"/>
    <mergeCell ref="BL6:BN6"/>
    <mergeCell ref="BO6:BQ6"/>
    <mergeCell ref="BR6:BT6"/>
    <mergeCell ref="BU6:BW6"/>
    <mergeCell ref="BX6:BZ6"/>
    <mergeCell ref="CA6:CC6"/>
    <mergeCell ref="CD6:CF6"/>
    <mergeCell ref="CG6:CI6"/>
    <mergeCell ref="CJ6:CL6"/>
    <mergeCell ref="CM6:CO6"/>
    <mergeCell ref="CP6:CR6"/>
    <mergeCell ref="CS6:CU6"/>
    <mergeCell ref="CV6:CX6"/>
    <mergeCell ref="CY6:DA6"/>
    <mergeCell ref="DB6:DD6"/>
    <mergeCell ref="DE6:DG6"/>
    <mergeCell ref="DH6:DJ6"/>
    <mergeCell ref="S2:U2"/>
    <mergeCell ref="S1:U1"/>
    <mergeCell ref="V1:X1"/>
    <mergeCell ref="Y1:AA1"/>
    <mergeCell ref="AB1:AD1"/>
    <mergeCell ref="AE1:AG1"/>
    <mergeCell ref="AH1:AJ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BR1:BT1"/>
    <mergeCell ref="BU1:BW1"/>
    <mergeCell ref="BX1:BZ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  <mergeCell ref="DB1:DD1"/>
    <mergeCell ref="DE1:DG1"/>
    <mergeCell ref="DH1:DJ1"/>
    <mergeCell ref="CG2:CI2"/>
    <mergeCell ref="GH1:GJ1"/>
    <mergeCell ref="GK1:GM1"/>
    <mergeCell ref="GN1:GP1"/>
    <mergeCell ref="GQ1:GS1"/>
    <mergeCell ref="GT1:GV1"/>
    <mergeCell ref="GW1:GY1"/>
    <mergeCell ref="GZ1:HB1"/>
    <mergeCell ref="HC1:HE1"/>
    <mergeCell ref="HF1:HH1"/>
    <mergeCell ref="HC6:HE6"/>
    <mergeCell ref="HF6:HH6"/>
    <mergeCell ref="HI6:HK6"/>
    <mergeCell ref="HL6:HN6"/>
    <mergeCell ref="HO6:HQ6"/>
    <mergeCell ref="HR6:HT6"/>
    <mergeCell ref="HU6:HW6"/>
    <mergeCell ref="HX6:HZ6"/>
    <mergeCell ref="IA6:IC6"/>
    <mergeCell ref="ID6:IF6"/>
    <mergeCell ref="IG6:II6"/>
    <mergeCell ref="IJ6:IL6"/>
    <mergeCell ref="IM6:IO6"/>
    <mergeCell ref="FD6:FF6"/>
    <mergeCell ref="FG6:FI6"/>
    <mergeCell ref="FJ6:FL6"/>
    <mergeCell ref="FM6:FO6"/>
    <mergeCell ref="FP6:FR6"/>
    <mergeCell ref="FS6:FU6"/>
    <mergeCell ref="FV6:FX6"/>
    <mergeCell ref="FY6:GA6"/>
    <mergeCell ref="GB6:GD6"/>
    <mergeCell ref="GE6:GG6"/>
    <mergeCell ref="GH6:GJ6"/>
    <mergeCell ref="GK6:GM6"/>
    <mergeCell ref="GN6:GP6"/>
    <mergeCell ref="GQ6:GS6"/>
    <mergeCell ref="GT6:GV6"/>
    <mergeCell ref="GW6:GY6"/>
    <mergeCell ref="GZ6:HB6"/>
    <mergeCell ref="HF3:HH3"/>
    <mergeCell ref="HI3:HK3"/>
    <mergeCell ref="HL3:HN3"/>
    <mergeCell ref="HO3:HQ3"/>
    <mergeCell ref="HR3:HT3"/>
    <mergeCell ref="HU3:HW3"/>
    <mergeCell ref="HX3:HZ3"/>
    <mergeCell ref="IA3:IC3"/>
    <mergeCell ref="ID3:IF3"/>
    <mergeCell ref="IG3:II3"/>
    <mergeCell ref="IJ3:IL3"/>
    <mergeCell ref="IM3:IO3"/>
    <mergeCell ref="FG3:FI3"/>
    <mergeCell ref="FJ3:FL3"/>
    <mergeCell ref="FM3:FO3"/>
    <mergeCell ref="FP3:FR3"/>
    <mergeCell ref="FS3:FU3"/>
    <mergeCell ref="FV3:FX3"/>
    <mergeCell ref="FY3:GA3"/>
    <mergeCell ref="GB3:GD3"/>
    <mergeCell ref="GE3:GG3"/>
    <mergeCell ref="GH3:GJ3"/>
    <mergeCell ref="GK3:GM3"/>
    <mergeCell ref="GN3:GP3"/>
    <mergeCell ref="GQ3:GS3"/>
    <mergeCell ref="FA2:FC2"/>
    <mergeCell ref="FD2:FF2"/>
    <mergeCell ref="FG2:FI2"/>
    <mergeCell ref="FJ2:FL2"/>
    <mergeCell ref="FM2:FO2"/>
    <mergeCell ref="FP2:FR2"/>
    <mergeCell ref="FS2:FU2"/>
    <mergeCell ref="FV2:FX2"/>
    <mergeCell ref="FY2:GA2"/>
    <mergeCell ref="GB2:GD2"/>
    <mergeCell ref="GE2:GG2"/>
    <mergeCell ref="CJ2:CL2"/>
    <mergeCell ref="CM2:CO2"/>
    <mergeCell ref="CP2:CR2"/>
    <mergeCell ref="CS2:CU2"/>
    <mergeCell ref="CV2:CX2"/>
    <mergeCell ref="CY2:DA2"/>
    <mergeCell ref="DB2:DD2"/>
    <mergeCell ref="DE2:DG2"/>
    <mergeCell ref="DH2:DJ2"/>
    <mergeCell ref="DK2:DM2"/>
    <mergeCell ref="DN2:DP2"/>
    <mergeCell ref="DQ2:DS2"/>
    <mergeCell ref="DT2:DV2"/>
    <mergeCell ref="DW2:DY2"/>
    <mergeCell ref="DZ2:EB2"/>
    <mergeCell ref="EC2:EE2"/>
    <mergeCell ref="EF2:EH2"/>
    <mergeCell ref="DN1:DP1"/>
    <mergeCell ref="DQ1:DS1"/>
    <mergeCell ref="DT1:DV1"/>
    <mergeCell ref="DW1:DY1"/>
    <mergeCell ref="DZ1:EB1"/>
    <mergeCell ref="EC1:EE1"/>
    <mergeCell ref="EF1:EH1"/>
    <mergeCell ref="EI1:EK1"/>
    <mergeCell ref="EL1:EN1"/>
    <mergeCell ref="EO1:EQ1"/>
    <mergeCell ref="ER1:ET1"/>
    <mergeCell ref="EU1:EW1"/>
    <mergeCell ref="EX1:EZ1"/>
    <mergeCell ref="FA1:FC1"/>
    <mergeCell ref="FD1:FF1"/>
    <mergeCell ref="FG1:FI1"/>
    <mergeCell ref="FJ1:FL1"/>
    <mergeCell ref="FM1:FO1"/>
    <mergeCell ref="FP1:FR1"/>
    <mergeCell ref="FS1:FU1"/>
    <mergeCell ref="FV1:FX1"/>
    <mergeCell ref="FY1:GA1"/>
    <mergeCell ref="GB1:GD1"/>
    <mergeCell ref="GE1:GG1"/>
    <mergeCell ref="DK1:DM1"/>
    <mergeCell ref="J1:L1"/>
    <mergeCell ref="M1:O1"/>
    <mergeCell ref="P1:R1"/>
    <mergeCell ref="J2:L2"/>
    <mergeCell ref="M2:O2"/>
    <mergeCell ref="P2:R2"/>
    <mergeCell ref="IG2:II2"/>
    <mergeCell ref="IJ2:IL2"/>
    <mergeCell ref="IM2:IO2"/>
    <mergeCell ref="GH2:GJ2"/>
    <mergeCell ref="GK2:GM2"/>
    <mergeCell ref="GN2:GP2"/>
    <mergeCell ref="GQ2:GS2"/>
    <mergeCell ref="GT2:GV2"/>
    <mergeCell ref="GW2:GY2"/>
    <mergeCell ref="GZ2:HB2"/>
    <mergeCell ref="HC2:HE2"/>
    <mergeCell ref="HF2:HH2"/>
    <mergeCell ref="HI2:HK2"/>
    <mergeCell ref="HL2:HN2"/>
    <mergeCell ref="HO2:HQ2"/>
    <mergeCell ref="HR2:HT2"/>
    <mergeCell ref="HU2:HW2"/>
    <mergeCell ref="HX2:HZ2"/>
    <mergeCell ref="IA2:IC2"/>
    <mergeCell ref="ID2:IF2"/>
    <mergeCell ref="EI2:EK2"/>
    <mergeCell ref="EL2:EN2"/>
    <mergeCell ref="EO2:EQ2"/>
    <mergeCell ref="ER2:ET2"/>
    <mergeCell ref="EU2:EW2"/>
    <mergeCell ref="EX2:EZ2"/>
    <mergeCell ref="HI1:HK1"/>
    <mergeCell ref="HL1:HN1"/>
    <mergeCell ref="HO1:HQ1"/>
    <mergeCell ref="HR1:HT1"/>
    <mergeCell ref="HU1:HW1"/>
    <mergeCell ref="HX1:HZ1"/>
    <mergeCell ref="IA1:IC1"/>
    <mergeCell ref="ID1:IF1"/>
    <mergeCell ref="IG1:II1"/>
    <mergeCell ref="IJ1:IL1"/>
    <mergeCell ref="IM1:IO1"/>
    <mergeCell ref="V2:X2"/>
    <mergeCell ref="Y2:AA2"/>
    <mergeCell ref="AB2:AD2"/>
    <mergeCell ref="AE2:AG2"/>
    <mergeCell ref="AH2:AJ2"/>
    <mergeCell ref="AK2:AM2"/>
    <mergeCell ref="AN2:AP2"/>
    <mergeCell ref="AQ2:AS2"/>
    <mergeCell ref="AT2:AV2"/>
    <mergeCell ref="AW2:AY2"/>
    <mergeCell ref="AZ2:BB2"/>
    <mergeCell ref="BC2:BE2"/>
    <mergeCell ref="BF2:BH2"/>
    <mergeCell ref="BI2:BK2"/>
    <mergeCell ref="BL2:BN2"/>
    <mergeCell ref="BO2:BQ2"/>
    <mergeCell ref="BR2:BT2"/>
    <mergeCell ref="BU2:BW2"/>
    <mergeCell ref="BX2:BZ2"/>
    <mergeCell ref="CA2:CC2"/>
    <mergeCell ref="CD2:CF2"/>
    <mergeCell ref="GE44:GG44"/>
    <mergeCell ref="GH44:GJ44"/>
    <mergeCell ref="GK44:GM44"/>
    <mergeCell ref="GN44:GP44"/>
    <mergeCell ref="GQ44:GS44"/>
    <mergeCell ref="GT44:GV44"/>
    <mergeCell ref="GW44:GY44"/>
    <mergeCell ref="GZ44:HB44"/>
    <mergeCell ref="HC44:HE44"/>
    <mergeCell ref="HF44:HH44"/>
    <mergeCell ref="HI44:HK44"/>
    <mergeCell ref="HL44:HN44"/>
    <mergeCell ref="HO44:HQ44"/>
    <mergeCell ref="HR44:HT44"/>
    <mergeCell ref="HU44:HW44"/>
    <mergeCell ref="HX44:HZ44"/>
    <mergeCell ref="IA44:IC44"/>
    <mergeCell ref="ID44:IF44"/>
    <mergeCell ref="IG44:II44"/>
    <mergeCell ref="IJ44:IL44"/>
    <mergeCell ref="IM44:IO44"/>
    <mergeCell ref="BF44:BH44"/>
    <mergeCell ref="BI44:BK44"/>
    <mergeCell ref="BL44:BN44"/>
    <mergeCell ref="BO44:BQ44"/>
    <mergeCell ref="BR44:BT44"/>
    <mergeCell ref="BU44:BW44"/>
    <mergeCell ref="BX44:BZ44"/>
    <mergeCell ref="CA44:CC44"/>
    <mergeCell ref="CD44:CF44"/>
    <mergeCell ref="CG44:CI44"/>
    <mergeCell ref="CJ44:CL44"/>
    <mergeCell ref="CM44:CO44"/>
    <mergeCell ref="CP44:CR44"/>
    <mergeCell ref="CS44:CU44"/>
    <mergeCell ref="CV44:CX44"/>
    <mergeCell ref="CY44:DA44"/>
    <mergeCell ref="DB44:DD44"/>
    <mergeCell ref="DE44:DG44"/>
    <mergeCell ref="DH44:DJ44"/>
    <mergeCell ref="DK44:DM44"/>
    <mergeCell ref="DN44:DP44"/>
    <mergeCell ref="DQ44:DS44"/>
    <mergeCell ref="DT44:DV44"/>
    <mergeCell ref="DW44:DY44"/>
    <mergeCell ref="DZ44:EB44"/>
    <mergeCell ref="EC44:EE44"/>
    <mergeCell ref="EF44:EH44"/>
    <mergeCell ref="EI44:EK44"/>
    <mergeCell ref="EL44:EN44"/>
    <mergeCell ref="EO44:EQ44"/>
    <mergeCell ref="ER44:ET44"/>
    <mergeCell ref="EU44:EW44"/>
    <mergeCell ref="EX44:EZ44"/>
    <mergeCell ref="C30:E30"/>
    <mergeCell ref="J30:L30"/>
    <mergeCell ref="M30:O30"/>
    <mergeCell ref="P30:R30"/>
    <mergeCell ref="S30:U30"/>
    <mergeCell ref="V30:X30"/>
    <mergeCell ref="Y30:AA30"/>
    <mergeCell ref="AB30:AD30"/>
    <mergeCell ref="AE30:AG30"/>
    <mergeCell ref="AH30:AJ30"/>
    <mergeCell ref="AK30:AM30"/>
    <mergeCell ref="AN30:AP30"/>
    <mergeCell ref="AQ30:AS30"/>
    <mergeCell ref="AT30:AV30"/>
    <mergeCell ref="AW30:AY30"/>
    <mergeCell ref="AZ30:BB30"/>
    <mergeCell ref="BC30:BE30"/>
    <mergeCell ref="BF30:BH30"/>
    <mergeCell ref="BI30:BK30"/>
    <mergeCell ref="BL30:BN30"/>
    <mergeCell ref="BO30:BQ30"/>
    <mergeCell ref="BR30:BT30"/>
    <mergeCell ref="BU30:BW30"/>
    <mergeCell ref="BX30:BZ30"/>
    <mergeCell ref="CA30:CC30"/>
    <mergeCell ref="CD30:CF30"/>
    <mergeCell ref="CG30:CI30"/>
    <mergeCell ref="CJ30:CL30"/>
    <mergeCell ref="CM30:CO30"/>
    <mergeCell ref="CP30:CR30"/>
    <mergeCell ref="CS30:CU30"/>
    <mergeCell ref="CV30:CX30"/>
    <mergeCell ref="CY30:DA30"/>
    <mergeCell ref="HF30:HH30"/>
    <mergeCell ref="HI30:HK30"/>
    <mergeCell ref="HL30:HN30"/>
    <mergeCell ref="HO30:HQ30"/>
    <mergeCell ref="HR30:HT30"/>
    <mergeCell ref="HU30:HW30"/>
    <mergeCell ref="HX30:HZ30"/>
    <mergeCell ref="IA30:IC30"/>
    <mergeCell ref="ID30:IF30"/>
    <mergeCell ref="IG30:II30"/>
    <mergeCell ref="IJ30:IL30"/>
    <mergeCell ref="IM30:IO30"/>
    <mergeCell ref="DK30:DM30"/>
    <mergeCell ref="DN30:DP30"/>
    <mergeCell ref="DQ30:DS30"/>
    <mergeCell ref="DT30:DV30"/>
    <mergeCell ref="DW30:DY30"/>
    <mergeCell ref="DZ30:EB30"/>
    <mergeCell ref="EC30:EE30"/>
    <mergeCell ref="EF30:EH30"/>
    <mergeCell ref="EI30:EK30"/>
    <mergeCell ref="EL30:EN30"/>
    <mergeCell ref="EO30:EQ30"/>
    <mergeCell ref="ER30:ET30"/>
    <mergeCell ref="EU30:EW30"/>
    <mergeCell ref="EX30:EZ30"/>
    <mergeCell ref="FA30:FC30"/>
    <mergeCell ref="FD30:FF30"/>
    <mergeCell ref="FG30:FI30"/>
    <mergeCell ref="FJ30:FL30"/>
    <mergeCell ref="FM30:FO30"/>
    <mergeCell ref="FP30:FR30"/>
    <mergeCell ref="FS30:FU30"/>
    <mergeCell ref="FV30:FX30"/>
    <mergeCell ref="FY30:GA30"/>
    <mergeCell ref="GB30:GD30"/>
    <mergeCell ref="GE30:GG30"/>
    <mergeCell ref="GH30:GJ30"/>
    <mergeCell ref="GK30:GM30"/>
    <mergeCell ref="GN30:GP30"/>
    <mergeCell ref="GQ30:GS30"/>
    <mergeCell ref="GT30:GV30"/>
    <mergeCell ref="GW30:GY30"/>
    <mergeCell ref="GZ30:HB30"/>
    <mergeCell ref="HC30:HE30"/>
  </mergeCells>
  <conditionalFormatting sqref="J9:IO9 J11:IO11 J13:IO13 J15:IO15 J17:IO17">
    <cfRule type="cellIs" dxfId="55" priority="6" operator="equal">
      <formula>1</formula>
    </cfRule>
    <cfRule type="cellIs" dxfId="54" priority="65" operator="equal">
      <formula>2</formula>
    </cfRule>
    <cfRule type="cellIs" dxfId="53" priority="66" operator="greaterThan">
      <formula>2</formula>
    </cfRule>
  </conditionalFormatting>
  <conditionalFormatting sqref="IG32:IG43 IJ32:IJ43 IM32:IM43 IM45:IM153 IJ45:IJ153 IG45:IG153 BF44:BN44 J32:ID43 J45:ID154">
    <cfRule type="containsText" dxfId="52" priority="34" operator="containsText" text="ROC">
      <formula>NOT(ISERROR(SEARCH("ROC",J32)))</formula>
    </cfRule>
    <cfRule type="containsText" dxfId="51" priority="59" operator="containsText" text="C1">
      <formula>NOT(ISERROR(SEARCH("C1",J32)))</formula>
    </cfRule>
    <cfRule type="containsText" dxfId="50" priority="60" operator="containsText" text="C3">
      <formula>NOT(ISERROR(SEARCH("C3",J32)))</formula>
    </cfRule>
    <cfRule type="containsText" dxfId="49" priority="61" operator="containsText" text="BD">
      <formula>NOT(ISERROR(SEARCH("BD",J32)))</formula>
    </cfRule>
    <cfRule type="expression" dxfId="48" priority="62">
      <formula>OR(J32=40,J32=30)</formula>
    </cfRule>
    <cfRule type="expression" dxfId="47" priority="63">
      <formula>OR(J32="GPA",J32="GA")</formula>
    </cfRule>
    <cfRule type="expression" dxfId="46" priority="64">
      <formula>OR(J32="GPD",J32="GD")</formula>
    </cfRule>
    <cfRule type="expression" dxfId="45" priority="68">
      <formula>OR(J32="TD",J32="TRD")</formula>
    </cfRule>
    <cfRule type="expression" dxfId="44" priority="69">
      <formula>OR(J32="CG",J32="CEG")</formula>
    </cfRule>
    <cfRule type="expression" dxfId="43" priority="70">
      <formula>OR(J32="CT",J32="CET")</formula>
    </cfRule>
    <cfRule type="containsText" dxfId="42" priority="71" operator="containsText" text="cop">
      <formula>NOT(ISERROR(SEARCH("cop",J32)))</formula>
    </cfRule>
    <cfRule type="containsText" dxfId="41" priority="72" operator="containsText" text="D">
      <formula>NOT(ISERROR(SEARCH("D",J32)))</formula>
    </cfRule>
    <cfRule type="containsText" dxfId="40" priority="73" operator="containsText" text="A">
      <formula>NOT(ISERROR(SEARCH("A",J32)))</formula>
    </cfRule>
    <cfRule type="expression" dxfId="39" priority="74">
      <formula>OR(J32="T",J32="TR")</formula>
    </cfRule>
    <cfRule type="expression" dxfId="38" priority="75">
      <formula>OR(J32="G",J32="GP")</formula>
    </cfRule>
  </conditionalFormatting>
  <conditionalFormatting sqref="J24:IO24">
    <cfRule type="cellIs" dxfId="37" priority="27" operator="greaterThan">
      <formula>4</formula>
    </cfRule>
    <cfRule type="cellIs" dxfId="36" priority="53" operator="equal">
      <formula>0</formula>
    </cfRule>
    <cfRule type="cellIs" dxfId="35" priority="58" operator="lessThan">
      <formula>4</formula>
    </cfRule>
  </conditionalFormatting>
  <conditionalFormatting sqref="J25:IO25">
    <cfRule type="cellIs" dxfId="34" priority="1" operator="greaterThan">
      <formula>2</formula>
    </cfRule>
    <cfRule type="cellIs" dxfId="33" priority="54" operator="equal">
      <formula>0</formula>
    </cfRule>
    <cfRule type="cellIs" dxfId="32" priority="55" operator="lessThan">
      <formula>2</formula>
    </cfRule>
  </conditionalFormatting>
  <conditionalFormatting sqref="J26:IO26">
    <cfRule type="cellIs" dxfId="31" priority="50" operator="equal">
      <formula>0</formula>
    </cfRule>
    <cfRule type="cellIs" dxfId="30" priority="51" operator="lessThan">
      <formula>2</formula>
    </cfRule>
    <cfRule type="cellIs" dxfId="29" priority="52" operator="greaterThan">
      <formula>2</formula>
    </cfRule>
  </conditionalFormatting>
  <conditionalFormatting sqref="J21:IO21">
    <cfRule type="cellIs" dxfId="28" priority="3" operator="greaterThan">
      <formula>8</formula>
    </cfRule>
    <cfRule type="cellIs" dxfId="27" priority="47" operator="equal">
      <formula>0</formula>
    </cfRule>
    <cfRule type="cellIs" dxfId="26" priority="48" operator="lessThanOrEqual">
      <formula>1</formula>
    </cfRule>
  </conditionalFormatting>
  <conditionalFormatting sqref="J22:IO22">
    <cfRule type="cellIs" dxfId="25" priority="2" operator="greaterThan">
      <formula>10</formula>
    </cfRule>
    <cfRule type="cellIs" dxfId="24" priority="44" operator="equal">
      <formula>0</formula>
    </cfRule>
    <cfRule type="cellIs" dxfId="23" priority="46" operator="lessThanOrEqual">
      <formula>1</formula>
    </cfRule>
  </conditionalFormatting>
  <conditionalFormatting sqref="BF44:BN44 J32:IO43 J45:IO153">
    <cfRule type="expression" dxfId="22" priority="26">
      <formula>AND(MOD($D$6,1)&lt;M$3,MOD($D$6,1)&gt;(M$3-(15/60/24)))</formula>
    </cfRule>
  </conditionalFormatting>
  <conditionalFormatting sqref="J10:IO10 J12:IO12">
    <cfRule type="expression" dxfId="21" priority="30">
      <formula>J$1=8</formula>
    </cfRule>
  </conditionalFormatting>
  <conditionalFormatting sqref="J14:IO14 J18:IO18 J16:IO16">
    <cfRule type="expression" dxfId="20" priority="28">
      <formula>J$2=4</formula>
    </cfRule>
  </conditionalFormatting>
  <conditionalFormatting sqref="C32:IO32 C33:E35 E93:E94 F33:H153 C45:D61 C36:D43 E36:E61 C62:E91 C92:D122 E96:E97 E99:E100 E102:E103 E105:E106 E108:E109 E111:E112 E114:E115 E117:E118 E120:E121 C123:E153 BF44:BN44 I33:IO43 I45:IO153">
    <cfRule type="expression" dxfId="19" priority="77">
      <formula>MOD(ROW(),2)</formula>
    </cfRule>
  </conditionalFormatting>
  <conditionalFormatting sqref="IG44 IJ44 IM44 J44:BE44 BO44:ID44">
    <cfRule type="containsText" dxfId="18" priority="10" operator="containsText" text="ROC">
      <formula>NOT(ISERROR(SEARCH("ROC",J44)))</formula>
    </cfRule>
    <cfRule type="containsText" dxfId="17" priority="11" operator="containsText" text="C1">
      <formula>NOT(ISERROR(SEARCH("C1",J44)))</formula>
    </cfRule>
    <cfRule type="containsText" dxfId="16" priority="12" operator="containsText" text="C3">
      <formula>NOT(ISERROR(SEARCH("C3",J44)))</formula>
    </cfRule>
    <cfRule type="containsText" dxfId="15" priority="13" operator="containsText" text="BD">
      <formula>NOT(ISERROR(SEARCH("BD",J44)))</formula>
    </cfRule>
    <cfRule type="expression" dxfId="14" priority="14">
      <formula>OR(J44=40,J44=30)</formula>
    </cfRule>
    <cfRule type="expression" dxfId="13" priority="15">
      <formula>OR(J44="GPA",J44="GA")</formula>
    </cfRule>
    <cfRule type="expression" dxfId="12" priority="16">
      <formula>OR(J44="GPD",J44="GD")</formula>
    </cfRule>
    <cfRule type="expression" dxfId="11" priority="17">
      <formula>OR(J44="TD",J44="TRD")</formula>
    </cfRule>
    <cfRule type="expression" dxfId="10" priority="18">
      <formula>OR(J44="CG",J44="CEG")</formula>
    </cfRule>
    <cfRule type="expression" dxfId="9" priority="19">
      <formula>OR(J44="CT",J44="CET")</formula>
    </cfRule>
    <cfRule type="containsText" dxfId="8" priority="20" operator="containsText" text="cop">
      <formula>NOT(ISERROR(SEARCH("cop",J44)))</formula>
    </cfRule>
    <cfRule type="containsText" dxfId="7" priority="21" operator="containsText" text="D">
      <formula>NOT(ISERROR(SEARCH("D",J44)))</formula>
    </cfRule>
    <cfRule type="containsText" dxfId="6" priority="22" operator="containsText" text="A">
      <formula>NOT(ISERROR(SEARCH("A",J44)))</formula>
    </cfRule>
    <cfRule type="expression" dxfId="5" priority="23">
      <formula>OR(J44="T",J44="TR")</formula>
    </cfRule>
    <cfRule type="expression" dxfId="4" priority="24">
      <formula>OR(J44="G",J44="GP")</formula>
    </cfRule>
  </conditionalFormatting>
  <conditionalFormatting sqref="J44:BE44 BO44:IO44">
    <cfRule type="expression" dxfId="3" priority="9">
      <formula>AND(MOD($D$6,1)&lt;M$3,MOD($D$6,1)&gt;(M$3-(15/60/24)))</formula>
    </cfRule>
  </conditionalFormatting>
  <conditionalFormatting sqref="C44:D44 I44:BE44 BO44:IO44">
    <cfRule type="expression" dxfId="2" priority="25">
      <formula>MOD(ROW(),2)</formula>
    </cfRule>
  </conditionalFormatting>
  <conditionalFormatting sqref="E92 E95 E98 E101 E104 E107 E110 E113 E116 E119 E122">
    <cfRule type="expression" dxfId="1" priority="7">
      <formula>MOD(ROW(),2)</formula>
    </cfRule>
  </conditionalFormatting>
  <pageMargins left="0.23622047244094491" right="0.23622047244094491" top="0.74803149606299213" bottom="0.74803149606299213" header="0.31496062992125984" footer="0.31496062992125984"/>
  <pageSetup paperSize="9" scale="58" fitToWidth="4" orientation="portrait" horizontalDpi="4294967293" verticalDpi="4294967293" r:id="rId1"/>
  <headerFooter>
    <oddFooter>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X450"/>
  <sheetViews>
    <sheetView workbookViewId="0">
      <selection activeCell="F36" sqref="F36"/>
    </sheetView>
  </sheetViews>
  <sheetFormatPr baseColWidth="10" defaultRowHeight="15" customHeight="1" x14ac:dyDescent="0.2"/>
  <cols>
    <col min="1" max="1" width="15" bestFit="1" customWidth="1"/>
    <col min="2" max="2" width="14" bestFit="1" customWidth="1"/>
    <col min="3" max="3" width="19" bestFit="1" customWidth="1"/>
    <col min="5" max="5" width="12.75" bestFit="1" customWidth="1"/>
    <col min="6" max="8" width="27" customWidth="1"/>
    <col min="11" max="11" width="21.5" bestFit="1" customWidth="1"/>
    <col min="13" max="13" width="11" style="252"/>
    <col min="14" max="14" width="1.25" customWidth="1"/>
    <col min="15" max="15" width="11.25" style="339"/>
    <col min="16" max="16" width="12" style="341" customWidth="1"/>
    <col min="17" max="17" width="11.25" style="370"/>
    <col min="18" max="18" width="11.25" style="340"/>
    <col min="19" max="19" width="1.25" customWidth="1"/>
    <col min="20" max="20" width="11" style="372"/>
    <col min="21" max="21" width="11" style="370"/>
  </cols>
  <sheetData>
    <row r="1" spans="1:24" ht="15" customHeight="1" x14ac:dyDescent="0.2">
      <c r="A1" s="403"/>
      <c r="B1" s="403"/>
      <c r="C1" s="404"/>
      <c r="D1" s="396"/>
      <c r="J1" s="405" t="s">
        <v>115</v>
      </c>
      <c r="K1" s="405" t="s">
        <v>116</v>
      </c>
      <c r="L1" s="405" t="s">
        <v>386</v>
      </c>
      <c r="M1" s="405" t="s">
        <v>487</v>
      </c>
      <c r="O1" s="405" t="s">
        <v>672</v>
      </c>
      <c r="P1" s="405" t="s">
        <v>673</v>
      </c>
      <c r="Q1" s="411" t="s">
        <v>674</v>
      </c>
      <c r="R1" s="412"/>
      <c r="T1" s="402"/>
      <c r="U1" s="414"/>
      <c r="W1" s="402" t="s">
        <v>921</v>
      </c>
      <c r="X1" s="414"/>
    </row>
    <row r="2" spans="1:24" ht="15" customHeight="1" x14ac:dyDescent="0.3">
      <c r="A2" s="33"/>
      <c r="B2" s="34"/>
      <c r="C2" s="35"/>
      <c r="E2" s="415" t="s">
        <v>94</v>
      </c>
      <c r="F2" s="416"/>
      <c r="G2" s="417"/>
      <c r="H2" s="418"/>
      <c r="J2" s="397" t="s">
        <v>117</v>
      </c>
      <c r="K2" s="397" t="s">
        <v>118</v>
      </c>
      <c r="L2" s="397">
        <v>1</v>
      </c>
      <c r="M2" s="401" t="s">
        <v>486</v>
      </c>
      <c r="O2" s="408">
        <v>0.20833333333333334</v>
      </c>
      <c r="P2" s="409">
        <f>O2</f>
        <v>0.20833333333333334</v>
      </c>
      <c r="Q2" s="410" t="s">
        <v>678</v>
      </c>
      <c r="R2" s="407" t="s">
        <v>106</v>
      </c>
      <c r="T2" s="413">
        <v>500</v>
      </c>
      <c r="U2" s="410" t="s">
        <v>106</v>
      </c>
      <c r="W2" s="583">
        <v>0</v>
      </c>
      <c r="X2" s="584">
        <v>0</v>
      </c>
    </row>
    <row r="3" spans="1:24" ht="15" customHeight="1" x14ac:dyDescent="0.3">
      <c r="A3" s="33"/>
      <c r="B3" s="33"/>
      <c r="C3" s="35"/>
      <c r="E3" s="580"/>
      <c r="F3" s="580" t="s">
        <v>940</v>
      </c>
      <c r="G3" s="581" t="s">
        <v>95</v>
      </c>
      <c r="H3" s="582" t="s">
        <v>854</v>
      </c>
      <c r="J3" s="397" t="s">
        <v>119</v>
      </c>
      <c r="K3" s="397" t="s">
        <v>120</v>
      </c>
      <c r="L3" s="397">
        <v>3</v>
      </c>
      <c r="M3" s="401"/>
      <c r="O3" s="408">
        <v>0.21180555555555555</v>
      </c>
      <c r="P3" s="409">
        <f t="shared" ref="P3:P66" si="0">O3</f>
        <v>0.21180555555555555</v>
      </c>
      <c r="Q3" s="410" t="s">
        <v>679</v>
      </c>
      <c r="R3" s="407" t="s">
        <v>106</v>
      </c>
      <c r="T3" s="413">
        <v>505</v>
      </c>
      <c r="U3" s="410" t="s">
        <v>520</v>
      </c>
      <c r="W3" s="583">
        <v>5</v>
      </c>
      <c r="X3" s="584">
        <v>3.472222222222222E-3</v>
      </c>
    </row>
    <row r="4" spans="1:24" ht="15" customHeight="1" x14ac:dyDescent="0.3">
      <c r="A4" s="33"/>
      <c r="B4" s="33"/>
      <c r="C4" s="35"/>
      <c r="E4" s="580"/>
      <c r="F4" s="580" t="s">
        <v>852</v>
      </c>
      <c r="G4" s="581" t="s">
        <v>88</v>
      </c>
      <c r="H4" s="582" t="s">
        <v>855</v>
      </c>
      <c r="J4" s="397" t="s">
        <v>908</v>
      </c>
      <c r="K4" s="397" t="s">
        <v>909</v>
      </c>
      <c r="L4" s="397">
        <v>3</v>
      </c>
      <c r="M4" s="401"/>
      <c r="O4" s="408">
        <v>0.21527777777777779</v>
      </c>
      <c r="P4" s="409">
        <f t="shared" si="0"/>
        <v>0.21527777777777779</v>
      </c>
      <c r="Q4" s="410" t="s">
        <v>680</v>
      </c>
      <c r="R4" s="407" t="s">
        <v>106</v>
      </c>
      <c r="T4" s="413">
        <v>510</v>
      </c>
      <c r="U4" s="410" t="s">
        <v>521</v>
      </c>
      <c r="W4" s="583">
        <v>10</v>
      </c>
      <c r="X4" s="584">
        <v>6.9444444444444397E-3</v>
      </c>
    </row>
    <row r="5" spans="1:24" ht="15" customHeight="1" x14ac:dyDescent="0.3">
      <c r="A5" s="33"/>
      <c r="B5" s="33"/>
      <c r="C5" s="35"/>
      <c r="E5" s="580"/>
      <c r="F5" s="580" t="s">
        <v>853</v>
      </c>
      <c r="G5" s="581" t="s">
        <v>86</v>
      </c>
      <c r="H5" s="582" t="s">
        <v>856</v>
      </c>
      <c r="J5" s="397" t="s">
        <v>121</v>
      </c>
      <c r="K5" s="397" t="s">
        <v>122</v>
      </c>
      <c r="L5" s="397">
        <v>0</v>
      </c>
      <c r="M5" s="401"/>
      <c r="O5" s="408">
        <v>0.21875</v>
      </c>
      <c r="P5" s="409">
        <f t="shared" si="0"/>
        <v>0.21875</v>
      </c>
      <c r="Q5" s="410" t="s">
        <v>681</v>
      </c>
      <c r="R5" s="407" t="s">
        <v>107</v>
      </c>
      <c r="T5" s="413">
        <v>515</v>
      </c>
      <c r="U5" s="410" t="s">
        <v>107</v>
      </c>
      <c r="W5" s="583">
        <v>15</v>
      </c>
      <c r="X5" s="584">
        <v>1.0416666666666701E-2</v>
      </c>
    </row>
    <row r="6" spans="1:24" ht="15" customHeight="1" x14ac:dyDescent="0.2">
      <c r="A6" s="33"/>
      <c r="B6" s="33"/>
      <c r="C6" s="35"/>
      <c r="J6" s="397" t="s">
        <v>123</v>
      </c>
      <c r="K6" s="397" t="s">
        <v>124</v>
      </c>
      <c r="L6" s="397">
        <v>0</v>
      </c>
      <c r="M6" s="401"/>
      <c r="O6" s="408">
        <v>0.22222222222222199</v>
      </c>
      <c r="P6" s="409">
        <f t="shared" si="0"/>
        <v>0.22222222222222199</v>
      </c>
      <c r="Q6" s="410" t="s">
        <v>682</v>
      </c>
      <c r="R6" s="407" t="s">
        <v>107</v>
      </c>
      <c r="T6" s="413">
        <v>520</v>
      </c>
      <c r="U6" s="410" t="s">
        <v>522</v>
      </c>
      <c r="W6" s="583">
        <v>20</v>
      </c>
      <c r="X6" s="584">
        <v>1.38888888888889E-2</v>
      </c>
    </row>
    <row r="7" spans="1:24" ht="15" customHeight="1" x14ac:dyDescent="0.2">
      <c r="A7" s="33"/>
      <c r="B7" s="33"/>
      <c r="C7" s="35"/>
      <c r="J7" s="397" t="s">
        <v>125</v>
      </c>
      <c r="K7" s="397" t="s">
        <v>126</v>
      </c>
      <c r="L7" s="397">
        <v>3</v>
      </c>
      <c r="M7" s="401"/>
      <c r="O7" s="408">
        <v>0.225694444444444</v>
      </c>
      <c r="P7" s="409">
        <f t="shared" si="0"/>
        <v>0.225694444444444</v>
      </c>
      <c r="Q7" s="410" t="s">
        <v>683</v>
      </c>
      <c r="R7" s="407" t="s">
        <v>107</v>
      </c>
      <c r="T7" s="413">
        <v>525</v>
      </c>
      <c r="U7" s="410" t="s">
        <v>523</v>
      </c>
      <c r="W7" s="583">
        <v>25</v>
      </c>
      <c r="X7" s="584">
        <v>1.7361111111111101E-2</v>
      </c>
    </row>
    <row r="8" spans="1:24" ht="15" customHeight="1" x14ac:dyDescent="0.2">
      <c r="A8" s="33"/>
      <c r="B8" s="33"/>
      <c r="C8" s="35"/>
      <c r="J8" s="397" t="s">
        <v>127</v>
      </c>
      <c r="K8" s="397" t="s">
        <v>128</v>
      </c>
      <c r="L8" s="397">
        <v>0</v>
      </c>
      <c r="M8" s="401"/>
      <c r="O8" s="408">
        <v>0.22916666666666699</v>
      </c>
      <c r="P8" s="409">
        <f t="shared" si="0"/>
        <v>0.22916666666666699</v>
      </c>
      <c r="Q8" s="410" t="s">
        <v>684</v>
      </c>
      <c r="R8" s="407" t="s">
        <v>108</v>
      </c>
      <c r="T8" s="413">
        <v>530</v>
      </c>
      <c r="U8" s="410" t="s">
        <v>108</v>
      </c>
      <c r="W8" s="583">
        <v>30</v>
      </c>
      <c r="X8" s="584">
        <v>2.0833333333333301E-2</v>
      </c>
    </row>
    <row r="9" spans="1:24" ht="15" customHeight="1" x14ac:dyDescent="0.2">
      <c r="A9" s="33"/>
      <c r="B9" s="33"/>
      <c r="C9" s="35"/>
      <c r="E9" s="400" t="s">
        <v>386</v>
      </c>
      <c r="F9" s="400" t="s">
        <v>396</v>
      </c>
      <c r="G9" s="400" t="s">
        <v>397</v>
      </c>
      <c r="H9" s="569" t="s">
        <v>851</v>
      </c>
      <c r="J9" s="397" t="s">
        <v>129</v>
      </c>
      <c r="K9" s="397" t="s">
        <v>130</v>
      </c>
      <c r="L9" s="397">
        <v>3</v>
      </c>
      <c r="M9" s="401"/>
      <c r="O9" s="408">
        <v>0.23263888888888901</v>
      </c>
      <c r="P9" s="409">
        <f t="shared" si="0"/>
        <v>0.23263888888888901</v>
      </c>
      <c r="Q9" s="410" t="s">
        <v>685</v>
      </c>
      <c r="R9" s="407" t="s">
        <v>108</v>
      </c>
      <c r="T9" s="413">
        <v>535</v>
      </c>
      <c r="U9" s="410" t="s">
        <v>524</v>
      </c>
      <c r="W9" s="583">
        <v>35</v>
      </c>
      <c r="X9" s="584">
        <v>2.4305555555555601E-2</v>
      </c>
    </row>
    <row r="10" spans="1:24" ht="15" customHeight="1" x14ac:dyDescent="0.2">
      <c r="A10" s="33"/>
      <c r="B10" s="33"/>
      <c r="C10" s="35"/>
      <c r="E10" s="574">
        <v>1</v>
      </c>
      <c r="F10" s="401">
        <v>25</v>
      </c>
      <c r="G10" s="575">
        <f>F10/60</f>
        <v>0.41666666666666669</v>
      </c>
      <c r="H10" s="574">
        <f t="shared" ref="H10:H11" si="1">15/G10</f>
        <v>36</v>
      </c>
      <c r="J10" s="397" t="s">
        <v>131</v>
      </c>
      <c r="K10" s="397" t="s">
        <v>132</v>
      </c>
      <c r="L10" s="397">
        <v>0</v>
      </c>
      <c r="M10" s="401"/>
      <c r="O10" s="408">
        <v>0.23611111111111099</v>
      </c>
      <c r="P10" s="409">
        <f t="shared" si="0"/>
        <v>0.23611111111111099</v>
      </c>
      <c r="Q10" s="410" t="s">
        <v>686</v>
      </c>
      <c r="R10" s="407" t="s">
        <v>108</v>
      </c>
      <c r="T10" s="413">
        <v>540</v>
      </c>
      <c r="U10" s="410" t="s">
        <v>525</v>
      </c>
      <c r="W10" s="583">
        <v>40</v>
      </c>
      <c r="X10" s="584">
        <v>2.7777777777777801E-2</v>
      </c>
    </row>
    <row r="11" spans="1:24" ht="15" customHeight="1" x14ac:dyDescent="0.2">
      <c r="A11" s="33"/>
      <c r="B11" s="33"/>
      <c r="C11" s="35"/>
      <c r="E11" s="574">
        <v>2</v>
      </c>
      <c r="F11" s="401">
        <v>50</v>
      </c>
      <c r="G11" s="575">
        <f t="shared" ref="G11:G12" si="2">F11/60</f>
        <v>0.83333333333333337</v>
      </c>
      <c r="H11" s="574">
        <f t="shared" si="1"/>
        <v>18</v>
      </c>
      <c r="J11" s="397" t="s">
        <v>133</v>
      </c>
      <c r="K11" s="397" t="s">
        <v>134</v>
      </c>
      <c r="L11" s="397">
        <v>3</v>
      </c>
      <c r="M11" s="401"/>
      <c r="O11" s="408">
        <v>0.23958333333333301</v>
      </c>
      <c r="P11" s="409">
        <f t="shared" si="0"/>
        <v>0.23958333333333301</v>
      </c>
      <c r="Q11" s="410" t="s">
        <v>687</v>
      </c>
      <c r="R11" s="407" t="s">
        <v>109</v>
      </c>
      <c r="T11" s="413">
        <v>545</v>
      </c>
      <c r="U11" s="410" t="s">
        <v>109</v>
      </c>
      <c r="W11" s="583">
        <v>45</v>
      </c>
      <c r="X11" s="584">
        <v>3.125E-2</v>
      </c>
    </row>
    <row r="12" spans="1:24" ht="15" customHeight="1" x14ac:dyDescent="0.2">
      <c r="A12" s="33"/>
      <c r="B12" s="33"/>
      <c r="C12" s="35"/>
      <c r="E12" s="574">
        <v>3</v>
      </c>
      <c r="F12" s="401">
        <v>80</v>
      </c>
      <c r="G12" s="575">
        <f t="shared" si="2"/>
        <v>1.3333333333333333</v>
      </c>
      <c r="H12" s="574">
        <f>15/G12</f>
        <v>11.25</v>
      </c>
      <c r="J12" s="397" t="s">
        <v>135</v>
      </c>
      <c r="K12" s="397" t="s">
        <v>136</v>
      </c>
      <c r="L12" s="397">
        <v>0</v>
      </c>
      <c r="M12" s="401"/>
      <c r="O12" s="408">
        <v>0.243055555555555</v>
      </c>
      <c r="P12" s="409">
        <f t="shared" si="0"/>
        <v>0.243055555555555</v>
      </c>
      <c r="Q12" s="410" t="s">
        <v>688</v>
      </c>
      <c r="R12" s="407" t="s">
        <v>109</v>
      </c>
      <c r="T12" s="413">
        <v>550</v>
      </c>
      <c r="U12" s="410" t="s">
        <v>526</v>
      </c>
      <c r="W12" s="583">
        <v>50</v>
      </c>
      <c r="X12" s="584">
        <v>3.4722222222222203E-2</v>
      </c>
    </row>
    <row r="13" spans="1:24" ht="15" customHeight="1" x14ac:dyDescent="0.2">
      <c r="A13" s="33"/>
      <c r="B13" s="33"/>
      <c r="C13" s="35"/>
      <c r="J13" s="397" t="s">
        <v>137</v>
      </c>
      <c r="K13" s="397" t="s">
        <v>138</v>
      </c>
      <c r="L13" s="397">
        <v>0</v>
      </c>
      <c r="M13" s="401"/>
      <c r="O13" s="408">
        <v>0.24652777777777801</v>
      </c>
      <c r="P13" s="409">
        <f t="shared" si="0"/>
        <v>0.24652777777777801</v>
      </c>
      <c r="Q13" s="410" t="s">
        <v>689</v>
      </c>
      <c r="R13" s="407" t="s">
        <v>109</v>
      </c>
      <c r="T13" s="413">
        <v>555</v>
      </c>
      <c r="U13" s="410" t="s">
        <v>527</v>
      </c>
      <c r="W13" s="583">
        <v>55</v>
      </c>
      <c r="X13" s="584">
        <v>3.8194444444444399E-2</v>
      </c>
    </row>
    <row r="14" spans="1:24" ht="15" customHeight="1" x14ac:dyDescent="0.2">
      <c r="A14" s="33"/>
      <c r="B14" s="33"/>
      <c r="C14" s="35"/>
      <c r="J14" s="397" t="s">
        <v>139</v>
      </c>
      <c r="K14" s="397" t="s">
        <v>140</v>
      </c>
      <c r="L14" s="397">
        <v>0</v>
      </c>
      <c r="M14" s="401"/>
      <c r="O14" s="408">
        <v>0.25</v>
      </c>
      <c r="P14" s="409">
        <f t="shared" si="0"/>
        <v>0.25</v>
      </c>
      <c r="Q14" s="410" t="s">
        <v>690</v>
      </c>
      <c r="R14" s="407" t="s">
        <v>110</v>
      </c>
      <c r="T14" s="413">
        <v>600</v>
      </c>
      <c r="U14" s="410" t="s">
        <v>110</v>
      </c>
      <c r="W14" s="583">
        <v>100</v>
      </c>
      <c r="X14" s="584">
        <v>4.1666666666666699E-2</v>
      </c>
    </row>
    <row r="15" spans="1:24" ht="15" customHeight="1" x14ac:dyDescent="0.2">
      <c r="A15" s="33"/>
      <c r="B15" s="33"/>
      <c r="C15" s="35"/>
      <c r="J15" s="397" t="s">
        <v>141</v>
      </c>
      <c r="K15" s="397" t="s">
        <v>142</v>
      </c>
      <c r="L15" s="397">
        <v>0</v>
      </c>
      <c r="M15" s="401"/>
      <c r="O15" s="408">
        <v>0.25347222222222199</v>
      </c>
      <c r="P15" s="409">
        <f t="shared" si="0"/>
        <v>0.25347222222222199</v>
      </c>
      <c r="Q15" s="410" t="s">
        <v>691</v>
      </c>
      <c r="R15" s="407" t="s">
        <v>110</v>
      </c>
      <c r="T15" s="413">
        <v>605</v>
      </c>
      <c r="U15" s="410" t="s">
        <v>528</v>
      </c>
      <c r="W15" s="583">
        <v>105</v>
      </c>
      <c r="X15" s="584">
        <v>4.5138888888888902E-2</v>
      </c>
    </row>
    <row r="16" spans="1:24" ht="15" customHeight="1" x14ac:dyDescent="0.2">
      <c r="A16" s="33"/>
      <c r="B16" s="33"/>
      <c r="C16" s="35"/>
      <c r="E16" s="729" t="s">
        <v>492</v>
      </c>
      <c r="F16" s="730"/>
      <c r="G16" s="730"/>
      <c r="H16" s="731"/>
      <c r="J16" s="397" t="s">
        <v>143</v>
      </c>
      <c r="K16" s="397" t="s">
        <v>144</v>
      </c>
      <c r="L16" s="397">
        <v>3</v>
      </c>
      <c r="M16" s="401"/>
      <c r="O16" s="408">
        <v>0.25694444444444398</v>
      </c>
      <c r="P16" s="409">
        <f t="shared" si="0"/>
        <v>0.25694444444444398</v>
      </c>
      <c r="Q16" s="410" t="s">
        <v>692</v>
      </c>
      <c r="R16" s="407" t="s">
        <v>110</v>
      </c>
      <c r="T16" s="413">
        <v>610</v>
      </c>
      <c r="U16" s="410" t="s">
        <v>529</v>
      </c>
      <c r="W16" s="583">
        <v>110</v>
      </c>
      <c r="X16" s="584">
        <v>4.8611111111111098E-2</v>
      </c>
    </row>
    <row r="17" spans="1:24" ht="15" customHeight="1" x14ac:dyDescent="0.2">
      <c r="A17" s="33"/>
      <c r="B17" s="33"/>
      <c r="C17" s="35"/>
      <c r="E17" s="398" t="s">
        <v>749</v>
      </c>
      <c r="F17" s="398" t="s">
        <v>813</v>
      </c>
      <c r="G17" s="398" t="s">
        <v>814</v>
      </c>
      <c r="H17" s="398" t="s">
        <v>815</v>
      </c>
      <c r="J17" s="397" t="s">
        <v>145</v>
      </c>
      <c r="K17" s="397" t="s">
        <v>146</v>
      </c>
      <c r="L17" s="397">
        <v>3</v>
      </c>
      <c r="M17" s="401"/>
      <c r="O17" s="408">
        <v>0.26041666666666602</v>
      </c>
      <c r="P17" s="409">
        <f t="shared" si="0"/>
        <v>0.26041666666666602</v>
      </c>
      <c r="Q17" s="410" t="s">
        <v>693</v>
      </c>
      <c r="R17" s="407" t="s">
        <v>111</v>
      </c>
      <c r="T17" s="413">
        <v>615</v>
      </c>
      <c r="U17" s="410" t="s">
        <v>111</v>
      </c>
      <c r="W17" s="583">
        <v>115</v>
      </c>
      <c r="X17" s="584">
        <v>5.2083333333333301E-2</v>
      </c>
    </row>
    <row r="18" spans="1:24" ht="15" customHeight="1" x14ac:dyDescent="0.2">
      <c r="A18" s="33"/>
      <c r="B18" s="33"/>
      <c r="C18" s="35"/>
      <c r="E18" s="397" t="s">
        <v>88</v>
      </c>
      <c r="F18" s="397">
        <v>750</v>
      </c>
      <c r="G18" s="399">
        <f>F18/2</f>
        <v>375</v>
      </c>
      <c r="H18" s="399">
        <f>F18/4</f>
        <v>187.5</v>
      </c>
      <c r="J18" s="397" t="s">
        <v>147</v>
      </c>
      <c r="K18" s="397" t="s">
        <v>148</v>
      </c>
      <c r="L18" s="397">
        <v>1</v>
      </c>
      <c r="M18" s="401" t="s">
        <v>486</v>
      </c>
      <c r="O18" s="408">
        <v>0.26388888888888901</v>
      </c>
      <c r="P18" s="409">
        <f t="shared" si="0"/>
        <v>0.26388888888888901</v>
      </c>
      <c r="Q18" s="410" t="s">
        <v>694</v>
      </c>
      <c r="R18" s="407" t="s">
        <v>111</v>
      </c>
      <c r="T18" s="413">
        <v>620</v>
      </c>
      <c r="U18" s="410" t="s">
        <v>530</v>
      </c>
      <c r="W18" s="583">
        <v>120</v>
      </c>
      <c r="X18" s="584">
        <v>5.5555555555555601E-2</v>
      </c>
    </row>
    <row r="19" spans="1:24" ht="15" customHeight="1" x14ac:dyDescent="0.2">
      <c r="A19" s="33"/>
      <c r="B19" s="33"/>
      <c r="C19" s="35"/>
      <c r="E19" s="397" t="s">
        <v>86</v>
      </c>
      <c r="F19" s="397">
        <v>350</v>
      </c>
      <c r="G19" s="399">
        <f>F19/2</f>
        <v>175</v>
      </c>
      <c r="H19" s="399">
        <f>F19/4</f>
        <v>87.5</v>
      </c>
      <c r="J19" s="397" t="s">
        <v>149</v>
      </c>
      <c r="K19" s="397" t="s">
        <v>150</v>
      </c>
      <c r="L19" s="397">
        <v>2</v>
      </c>
      <c r="M19" s="401"/>
      <c r="O19" s="408">
        <v>0.26736111111111099</v>
      </c>
      <c r="P19" s="409">
        <f t="shared" si="0"/>
        <v>0.26736111111111099</v>
      </c>
      <c r="Q19" s="410" t="s">
        <v>695</v>
      </c>
      <c r="R19" s="407" t="s">
        <v>111</v>
      </c>
      <c r="T19" s="413">
        <v>625</v>
      </c>
      <c r="U19" s="410" t="s">
        <v>531</v>
      </c>
      <c r="W19" s="583">
        <v>125</v>
      </c>
      <c r="X19" s="584">
        <v>5.9027777777777797E-2</v>
      </c>
    </row>
    <row r="20" spans="1:24" ht="15" customHeight="1" x14ac:dyDescent="0.2">
      <c r="A20" s="33"/>
      <c r="B20" s="33"/>
      <c r="C20" s="35"/>
      <c r="J20" s="397" t="s">
        <v>151</v>
      </c>
      <c r="K20" s="397" t="s">
        <v>152</v>
      </c>
      <c r="L20" s="397">
        <v>0</v>
      </c>
      <c r="M20" s="401"/>
      <c r="O20" s="408">
        <v>0.27083333333333298</v>
      </c>
      <c r="P20" s="409">
        <f t="shared" si="0"/>
        <v>0.27083333333333298</v>
      </c>
      <c r="Q20" s="410" t="s">
        <v>696</v>
      </c>
      <c r="R20" s="407" t="s">
        <v>112</v>
      </c>
      <c r="T20" s="413">
        <v>630</v>
      </c>
      <c r="U20" s="410" t="s">
        <v>112</v>
      </c>
      <c r="W20" s="583">
        <v>130</v>
      </c>
      <c r="X20" s="584">
        <v>6.25E-2</v>
      </c>
    </row>
    <row r="21" spans="1:24" ht="15" customHeight="1" x14ac:dyDescent="0.2">
      <c r="A21" s="33"/>
      <c r="B21" s="33"/>
      <c r="C21" s="35"/>
      <c r="J21" s="397" t="s">
        <v>153</v>
      </c>
      <c r="K21" s="397" t="s">
        <v>154</v>
      </c>
      <c r="L21" s="397">
        <v>0</v>
      </c>
      <c r="M21" s="401"/>
      <c r="O21" s="408">
        <v>0.27430555555555503</v>
      </c>
      <c r="P21" s="409">
        <f t="shared" si="0"/>
        <v>0.27430555555555503</v>
      </c>
      <c r="Q21" s="410" t="s">
        <v>697</v>
      </c>
      <c r="R21" s="407" t="s">
        <v>112</v>
      </c>
      <c r="T21" s="413">
        <v>635</v>
      </c>
      <c r="U21" s="410" t="s">
        <v>532</v>
      </c>
      <c r="W21" s="583">
        <v>135</v>
      </c>
      <c r="X21" s="584">
        <v>6.5972222222222196E-2</v>
      </c>
    </row>
    <row r="22" spans="1:24" ht="15" customHeight="1" x14ac:dyDescent="0.2">
      <c r="A22" s="33"/>
      <c r="B22" s="33"/>
      <c r="C22" s="35"/>
      <c r="J22" s="397" t="s">
        <v>155</v>
      </c>
      <c r="K22" s="397" t="s">
        <v>156</v>
      </c>
      <c r="L22" s="397">
        <v>0</v>
      </c>
      <c r="M22" s="401"/>
      <c r="O22" s="408">
        <v>0.27777777777777801</v>
      </c>
      <c r="P22" s="409">
        <f t="shared" si="0"/>
        <v>0.27777777777777801</v>
      </c>
      <c r="Q22" s="410" t="s">
        <v>698</v>
      </c>
      <c r="R22" s="407" t="s">
        <v>112</v>
      </c>
      <c r="T22" s="413">
        <v>640</v>
      </c>
      <c r="U22" s="410" t="s">
        <v>533</v>
      </c>
      <c r="W22" s="583">
        <v>140</v>
      </c>
      <c r="X22" s="584">
        <v>6.9444444444444406E-2</v>
      </c>
    </row>
    <row r="23" spans="1:24" ht="15" customHeight="1" x14ac:dyDescent="0.2">
      <c r="A23" s="33"/>
      <c r="B23" s="33"/>
      <c r="C23" s="35"/>
      <c r="J23" s="397" t="s">
        <v>157</v>
      </c>
      <c r="K23" s="397" t="s">
        <v>158</v>
      </c>
      <c r="L23" s="397">
        <v>1</v>
      </c>
      <c r="M23" s="401" t="s">
        <v>486</v>
      </c>
      <c r="O23" s="408">
        <v>0.28125</v>
      </c>
      <c r="P23" s="409">
        <f t="shared" si="0"/>
        <v>0.28125</v>
      </c>
      <c r="Q23" s="410" t="s">
        <v>699</v>
      </c>
      <c r="R23" s="407" t="s">
        <v>113</v>
      </c>
      <c r="T23" s="413">
        <v>645</v>
      </c>
      <c r="U23" s="410" t="s">
        <v>113</v>
      </c>
      <c r="W23" s="583">
        <v>145</v>
      </c>
      <c r="X23" s="584">
        <v>7.2916666666666699E-2</v>
      </c>
    </row>
    <row r="24" spans="1:24" ht="15" customHeight="1" x14ac:dyDescent="0.2">
      <c r="A24" s="33"/>
      <c r="B24" s="33"/>
      <c r="C24" s="35"/>
      <c r="E24" s="732" t="s">
        <v>816</v>
      </c>
      <c r="F24" s="732"/>
      <c r="G24" s="732"/>
      <c r="H24" s="732"/>
      <c r="J24" s="397" t="s">
        <v>159</v>
      </c>
      <c r="K24" s="397" t="s">
        <v>160</v>
      </c>
      <c r="L24" s="397">
        <v>0</v>
      </c>
      <c r="M24" s="401"/>
      <c r="O24" s="408">
        <v>0.28472222222222199</v>
      </c>
      <c r="P24" s="409">
        <f t="shared" si="0"/>
        <v>0.28472222222222199</v>
      </c>
      <c r="Q24" s="410" t="s">
        <v>700</v>
      </c>
      <c r="R24" s="407" t="s">
        <v>113</v>
      </c>
      <c r="T24" s="413">
        <v>650</v>
      </c>
      <c r="U24" s="410" t="s">
        <v>534</v>
      </c>
      <c r="W24" s="583">
        <v>150</v>
      </c>
      <c r="X24" s="584">
        <v>7.6388888888888895E-2</v>
      </c>
    </row>
    <row r="25" spans="1:24" ht="15" customHeight="1" x14ac:dyDescent="0.2">
      <c r="A25" s="33"/>
      <c r="B25" s="33"/>
      <c r="C25" s="35"/>
      <c r="E25" s="398" t="s">
        <v>749</v>
      </c>
      <c r="F25" s="398" t="s">
        <v>817</v>
      </c>
      <c r="G25" s="398"/>
      <c r="H25" s="398"/>
      <c r="J25" s="397" t="s">
        <v>161</v>
      </c>
      <c r="K25" s="397" t="s">
        <v>162</v>
      </c>
      <c r="L25" s="397">
        <v>1</v>
      </c>
      <c r="M25" s="401" t="s">
        <v>486</v>
      </c>
      <c r="O25" s="408">
        <v>0.28819444444444398</v>
      </c>
      <c r="P25" s="409">
        <f t="shared" si="0"/>
        <v>0.28819444444444398</v>
      </c>
      <c r="Q25" s="410" t="s">
        <v>701</v>
      </c>
      <c r="R25" s="407" t="s">
        <v>113</v>
      </c>
      <c r="T25" s="413">
        <v>655</v>
      </c>
      <c r="U25" s="410" t="s">
        <v>535</v>
      </c>
      <c r="W25" s="583">
        <v>155</v>
      </c>
      <c r="X25" s="584">
        <v>7.9861111111111105E-2</v>
      </c>
    </row>
    <row r="26" spans="1:24" ht="15" customHeight="1" x14ac:dyDescent="0.2">
      <c r="A26" s="33"/>
      <c r="B26" s="33"/>
      <c r="C26" s="35"/>
      <c r="E26" s="576" t="s">
        <v>405</v>
      </c>
      <c r="F26" s="577" t="s">
        <v>808</v>
      </c>
      <c r="G26" s="578"/>
      <c r="H26" s="579"/>
      <c r="J26" s="397" t="s">
        <v>163</v>
      </c>
      <c r="K26" s="397" t="s">
        <v>164</v>
      </c>
      <c r="L26" s="397">
        <v>0</v>
      </c>
      <c r="M26" s="401"/>
      <c r="O26" s="408">
        <v>0.29166666666666602</v>
      </c>
      <c r="P26" s="409">
        <f t="shared" si="0"/>
        <v>0.29166666666666602</v>
      </c>
      <c r="Q26" s="410" t="s">
        <v>702</v>
      </c>
      <c r="R26" s="407" t="s">
        <v>114</v>
      </c>
      <c r="T26" s="413">
        <v>700</v>
      </c>
      <c r="U26" s="410" t="s">
        <v>114</v>
      </c>
      <c r="W26" s="583">
        <v>200</v>
      </c>
      <c r="X26" s="584">
        <v>8.3333333333333301E-2</v>
      </c>
    </row>
    <row r="27" spans="1:24" ht="15" customHeight="1" x14ac:dyDescent="0.2">
      <c r="A27" s="33"/>
      <c r="B27" s="33"/>
      <c r="C27" s="35"/>
      <c r="E27" s="576" t="s">
        <v>406</v>
      </c>
      <c r="F27" s="577" t="s">
        <v>809</v>
      </c>
      <c r="G27" s="578"/>
      <c r="H27" s="579"/>
      <c r="J27" s="397" t="s">
        <v>165</v>
      </c>
      <c r="K27" s="397" t="s">
        <v>166</v>
      </c>
      <c r="L27" s="397">
        <v>1</v>
      </c>
      <c r="M27" s="401"/>
      <c r="O27" s="408">
        <v>0.29513888888888901</v>
      </c>
      <c r="P27" s="409">
        <f t="shared" si="0"/>
        <v>0.29513888888888901</v>
      </c>
      <c r="Q27" s="410" t="s">
        <v>703</v>
      </c>
      <c r="R27" s="407" t="s">
        <v>114</v>
      </c>
      <c r="T27" s="413">
        <v>705</v>
      </c>
      <c r="U27" s="410" t="s">
        <v>536</v>
      </c>
      <c r="W27" s="583">
        <v>205</v>
      </c>
      <c r="X27" s="584">
        <v>8.6805555555555594E-2</v>
      </c>
    </row>
    <row r="28" spans="1:24" ht="15" customHeight="1" x14ac:dyDescent="0.2">
      <c r="A28" s="33"/>
      <c r="B28" s="33"/>
      <c r="C28" s="35"/>
      <c r="E28" s="576" t="s">
        <v>812</v>
      </c>
      <c r="F28" s="577" t="s">
        <v>810</v>
      </c>
      <c r="G28" s="578"/>
      <c r="H28" s="579"/>
      <c r="J28" s="397" t="s">
        <v>167</v>
      </c>
      <c r="K28" s="397" t="s">
        <v>168</v>
      </c>
      <c r="L28" s="397">
        <v>1</v>
      </c>
      <c r="M28" s="401" t="s">
        <v>486</v>
      </c>
      <c r="O28" s="408">
        <v>0.29861111111111099</v>
      </c>
      <c r="P28" s="409">
        <f t="shared" si="0"/>
        <v>0.29861111111111099</v>
      </c>
      <c r="Q28" s="410" t="s">
        <v>704</v>
      </c>
      <c r="R28" s="407" t="s">
        <v>114</v>
      </c>
      <c r="T28" s="413">
        <v>710</v>
      </c>
      <c r="U28" s="410" t="s">
        <v>537</v>
      </c>
      <c r="W28" s="583">
        <v>210</v>
      </c>
      <c r="X28" s="584">
        <v>9.0277777777777804E-2</v>
      </c>
    </row>
    <row r="29" spans="1:24" ht="15" customHeight="1" x14ac:dyDescent="0.2">
      <c r="A29" s="33"/>
      <c r="B29" s="33"/>
      <c r="C29" s="35"/>
      <c r="E29" s="576" t="s">
        <v>407</v>
      </c>
      <c r="F29" s="577" t="s">
        <v>811</v>
      </c>
      <c r="G29" s="578"/>
      <c r="H29" s="579"/>
      <c r="J29" s="397" t="s">
        <v>169</v>
      </c>
      <c r="K29" s="397" t="s">
        <v>170</v>
      </c>
      <c r="L29" s="397">
        <v>0</v>
      </c>
      <c r="M29" s="401"/>
      <c r="O29" s="408">
        <v>0.30208333333333298</v>
      </c>
      <c r="P29" s="409">
        <f t="shared" si="0"/>
        <v>0.30208333333333298</v>
      </c>
      <c r="Q29" s="410" t="s">
        <v>705</v>
      </c>
      <c r="R29" s="407" t="s">
        <v>0</v>
      </c>
      <c r="T29" s="413">
        <v>715</v>
      </c>
      <c r="U29" s="410" t="s">
        <v>0</v>
      </c>
      <c r="W29" s="583">
        <v>215</v>
      </c>
      <c r="X29" s="584">
        <v>9.375E-2</v>
      </c>
    </row>
    <row r="30" spans="1:24" ht="15" customHeight="1" x14ac:dyDescent="0.2">
      <c r="A30" s="33"/>
      <c r="B30" s="33"/>
      <c r="C30" s="35"/>
      <c r="E30" s="576" t="s">
        <v>407</v>
      </c>
      <c r="F30" s="577" t="s">
        <v>845</v>
      </c>
      <c r="G30" s="578"/>
      <c r="H30" s="579"/>
      <c r="J30" s="397" t="s">
        <v>171</v>
      </c>
      <c r="K30" s="397" t="s">
        <v>172</v>
      </c>
      <c r="L30" s="397">
        <v>1</v>
      </c>
      <c r="M30" s="401"/>
      <c r="O30" s="408">
        <v>0.30555555555555503</v>
      </c>
      <c r="P30" s="409">
        <f t="shared" si="0"/>
        <v>0.30555555555555503</v>
      </c>
      <c r="Q30" s="410" t="s">
        <v>706</v>
      </c>
      <c r="R30" s="407" t="s">
        <v>0</v>
      </c>
      <c r="T30" s="413">
        <v>720</v>
      </c>
      <c r="U30" s="410" t="s">
        <v>538</v>
      </c>
      <c r="W30" s="583">
        <v>220</v>
      </c>
      <c r="X30" s="584">
        <v>9.7222222222222196E-2</v>
      </c>
    </row>
    <row r="31" spans="1:24" ht="15" customHeight="1" x14ac:dyDescent="0.2">
      <c r="A31" s="33"/>
      <c r="B31" s="33"/>
      <c r="C31" s="35"/>
      <c r="J31" s="397" t="s">
        <v>173</v>
      </c>
      <c r="K31" s="397" t="s">
        <v>174</v>
      </c>
      <c r="L31" s="397">
        <v>0</v>
      </c>
      <c r="M31" s="401"/>
      <c r="O31" s="408">
        <v>0.30902777777777701</v>
      </c>
      <c r="P31" s="409">
        <f t="shared" si="0"/>
        <v>0.30902777777777701</v>
      </c>
      <c r="Q31" s="410" t="s">
        <v>707</v>
      </c>
      <c r="R31" s="407" t="s">
        <v>0</v>
      </c>
      <c r="T31" s="413">
        <v>725</v>
      </c>
      <c r="U31" s="410" t="s">
        <v>539</v>
      </c>
      <c r="W31" s="583">
        <v>225</v>
      </c>
      <c r="X31" s="584">
        <v>0.100694444444444</v>
      </c>
    </row>
    <row r="32" spans="1:24" ht="15" customHeight="1" x14ac:dyDescent="0.2">
      <c r="A32" s="33"/>
      <c r="B32" s="33"/>
      <c r="C32" s="35"/>
      <c r="J32" s="397" t="s">
        <v>175</v>
      </c>
      <c r="K32" s="397" t="s">
        <v>176</v>
      </c>
      <c r="L32" s="397">
        <v>3</v>
      </c>
      <c r="M32" s="401"/>
      <c r="O32" s="408">
        <v>0.312499999999999</v>
      </c>
      <c r="P32" s="409">
        <f t="shared" si="0"/>
        <v>0.312499999999999</v>
      </c>
      <c r="Q32" s="410" t="s">
        <v>708</v>
      </c>
      <c r="R32" s="407" t="s">
        <v>1</v>
      </c>
      <c r="T32" s="413">
        <v>730</v>
      </c>
      <c r="U32" s="410" t="s">
        <v>1</v>
      </c>
      <c r="W32" s="583">
        <v>230</v>
      </c>
      <c r="X32" s="584">
        <v>0.104166666666667</v>
      </c>
    </row>
    <row r="33" spans="1:24" ht="15" customHeight="1" x14ac:dyDescent="0.2">
      <c r="A33" s="33"/>
      <c r="B33" s="33"/>
      <c r="C33" s="35"/>
      <c r="J33" s="397" t="s">
        <v>177</v>
      </c>
      <c r="K33" s="397" t="s">
        <v>178</v>
      </c>
      <c r="L33" s="397">
        <v>0</v>
      </c>
      <c r="M33" s="401"/>
      <c r="O33" s="408">
        <v>0.31597222222222199</v>
      </c>
      <c r="P33" s="409">
        <f t="shared" si="0"/>
        <v>0.31597222222222199</v>
      </c>
      <c r="Q33" s="410" t="s">
        <v>709</v>
      </c>
      <c r="R33" s="407" t="s">
        <v>1</v>
      </c>
      <c r="T33" s="413">
        <v>735</v>
      </c>
      <c r="U33" s="410" t="s">
        <v>540</v>
      </c>
      <c r="W33" s="583">
        <v>235</v>
      </c>
      <c r="X33" s="584">
        <v>0.10763888888888901</v>
      </c>
    </row>
    <row r="34" spans="1:24" ht="15" customHeight="1" x14ac:dyDescent="0.2">
      <c r="A34" s="33"/>
      <c r="B34" s="33"/>
      <c r="C34" s="35"/>
      <c r="J34" s="397" t="s">
        <v>179</v>
      </c>
      <c r="K34" s="397" t="s">
        <v>180</v>
      </c>
      <c r="L34" s="397">
        <v>0</v>
      </c>
      <c r="M34" s="401"/>
      <c r="O34" s="408">
        <v>0.31944444444444398</v>
      </c>
      <c r="P34" s="409">
        <f t="shared" si="0"/>
        <v>0.31944444444444398</v>
      </c>
      <c r="Q34" s="410" t="s">
        <v>710</v>
      </c>
      <c r="R34" s="407" t="s">
        <v>1</v>
      </c>
      <c r="T34" s="413">
        <v>740</v>
      </c>
      <c r="U34" s="410" t="s">
        <v>541</v>
      </c>
      <c r="W34" s="583">
        <v>240</v>
      </c>
      <c r="X34" s="584">
        <v>0.11111111111111099</v>
      </c>
    </row>
    <row r="35" spans="1:24" ht="15" customHeight="1" x14ac:dyDescent="0.2">
      <c r="A35" s="33"/>
      <c r="B35" s="33"/>
      <c r="C35" s="35"/>
      <c r="J35" s="397" t="s">
        <v>181</v>
      </c>
      <c r="K35" s="397" t="s">
        <v>182</v>
      </c>
      <c r="L35" s="397">
        <v>3</v>
      </c>
      <c r="M35" s="401"/>
      <c r="O35" s="408">
        <v>0.32291666666666602</v>
      </c>
      <c r="P35" s="409">
        <f t="shared" si="0"/>
        <v>0.32291666666666602</v>
      </c>
      <c r="Q35" s="410" t="s">
        <v>711</v>
      </c>
      <c r="R35" s="407" t="s">
        <v>2</v>
      </c>
      <c r="T35" s="413">
        <v>745</v>
      </c>
      <c r="U35" s="410" t="s">
        <v>2</v>
      </c>
      <c r="W35" s="583">
        <v>245</v>
      </c>
      <c r="X35" s="584">
        <v>0.114583333333333</v>
      </c>
    </row>
    <row r="36" spans="1:24" ht="15" customHeight="1" x14ac:dyDescent="0.2">
      <c r="A36" s="33"/>
      <c r="B36" s="33"/>
      <c r="C36" s="35"/>
      <c r="J36" s="397" t="s">
        <v>183</v>
      </c>
      <c r="K36" s="397" t="s">
        <v>184</v>
      </c>
      <c r="L36" s="397">
        <v>0</v>
      </c>
      <c r="M36" s="401"/>
      <c r="O36" s="408">
        <v>0.32638888888888801</v>
      </c>
      <c r="P36" s="409">
        <f t="shared" si="0"/>
        <v>0.32638888888888801</v>
      </c>
      <c r="Q36" s="410" t="s">
        <v>712</v>
      </c>
      <c r="R36" s="407" t="s">
        <v>2</v>
      </c>
      <c r="T36" s="413">
        <v>750</v>
      </c>
      <c r="U36" s="410" t="s">
        <v>542</v>
      </c>
      <c r="W36" s="583">
        <v>250</v>
      </c>
      <c r="X36" s="584">
        <v>0.118055555555556</v>
      </c>
    </row>
    <row r="37" spans="1:24" ht="15" customHeight="1" x14ac:dyDescent="0.2">
      <c r="A37" s="33"/>
      <c r="B37" s="33"/>
      <c r="C37" s="35"/>
      <c r="J37" s="397" t="s">
        <v>886</v>
      </c>
      <c r="K37" s="397" t="s">
        <v>910</v>
      </c>
      <c r="L37" s="397">
        <v>2</v>
      </c>
      <c r="M37" s="401"/>
      <c r="O37" s="408">
        <v>0.32986111111110999</v>
      </c>
      <c r="P37" s="409">
        <f t="shared" si="0"/>
        <v>0.32986111111110999</v>
      </c>
      <c r="Q37" s="410" t="s">
        <v>713</v>
      </c>
      <c r="R37" s="407" t="s">
        <v>2</v>
      </c>
      <c r="T37" s="413">
        <v>755</v>
      </c>
      <c r="U37" s="410" t="s">
        <v>543</v>
      </c>
      <c r="W37" s="583">
        <v>255</v>
      </c>
      <c r="X37" s="584">
        <v>0.121527777777778</v>
      </c>
    </row>
    <row r="38" spans="1:24" ht="15" customHeight="1" x14ac:dyDescent="0.2">
      <c r="A38" s="33"/>
      <c r="B38" s="33"/>
      <c r="C38" s="35"/>
      <c r="J38" s="397" t="s">
        <v>185</v>
      </c>
      <c r="K38" s="397" t="s">
        <v>186</v>
      </c>
      <c r="L38" s="397">
        <v>0</v>
      </c>
      <c r="M38" s="401"/>
      <c r="O38" s="408">
        <v>0.33333333333333298</v>
      </c>
      <c r="P38" s="409">
        <f t="shared" si="0"/>
        <v>0.33333333333333298</v>
      </c>
      <c r="Q38" s="410" t="s">
        <v>714</v>
      </c>
      <c r="R38" s="407" t="s">
        <v>3</v>
      </c>
      <c r="T38" s="413">
        <v>800</v>
      </c>
      <c r="U38" s="410" t="s">
        <v>3</v>
      </c>
      <c r="W38" s="583">
        <v>300</v>
      </c>
      <c r="X38" s="584">
        <v>0.125</v>
      </c>
    </row>
    <row r="39" spans="1:24" ht="15" customHeight="1" x14ac:dyDescent="0.2">
      <c r="A39" s="33"/>
      <c r="B39" s="33"/>
      <c r="C39" s="35"/>
      <c r="J39" s="397" t="s">
        <v>187</v>
      </c>
      <c r="K39" s="397" t="s">
        <v>188</v>
      </c>
      <c r="L39" s="397">
        <v>0</v>
      </c>
      <c r="M39" s="401"/>
      <c r="O39" s="408">
        <v>0.33680555555555503</v>
      </c>
      <c r="P39" s="409">
        <f t="shared" si="0"/>
        <v>0.33680555555555503</v>
      </c>
      <c r="Q39" s="410" t="s">
        <v>715</v>
      </c>
      <c r="R39" s="407" t="s">
        <v>3</v>
      </c>
      <c r="T39" s="413">
        <v>805</v>
      </c>
      <c r="U39" s="410" t="s">
        <v>544</v>
      </c>
      <c r="W39" s="583">
        <v>305</v>
      </c>
      <c r="X39" s="584">
        <v>0.12847222222222199</v>
      </c>
    </row>
    <row r="40" spans="1:24" ht="15" customHeight="1" x14ac:dyDescent="0.2">
      <c r="A40" s="33"/>
      <c r="B40" s="33"/>
      <c r="C40" s="35"/>
      <c r="J40" s="397" t="s">
        <v>189</v>
      </c>
      <c r="K40" s="397" t="s">
        <v>190</v>
      </c>
      <c r="L40" s="397">
        <v>3</v>
      </c>
      <c r="M40" s="401"/>
      <c r="O40" s="408">
        <v>0.34027777777777701</v>
      </c>
      <c r="P40" s="409">
        <f t="shared" si="0"/>
        <v>0.34027777777777701</v>
      </c>
      <c r="Q40" s="410" t="s">
        <v>716</v>
      </c>
      <c r="R40" s="407" t="s">
        <v>3</v>
      </c>
      <c r="T40" s="413">
        <v>810</v>
      </c>
      <c r="U40" s="410" t="s">
        <v>545</v>
      </c>
      <c r="W40" s="583">
        <v>310</v>
      </c>
      <c r="X40" s="584">
        <v>0.131944444444444</v>
      </c>
    </row>
    <row r="41" spans="1:24" ht="15" customHeight="1" x14ac:dyDescent="0.2">
      <c r="A41" s="33"/>
      <c r="B41" s="33"/>
      <c r="C41" s="35"/>
      <c r="J41" s="397" t="s">
        <v>191</v>
      </c>
      <c r="K41" s="397" t="s">
        <v>192</v>
      </c>
      <c r="L41" s="397">
        <v>3</v>
      </c>
      <c r="M41" s="401"/>
      <c r="O41" s="408">
        <v>0.343749999999999</v>
      </c>
      <c r="P41" s="409">
        <f t="shared" si="0"/>
        <v>0.343749999999999</v>
      </c>
      <c r="Q41" s="410" t="s">
        <v>717</v>
      </c>
      <c r="R41" s="407" t="s">
        <v>4</v>
      </c>
      <c r="T41" s="413">
        <v>815</v>
      </c>
      <c r="U41" s="410" t="s">
        <v>4</v>
      </c>
      <c r="W41" s="583">
        <v>315</v>
      </c>
      <c r="X41" s="584">
        <v>0.13541666666666699</v>
      </c>
    </row>
    <row r="42" spans="1:24" ht="15" customHeight="1" x14ac:dyDescent="0.2">
      <c r="A42" s="33"/>
      <c r="B42" s="33"/>
      <c r="C42" s="35"/>
      <c r="J42" s="397" t="s">
        <v>193</v>
      </c>
      <c r="K42" s="397" t="s">
        <v>194</v>
      </c>
      <c r="L42" s="397">
        <v>3</v>
      </c>
      <c r="M42" s="401"/>
      <c r="O42" s="408">
        <v>0.34722222222222099</v>
      </c>
      <c r="P42" s="409">
        <f t="shared" si="0"/>
        <v>0.34722222222222099</v>
      </c>
      <c r="Q42" s="410" t="s">
        <v>718</v>
      </c>
      <c r="R42" s="407" t="s">
        <v>4</v>
      </c>
      <c r="T42" s="413">
        <v>820</v>
      </c>
      <c r="U42" s="410" t="s">
        <v>546</v>
      </c>
      <c r="W42" s="583">
        <v>320</v>
      </c>
      <c r="X42" s="584">
        <v>0.13888888888888901</v>
      </c>
    </row>
    <row r="43" spans="1:24" ht="15" customHeight="1" x14ac:dyDescent="0.2">
      <c r="A43" s="33"/>
      <c r="B43" s="33"/>
      <c r="C43" s="35"/>
      <c r="J43" s="397" t="s">
        <v>395</v>
      </c>
      <c r="K43" s="397" t="s">
        <v>399</v>
      </c>
      <c r="L43" s="397">
        <v>1</v>
      </c>
      <c r="M43" s="401"/>
      <c r="O43" s="408">
        <v>0.35069444444444398</v>
      </c>
      <c r="P43" s="409">
        <f t="shared" si="0"/>
        <v>0.35069444444444398</v>
      </c>
      <c r="Q43" s="410" t="s">
        <v>719</v>
      </c>
      <c r="R43" s="407" t="s">
        <v>4</v>
      </c>
      <c r="T43" s="413">
        <v>825</v>
      </c>
      <c r="U43" s="410" t="s">
        <v>547</v>
      </c>
      <c r="W43" s="583">
        <v>325</v>
      </c>
      <c r="X43" s="584">
        <v>0.14236111111111099</v>
      </c>
    </row>
    <row r="44" spans="1:24" ht="15" customHeight="1" x14ac:dyDescent="0.2">
      <c r="A44" s="33"/>
      <c r="B44" s="33"/>
      <c r="C44" s="35"/>
      <c r="J44" s="397" t="s">
        <v>195</v>
      </c>
      <c r="K44" s="397" t="s">
        <v>196</v>
      </c>
      <c r="L44" s="397">
        <v>1</v>
      </c>
      <c r="M44" s="401" t="s">
        <v>486</v>
      </c>
      <c r="O44" s="408">
        <v>0.35416666666666602</v>
      </c>
      <c r="P44" s="409">
        <f t="shared" si="0"/>
        <v>0.35416666666666602</v>
      </c>
      <c r="Q44" s="410" t="s">
        <v>720</v>
      </c>
      <c r="R44" s="407" t="s">
        <v>5</v>
      </c>
      <c r="T44" s="413">
        <v>830</v>
      </c>
      <c r="U44" s="410" t="s">
        <v>5</v>
      </c>
      <c r="W44" s="583">
        <v>330</v>
      </c>
      <c r="X44" s="584">
        <v>0.14583333333333301</v>
      </c>
    </row>
    <row r="45" spans="1:24" ht="15" customHeight="1" x14ac:dyDescent="0.2">
      <c r="A45" s="33"/>
      <c r="B45" s="33"/>
      <c r="C45" s="35"/>
      <c r="J45" s="397" t="s">
        <v>197</v>
      </c>
      <c r="K45" s="397" t="s">
        <v>198</v>
      </c>
      <c r="L45" s="397">
        <v>0</v>
      </c>
      <c r="M45" s="401"/>
      <c r="O45" s="408">
        <v>0.35763888888888801</v>
      </c>
      <c r="P45" s="409">
        <f t="shared" si="0"/>
        <v>0.35763888888888801</v>
      </c>
      <c r="Q45" s="410" t="s">
        <v>721</v>
      </c>
      <c r="R45" s="407" t="s">
        <v>5</v>
      </c>
      <c r="T45" s="413">
        <v>835</v>
      </c>
      <c r="U45" s="410" t="s">
        <v>548</v>
      </c>
      <c r="W45" s="583">
        <v>335</v>
      </c>
      <c r="X45" s="584">
        <v>0.149305555555556</v>
      </c>
    </row>
    <row r="46" spans="1:24" ht="15" customHeight="1" x14ac:dyDescent="0.2">
      <c r="A46" s="33"/>
      <c r="B46" s="33"/>
      <c r="C46" s="35"/>
      <c r="J46" s="397" t="s">
        <v>199</v>
      </c>
      <c r="K46" s="397" t="s">
        <v>748</v>
      </c>
      <c r="L46" s="397">
        <v>1</v>
      </c>
      <c r="M46" s="401" t="s">
        <v>486</v>
      </c>
      <c r="O46" s="408">
        <v>0.36111111111110999</v>
      </c>
      <c r="P46" s="409">
        <f t="shared" si="0"/>
        <v>0.36111111111110999</v>
      </c>
      <c r="Q46" s="410" t="s">
        <v>722</v>
      </c>
      <c r="R46" s="407" t="s">
        <v>5</v>
      </c>
      <c r="T46" s="413">
        <v>840</v>
      </c>
      <c r="U46" s="410" t="s">
        <v>549</v>
      </c>
      <c r="W46" s="583">
        <v>340</v>
      </c>
      <c r="X46" s="584">
        <v>0.15277777777777801</v>
      </c>
    </row>
    <row r="47" spans="1:24" ht="15" customHeight="1" x14ac:dyDescent="0.2">
      <c r="A47" s="33"/>
      <c r="B47" s="33"/>
      <c r="C47" s="35"/>
      <c r="J47" s="397" t="s">
        <v>200</v>
      </c>
      <c r="K47" s="397" t="s">
        <v>201</v>
      </c>
      <c r="L47" s="397">
        <v>1</v>
      </c>
      <c r="M47" s="401" t="s">
        <v>486</v>
      </c>
      <c r="O47" s="408">
        <v>0.36458333333333198</v>
      </c>
      <c r="P47" s="409">
        <f t="shared" si="0"/>
        <v>0.36458333333333198</v>
      </c>
      <c r="Q47" s="410" t="s">
        <v>723</v>
      </c>
      <c r="R47" s="407" t="s">
        <v>6</v>
      </c>
      <c r="T47" s="413">
        <v>845</v>
      </c>
      <c r="U47" s="410" t="s">
        <v>6</v>
      </c>
      <c r="W47" s="583">
        <v>345</v>
      </c>
      <c r="X47" s="584">
        <v>0.15625</v>
      </c>
    </row>
    <row r="48" spans="1:24" ht="15" customHeight="1" x14ac:dyDescent="0.2">
      <c r="A48" s="33"/>
      <c r="B48" s="33"/>
      <c r="C48" s="35"/>
      <c r="J48" s="397" t="s">
        <v>202</v>
      </c>
      <c r="K48" s="397" t="s">
        <v>203</v>
      </c>
      <c r="L48" s="397">
        <v>1</v>
      </c>
      <c r="M48" s="401" t="s">
        <v>486</v>
      </c>
      <c r="O48" s="408">
        <v>0.36805555555555503</v>
      </c>
      <c r="P48" s="409">
        <f t="shared" si="0"/>
        <v>0.36805555555555503</v>
      </c>
      <c r="Q48" s="410" t="s">
        <v>724</v>
      </c>
      <c r="R48" s="407" t="s">
        <v>6</v>
      </c>
      <c r="T48" s="413">
        <v>850</v>
      </c>
      <c r="U48" s="410" t="s">
        <v>550</v>
      </c>
      <c r="W48" s="583">
        <v>350</v>
      </c>
      <c r="X48" s="584">
        <v>0.15972222222222199</v>
      </c>
    </row>
    <row r="49" spans="1:24" ht="15" customHeight="1" x14ac:dyDescent="0.2">
      <c r="A49" s="33"/>
      <c r="B49" s="33"/>
      <c r="C49" s="35"/>
      <c r="J49" s="397" t="s">
        <v>204</v>
      </c>
      <c r="K49" s="397" t="s">
        <v>205</v>
      </c>
      <c r="L49" s="397">
        <v>0</v>
      </c>
      <c r="M49" s="401"/>
      <c r="O49" s="408">
        <v>0.37152777777777701</v>
      </c>
      <c r="P49" s="409">
        <f t="shared" si="0"/>
        <v>0.37152777777777701</v>
      </c>
      <c r="Q49" s="410" t="s">
        <v>725</v>
      </c>
      <c r="R49" s="407" t="s">
        <v>6</v>
      </c>
      <c r="T49" s="413">
        <v>855</v>
      </c>
      <c r="U49" s="410" t="s">
        <v>551</v>
      </c>
      <c r="W49" s="583">
        <v>355</v>
      </c>
      <c r="X49" s="584">
        <v>0.163194444444444</v>
      </c>
    </row>
    <row r="50" spans="1:24" ht="15" customHeight="1" x14ac:dyDescent="0.2">
      <c r="A50" s="33"/>
      <c r="B50" s="33"/>
      <c r="C50" s="35"/>
      <c r="J50" s="397" t="s">
        <v>206</v>
      </c>
      <c r="K50" s="397" t="s">
        <v>207</v>
      </c>
      <c r="L50" s="397">
        <v>0</v>
      </c>
      <c r="M50" s="401"/>
      <c r="O50" s="408">
        <v>0.374999999999999</v>
      </c>
      <c r="P50" s="409">
        <f t="shared" si="0"/>
        <v>0.374999999999999</v>
      </c>
      <c r="Q50" s="410" t="s">
        <v>726</v>
      </c>
      <c r="R50" s="407" t="s">
        <v>7</v>
      </c>
      <c r="T50" s="413">
        <v>900</v>
      </c>
      <c r="U50" s="410" t="s">
        <v>7</v>
      </c>
      <c r="W50" s="583">
        <v>400</v>
      </c>
      <c r="X50" s="584">
        <v>0.16666666666666699</v>
      </c>
    </row>
    <row r="51" spans="1:24" ht="15" customHeight="1" x14ac:dyDescent="0.2">
      <c r="A51" s="33"/>
      <c r="B51" s="33"/>
      <c r="C51" s="35"/>
      <c r="J51" s="397" t="s">
        <v>208</v>
      </c>
      <c r="K51" s="397" t="s">
        <v>209</v>
      </c>
      <c r="L51" s="397">
        <v>0</v>
      </c>
      <c r="M51" s="401"/>
      <c r="O51" s="408">
        <v>0.37847222222222099</v>
      </c>
      <c r="P51" s="409">
        <f t="shared" si="0"/>
        <v>0.37847222222222099</v>
      </c>
      <c r="Q51" s="410" t="s">
        <v>727</v>
      </c>
      <c r="R51" s="407" t="s">
        <v>7</v>
      </c>
      <c r="T51" s="413">
        <v>905</v>
      </c>
      <c r="U51" s="410" t="s">
        <v>552</v>
      </c>
      <c r="W51" s="583">
        <v>405</v>
      </c>
      <c r="X51" s="584">
        <v>0.17013888888888901</v>
      </c>
    </row>
    <row r="52" spans="1:24" ht="15" customHeight="1" x14ac:dyDescent="0.2">
      <c r="A52" s="33"/>
      <c r="B52" s="33"/>
      <c r="C52" s="35"/>
      <c r="J52" s="397" t="s">
        <v>210</v>
      </c>
      <c r="K52" s="397" t="s">
        <v>211</v>
      </c>
      <c r="L52" s="397">
        <v>0</v>
      </c>
      <c r="M52" s="401"/>
      <c r="O52" s="408">
        <v>0.38194444444444298</v>
      </c>
      <c r="P52" s="409">
        <f t="shared" si="0"/>
        <v>0.38194444444444298</v>
      </c>
      <c r="Q52" s="410" t="s">
        <v>728</v>
      </c>
      <c r="R52" s="407" t="s">
        <v>7</v>
      </c>
      <c r="T52" s="413">
        <v>910</v>
      </c>
      <c r="U52" s="410" t="s">
        <v>553</v>
      </c>
      <c r="W52" s="583">
        <v>410</v>
      </c>
      <c r="X52" s="584">
        <v>0.17361111111111099</v>
      </c>
    </row>
    <row r="53" spans="1:24" ht="15" customHeight="1" x14ac:dyDescent="0.2">
      <c r="A53" s="33"/>
      <c r="B53" s="33"/>
      <c r="C53" s="35"/>
      <c r="J53" s="397" t="s">
        <v>212</v>
      </c>
      <c r="K53" s="397" t="s">
        <v>213</v>
      </c>
      <c r="L53" s="397">
        <v>0</v>
      </c>
      <c r="M53" s="401"/>
      <c r="O53" s="408">
        <v>0.38541666666666602</v>
      </c>
      <c r="P53" s="409">
        <f t="shared" si="0"/>
        <v>0.38541666666666602</v>
      </c>
      <c r="Q53" s="410" t="s">
        <v>729</v>
      </c>
      <c r="R53" s="407" t="s">
        <v>8</v>
      </c>
      <c r="T53" s="413">
        <v>915</v>
      </c>
      <c r="U53" s="410" t="s">
        <v>8</v>
      </c>
      <c r="W53" s="583">
        <v>415</v>
      </c>
      <c r="X53" s="584">
        <v>0.17708333333333301</v>
      </c>
    </row>
    <row r="54" spans="1:24" ht="15" customHeight="1" x14ac:dyDescent="0.2">
      <c r="A54" s="33"/>
      <c r="B54" s="33"/>
      <c r="C54" s="35"/>
      <c r="J54" s="397" t="s">
        <v>214</v>
      </c>
      <c r="K54" s="397" t="s">
        <v>215</v>
      </c>
      <c r="L54" s="397">
        <v>1</v>
      </c>
      <c r="M54" s="401" t="s">
        <v>486</v>
      </c>
      <c r="O54" s="408">
        <v>0.38888888888888801</v>
      </c>
      <c r="P54" s="409">
        <f t="shared" si="0"/>
        <v>0.38888888888888801</v>
      </c>
      <c r="Q54" s="410" t="s">
        <v>730</v>
      </c>
      <c r="R54" s="407" t="s">
        <v>8</v>
      </c>
      <c r="T54" s="413">
        <v>920</v>
      </c>
      <c r="U54" s="410" t="s">
        <v>554</v>
      </c>
      <c r="W54" s="583">
        <v>420</v>
      </c>
      <c r="X54" s="584">
        <v>0.180555555555556</v>
      </c>
    </row>
    <row r="55" spans="1:24" ht="15" customHeight="1" x14ac:dyDescent="0.2">
      <c r="A55" s="33"/>
      <c r="B55" s="33"/>
      <c r="C55" s="35"/>
      <c r="J55" s="397" t="s">
        <v>216</v>
      </c>
      <c r="K55" s="397" t="s">
        <v>217</v>
      </c>
      <c r="L55" s="397">
        <v>0</v>
      </c>
      <c r="M55" s="401"/>
      <c r="O55" s="408">
        <v>0.39236111111110999</v>
      </c>
      <c r="P55" s="409">
        <f t="shared" si="0"/>
        <v>0.39236111111110999</v>
      </c>
      <c r="Q55" s="410" t="s">
        <v>731</v>
      </c>
      <c r="R55" s="407" t="s">
        <v>8</v>
      </c>
      <c r="T55" s="413">
        <v>925</v>
      </c>
      <c r="U55" s="410" t="s">
        <v>555</v>
      </c>
      <c r="W55" s="583">
        <v>425</v>
      </c>
      <c r="X55" s="584">
        <v>0.18402777777777801</v>
      </c>
    </row>
    <row r="56" spans="1:24" ht="15" customHeight="1" x14ac:dyDescent="0.2">
      <c r="A56" s="33"/>
      <c r="B56" s="33"/>
      <c r="C56" s="35"/>
      <c r="J56" s="397" t="s">
        <v>218</v>
      </c>
      <c r="K56" s="397" t="s">
        <v>219</v>
      </c>
      <c r="L56" s="397">
        <v>0</v>
      </c>
      <c r="M56" s="401"/>
      <c r="O56" s="408">
        <v>0.39583333333333198</v>
      </c>
      <c r="P56" s="409">
        <f t="shared" si="0"/>
        <v>0.39583333333333198</v>
      </c>
      <c r="Q56" s="410" t="s">
        <v>732</v>
      </c>
      <c r="R56" s="407" t="s">
        <v>9</v>
      </c>
      <c r="T56" s="413">
        <v>930</v>
      </c>
      <c r="U56" s="410" t="s">
        <v>9</v>
      </c>
      <c r="W56" s="583">
        <v>430</v>
      </c>
      <c r="X56" s="584">
        <v>0.1875</v>
      </c>
    </row>
    <row r="57" spans="1:24" ht="15" customHeight="1" x14ac:dyDescent="0.2">
      <c r="A57" s="33"/>
      <c r="B57" s="33"/>
      <c r="C57" s="35"/>
      <c r="J57" s="397" t="s">
        <v>220</v>
      </c>
      <c r="K57" s="397" t="s">
        <v>221</v>
      </c>
      <c r="L57" s="397">
        <v>0</v>
      </c>
      <c r="M57" s="401"/>
      <c r="O57" s="408">
        <v>0.39930555555555503</v>
      </c>
      <c r="P57" s="409">
        <f t="shared" si="0"/>
        <v>0.39930555555555503</v>
      </c>
      <c r="Q57" s="410" t="s">
        <v>733</v>
      </c>
      <c r="R57" s="407" t="s">
        <v>9</v>
      </c>
      <c r="T57" s="413">
        <v>935</v>
      </c>
      <c r="U57" s="410" t="s">
        <v>556</v>
      </c>
      <c r="W57" s="583">
        <v>435</v>
      </c>
      <c r="X57" s="584">
        <v>0.19097222222222199</v>
      </c>
    </row>
    <row r="58" spans="1:24" ht="15" customHeight="1" x14ac:dyDescent="0.2">
      <c r="A58" s="33"/>
      <c r="B58" s="33"/>
      <c r="C58" s="35"/>
      <c r="J58" s="397" t="s">
        <v>222</v>
      </c>
      <c r="K58" s="397" t="s">
        <v>223</v>
      </c>
      <c r="L58" s="397">
        <v>0</v>
      </c>
      <c r="M58" s="401"/>
      <c r="O58" s="408">
        <v>0.40277777777777701</v>
      </c>
      <c r="P58" s="409">
        <f t="shared" si="0"/>
        <v>0.40277777777777701</v>
      </c>
      <c r="Q58" s="410" t="s">
        <v>734</v>
      </c>
      <c r="R58" s="407" t="s">
        <v>9</v>
      </c>
      <c r="T58" s="413">
        <v>940</v>
      </c>
      <c r="U58" s="410" t="s">
        <v>557</v>
      </c>
      <c r="W58" s="583">
        <v>440</v>
      </c>
      <c r="X58" s="584">
        <v>0.194444444444444</v>
      </c>
    </row>
    <row r="59" spans="1:24" ht="15" customHeight="1" x14ac:dyDescent="0.2">
      <c r="A59" s="33"/>
      <c r="B59" s="33"/>
      <c r="C59" s="35"/>
      <c r="J59" s="397" t="s">
        <v>224</v>
      </c>
      <c r="K59" s="397" t="s">
        <v>225</v>
      </c>
      <c r="L59" s="397">
        <v>3</v>
      </c>
      <c r="M59" s="401"/>
      <c r="O59" s="408">
        <v>0.406249999999999</v>
      </c>
      <c r="P59" s="409">
        <f t="shared" si="0"/>
        <v>0.406249999999999</v>
      </c>
      <c r="Q59" s="410" t="s">
        <v>735</v>
      </c>
      <c r="R59" s="407" t="s">
        <v>10</v>
      </c>
      <c r="T59" s="413">
        <v>945</v>
      </c>
      <c r="U59" s="410" t="s">
        <v>10</v>
      </c>
      <c r="W59" s="583">
        <v>445</v>
      </c>
      <c r="X59" s="584">
        <v>0.19791666666666699</v>
      </c>
    </row>
    <row r="60" spans="1:24" ht="15" customHeight="1" x14ac:dyDescent="0.2">
      <c r="A60" s="33"/>
      <c r="B60" s="33"/>
      <c r="C60" s="35"/>
      <c r="J60" s="397" t="s">
        <v>226</v>
      </c>
      <c r="K60" s="397" t="s">
        <v>227</v>
      </c>
      <c r="L60" s="397">
        <v>0</v>
      </c>
      <c r="M60" s="401"/>
      <c r="O60" s="408">
        <v>0.40972222222222099</v>
      </c>
      <c r="P60" s="409">
        <f t="shared" si="0"/>
        <v>0.40972222222222099</v>
      </c>
      <c r="Q60" s="410" t="s">
        <v>736</v>
      </c>
      <c r="R60" s="407" t="s">
        <v>10</v>
      </c>
      <c r="T60" s="413">
        <v>950</v>
      </c>
      <c r="U60" s="410" t="s">
        <v>558</v>
      </c>
      <c r="W60" s="583">
        <v>450</v>
      </c>
      <c r="X60" s="584">
        <v>0.20138888888888901</v>
      </c>
    </row>
    <row r="61" spans="1:24" ht="15" customHeight="1" x14ac:dyDescent="0.2">
      <c r="A61" s="33"/>
      <c r="B61" s="33"/>
      <c r="C61" s="35"/>
      <c r="J61" s="397" t="s">
        <v>228</v>
      </c>
      <c r="K61" s="397" t="s">
        <v>229</v>
      </c>
      <c r="L61" s="397">
        <v>1</v>
      </c>
      <c r="M61" s="401" t="s">
        <v>486</v>
      </c>
      <c r="O61" s="408">
        <v>0.41319444444444298</v>
      </c>
      <c r="P61" s="409">
        <f t="shared" si="0"/>
        <v>0.41319444444444298</v>
      </c>
      <c r="Q61" s="410" t="s">
        <v>737</v>
      </c>
      <c r="R61" s="407" t="s">
        <v>10</v>
      </c>
      <c r="T61" s="413">
        <v>955</v>
      </c>
      <c r="U61" s="410" t="s">
        <v>559</v>
      </c>
      <c r="W61" s="583">
        <v>455</v>
      </c>
      <c r="X61" s="584">
        <v>0.20486111111111099</v>
      </c>
    </row>
    <row r="62" spans="1:24" ht="15" customHeight="1" x14ac:dyDescent="0.2">
      <c r="A62" s="33"/>
      <c r="B62" s="33"/>
      <c r="C62" s="35"/>
      <c r="J62" s="397" t="s">
        <v>230</v>
      </c>
      <c r="K62" s="397" t="s">
        <v>231</v>
      </c>
      <c r="L62" s="397">
        <v>1</v>
      </c>
      <c r="M62" s="401" t="s">
        <v>486</v>
      </c>
      <c r="O62" s="408">
        <v>0.41666666666666602</v>
      </c>
      <c r="P62" s="409">
        <f t="shared" si="0"/>
        <v>0.41666666666666602</v>
      </c>
      <c r="Q62" s="410" t="s">
        <v>11</v>
      </c>
      <c r="R62" s="407" t="s">
        <v>11</v>
      </c>
      <c r="W62" s="583">
        <v>500</v>
      </c>
      <c r="X62" s="584">
        <v>0.20833333333333301</v>
      </c>
    </row>
    <row r="63" spans="1:24" ht="15" customHeight="1" x14ac:dyDescent="0.2">
      <c r="A63" s="33"/>
      <c r="B63" s="33"/>
      <c r="C63" s="35"/>
      <c r="J63" s="397" t="s">
        <v>232</v>
      </c>
      <c r="K63" s="397" t="s">
        <v>233</v>
      </c>
      <c r="L63" s="397">
        <v>3</v>
      </c>
      <c r="M63" s="401"/>
      <c r="O63" s="408">
        <v>0.42013888888888801</v>
      </c>
      <c r="P63" s="409">
        <f t="shared" si="0"/>
        <v>0.42013888888888801</v>
      </c>
      <c r="Q63" s="410" t="s">
        <v>560</v>
      </c>
      <c r="R63" s="407" t="s">
        <v>11</v>
      </c>
      <c r="W63" s="583">
        <v>505</v>
      </c>
      <c r="X63" s="584">
        <v>0.211805555555556</v>
      </c>
    </row>
    <row r="64" spans="1:24" ht="15" customHeight="1" x14ac:dyDescent="0.2">
      <c r="A64" s="33"/>
      <c r="B64" s="33"/>
      <c r="C64" s="35"/>
      <c r="J64" s="397" t="s">
        <v>234</v>
      </c>
      <c r="K64" s="397" t="s">
        <v>235</v>
      </c>
      <c r="L64" s="397">
        <v>3</v>
      </c>
      <c r="M64" s="401"/>
      <c r="O64" s="408">
        <v>0.42361111111110999</v>
      </c>
      <c r="P64" s="409">
        <f t="shared" si="0"/>
        <v>0.42361111111110999</v>
      </c>
      <c r="Q64" s="410" t="s">
        <v>561</v>
      </c>
      <c r="R64" s="407" t="s">
        <v>11</v>
      </c>
      <c r="W64" s="583">
        <v>510</v>
      </c>
      <c r="X64" s="584">
        <v>0.21527777777777801</v>
      </c>
    </row>
    <row r="65" spans="1:24" ht="15" customHeight="1" x14ac:dyDescent="0.2">
      <c r="A65" s="33"/>
      <c r="B65" s="33"/>
      <c r="C65" s="35"/>
      <c r="J65" s="397" t="s">
        <v>236</v>
      </c>
      <c r="K65" s="397" t="s">
        <v>237</v>
      </c>
      <c r="L65" s="397">
        <v>3</v>
      </c>
      <c r="M65" s="401"/>
      <c r="O65" s="408">
        <v>0.42708333333333198</v>
      </c>
      <c r="P65" s="409">
        <f t="shared" si="0"/>
        <v>0.42708333333333198</v>
      </c>
      <c r="Q65" s="410" t="s">
        <v>12</v>
      </c>
      <c r="R65" s="407" t="s">
        <v>12</v>
      </c>
      <c r="W65" s="583">
        <v>515</v>
      </c>
      <c r="X65" s="584">
        <v>0.21875</v>
      </c>
    </row>
    <row r="66" spans="1:24" ht="15" customHeight="1" x14ac:dyDescent="0.2">
      <c r="A66" s="33"/>
      <c r="B66" s="33"/>
      <c r="C66" s="35"/>
      <c r="J66" s="397" t="s">
        <v>238</v>
      </c>
      <c r="K66" s="397" t="s">
        <v>239</v>
      </c>
      <c r="L66" s="397">
        <v>1</v>
      </c>
      <c r="M66" s="401" t="s">
        <v>486</v>
      </c>
      <c r="O66" s="408">
        <v>0.43055555555555403</v>
      </c>
      <c r="P66" s="409">
        <f t="shared" si="0"/>
        <v>0.43055555555555403</v>
      </c>
      <c r="Q66" s="410" t="s">
        <v>562</v>
      </c>
      <c r="R66" s="407" t="s">
        <v>12</v>
      </c>
      <c r="W66" s="583">
        <v>520</v>
      </c>
      <c r="X66" s="584">
        <v>0.22222222222222199</v>
      </c>
    </row>
    <row r="67" spans="1:24" ht="15" customHeight="1" x14ac:dyDescent="0.2">
      <c r="A67" s="33"/>
      <c r="B67" s="33"/>
      <c r="C67" s="35"/>
      <c r="J67" s="397" t="s">
        <v>911</v>
      </c>
      <c r="K67" s="397" t="s">
        <v>912</v>
      </c>
      <c r="L67" s="397">
        <v>0</v>
      </c>
      <c r="M67" s="401"/>
      <c r="O67" s="408">
        <v>0.43402777777777701</v>
      </c>
      <c r="P67" s="409">
        <f t="shared" ref="P67:P130" si="3">O67</f>
        <v>0.43402777777777701</v>
      </c>
      <c r="Q67" s="410" t="s">
        <v>563</v>
      </c>
      <c r="R67" s="407" t="s">
        <v>12</v>
      </c>
      <c r="W67" s="583">
        <v>525</v>
      </c>
      <c r="X67" s="584">
        <v>0.225694444444444</v>
      </c>
    </row>
    <row r="68" spans="1:24" ht="15" customHeight="1" x14ac:dyDescent="0.2">
      <c r="A68" s="33"/>
      <c r="B68" s="33"/>
      <c r="C68" s="35"/>
      <c r="J68" s="397" t="s">
        <v>240</v>
      </c>
      <c r="K68" s="397" t="s">
        <v>241</v>
      </c>
      <c r="L68" s="397">
        <v>3</v>
      </c>
      <c r="M68" s="401"/>
      <c r="O68" s="408">
        <v>0.437499999999999</v>
      </c>
      <c r="P68" s="409">
        <f t="shared" si="3"/>
        <v>0.437499999999999</v>
      </c>
      <c r="Q68" s="410" t="s">
        <v>13</v>
      </c>
      <c r="R68" s="407" t="s">
        <v>13</v>
      </c>
      <c r="W68" s="583">
        <v>530</v>
      </c>
      <c r="X68" s="584">
        <v>0.22916666666666699</v>
      </c>
    </row>
    <row r="69" spans="1:24" ht="15" customHeight="1" x14ac:dyDescent="0.2">
      <c r="A69" s="33"/>
      <c r="B69" s="33"/>
      <c r="C69" s="35"/>
      <c r="J69" s="397" t="s">
        <v>242</v>
      </c>
      <c r="K69" s="397" t="s">
        <v>243</v>
      </c>
      <c r="L69" s="397">
        <v>0</v>
      </c>
      <c r="M69" s="401"/>
      <c r="O69" s="408">
        <v>0.44097222222222099</v>
      </c>
      <c r="P69" s="409">
        <f t="shared" si="3"/>
        <v>0.44097222222222099</v>
      </c>
      <c r="Q69" s="410" t="s">
        <v>564</v>
      </c>
      <c r="R69" s="407" t="s">
        <v>13</v>
      </c>
      <c r="W69" s="583">
        <v>535</v>
      </c>
      <c r="X69" s="584">
        <v>0.23263888888888901</v>
      </c>
    </row>
    <row r="70" spans="1:24" ht="15" customHeight="1" x14ac:dyDescent="0.2">
      <c r="A70" s="33"/>
      <c r="B70" s="33"/>
      <c r="C70" s="35"/>
      <c r="J70" s="397" t="s">
        <v>244</v>
      </c>
      <c r="K70" s="397" t="s">
        <v>245</v>
      </c>
      <c r="L70" s="397">
        <v>3</v>
      </c>
      <c r="M70" s="401"/>
      <c r="O70" s="408">
        <v>0.44444444444444298</v>
      </c>
      <c r="P70" s="409">
        <f t="shared" si="3"/>
        <v>0.44444444444444298</v>
      </c>
      <c r="Q70" s="410" t="s">
        <v>565</v>
      </c>
      <c r="R70" s="407" t="s">
        <v>13</v>
      </c>
      <c r="W70" s="583">
        <v>540</v>
      </c>
      <c r="X70" s="584">
        <v>0.23611111111111099</v>
      </c>
    </row>
    <row r="71" spans="1:24" ht="15" customHeight="1" x14ac:dyDescent="0.2">
      <c r="A71" s="33"/>
      <c r="B71" s="33"/>
      <c r="C71" s="35"/>
      <c r="J71" s="397" t="s">
        <v>246</v>
      </c>
      <c r="K71" s="397" t="s">
        <v>247</v>
      </c>
      <c r="L71" s="397">
        <v>0</v>
      </c>
      <c r="M71" s="401"/>
      <c r="O71" s="408">
        <v>0.44791666666666502</v>
      </c>
      <c r="P71" s="409">
        <f t="shared" si="3"/>
        <v>0.44791666666666502</v>
      </c>
      <c r="Q71" s="410" t="s">
        <v>14</v>
      </c>
      <c r="R71" s="407" t="s">
        <v>14</v>
      </c>
      <c r="W71" s="583">
        <v>545</v>
      </c>
      <c r="X71" s="584">
        <v>0.23958333333333301</v>
      </c>
    </row>
    <row r="72" spans="1:24" ht="15" customHeight="1" x14ac:dyDescent="0.2">
      <c r="A72" s="33"/>
      <c r="B72" s="33"/>
      <c r="C72" s="35"/>
      <c r="J72" s="397" t="s">
        <v>913</v>
      </c>
      <c r="K72" s="397" t="s">
        <v>914</v>
      </c>
      <c r="L72" s="397">
        <v>0</v>
      </c>
      <c r="M72" s="401"/>
      <c r="O72" s="408">
        <v>0.45138888888888801</v>
      </c>
      <c r="P72" s="409">
        <f t="shared" si="3"/>
        <v>0.45138888888888801</v>
      </c>
      <c r="Q72" s="410" t="s">
        <v>566</v>
      </c>
      <c r="R72" s="407" t="s">
        <v>14</v>
      </c>
      <c r="W72" s="583">
        <v>550</v>
      </c>
      <c r="X72" s="584">
        <v>0.243055555555556</v>
      </c>
    </row>
    <row r="73" spans="1:24" ht="15" customHeight="1" x14ac:dyDescent="0.2">
      <c r="A73" s="33"/>
      <c r="B73" s="33"/>
      <c r="C73" s="35"/>
      <c r="J73" s="397" t="s">
        <v>915</v>
      </c>
      <c r="K73" s="397" t="s">
        <v>916</v>
      </c>
      <c r="L73" s="397">
        <v>0</v>
      </c>
      <c r="M73" s="401"/>
      <c r="O73" s="408">
        <v>0.45486111111110999</v>
      </c>
      <c r="P73" s="409">
        <f t="shared" si="3"/>
        <v>0.45486111111110999</v>
      </c>
      <c r="Q73" s="410" t="s">
        <v>567</v>
      </c>
      <c r="R73" s="407" t="s">
        <v>14</v>
      </c>
      <c r="W73" s="583">
        <v>555</v>
      </c>
      <c r="X73" s="584">
        <v>0.24652777777777801</v>
      </c>
    </row>
    <row r="74" spans="1:24" ht="15" customHeight="1" x14ac:dyDescent="0.2">
      <c r="A74" s="33"/>
      <c r="B74" s="33"/>
      <c r="C74" s="35"/>
      <c r="J74" s="397" t="s">
        <v>248</v>
      </c>
      <c r="K74" s="397" t="s">
        <v>249</v>
      </c>
      <c r="L74" s="397">
        <v>0</v>
      </c>
      <c r="M74" s="401"/>
      <c r="O74" s="408">
        <v>0.45833333333333198</v>
      </c>
      <c r="P74" s="409">
        <f t="shared" si="3"/>
        <v>0.45833333333333198</v>
      </c>
      <c r="Q74" s="410" t="s">
        <v>15</v>
      </c>
      <c r="R74" s="407" t="s">
        <v>15</v>
      </c>
      <c r="W74" s="583">
        <v>600</v>
      </c>
      <c r="X74" s="584">
        <v>0.25</v>
      </c>
    </row>
    <row r="75" spans="1:24" ht="15" customHeight="1" x14ac:dyDescent="0.2">
      <c r="A75" s="33"/>
      <c r="B75" s="33"/>
      <c r="C75" s="35"/>
      <c r="J75" s="397" t="s">
        <v>250</v>
      </c>
      <c r="K75" s="397" t="s">
        <v>251</v>
      </c>
      <c r="L75" s="397">
        <v>1</v>
      </c>
      <c r="M75" s="401" t="s">
        <v>486</v>
      </c>
      <c r="O75" s="408">
        <v>0.46180555555555403</v>
      </c>
      <c r="P75" s="409">
        <f t="shared" si="3"/>
        <v>0.46180555555555403</v>
      </c>
      <c r="Q75" s="410" t="s">
        <v>568</v>
      </c>
      <c r="R75" s="407" t="s">
        <v>15</v>
      </c>
      <c r="W75" s="583">
        <v>605</v>
      </c>
      <c r="X75" s="584">
        <v>0.25347222222222199</v>
      </c>
    </row>
    <row r="76" spans="1:24" ht="15" customHeight="1" x14ac:dyDescent="0.2">
      <c r="A76" s="33"/>
      <c r="B76" s="33"/>
      <c r="C76" s="35"/>
      <c r="J76" s="397" t="s">
        <v>252</v>
      </c>
      <c r="K76" s="397" t="s">
        <v>253</v>
      </c>
      <c r="L76" s="397">
        <v>0</v>
      </c>
      <c r="M76" s="401"/>
      <c r="O76" s="408">
        <v>0.46527777777777701</v>
      </c>
      <c r="P76" s="409">
        <f t="shared" si="3"/>
        <v>0.46527777777777701</v>
      </c>
      <c r="Q76" s="410" t="s">
        <v>569</v>
      </c>
      <c r="R76" s="407" t="s">
        <v>15</v>
      </c>
      <c r="W76" s="583">
        <v>610</v>
      </c>
      <c r="X76" s="584">
        <v>0.25694444444444398</v>
      </c>
    </row>
    <row r="77" spans="1:24" ht="15" customHeight="1" x14ac:dyDescent="0.2">
      <c r="A77" s="33"/>
      <c r="B77" s="33"/>
      <c r="C77" s="35"/>
      <c r="J77" s="397" t="s">
        <v>254</v>
      </c>
      <c r="K77" s="397" t="s">
        <v>255</v>
      </c>
      <c r="L77" s="397">
        <v>0</v>
      </c>
      <c r="M77" s="401"/>
      <c r="O77" s="408">
        <v>0.468749999999999</v>
      </c>
      <c r="P77" s="409">
        <f t="shared" si="3"/>
        <v>0.468749999999999</v>
      </c>
      <c r="Q77" s="410" t="s">
        <v>16</v>
      </c>
      <c r="R77" s="407" t="s">
        <v>16</v>
      </c>
      <c r="W77" s="583">
        <v>615</v>
      </c>
      <c r="X77" s="584">
        <v>0.26041666666666702</v>
      </c>
    </row>
    <row r="78" spans="1:24" ht="15" customHeight="1" x14ac:dyDescent="0.2">
      <c r="A78" s="33"/>
      <c r="B78" s="33"/>
      <c r="C78" s="35"/>
      <c r="J78" s="397" t="s">
        <v>256</v>
      </c>
      <c r="K78" s="397" t="s">
        <v>257</v>
      </c>
      <c r="L78" s="397">
        <v>1</v>
      </c>
      <c r="M78" s="401" t="s">
        <v>486</v>
      </c>
      <c r="O78" s="408">
        <v>0.47222222222222099</v>
      </c>
      <c r="P78" s="409">
        <f t="shared" si="3"/>
        <v>0.47222222222222099</v>
      </c>
      <c r="Q78" s="410" t="s">
        <v>570</v>
      </c>
      <c r="R78" s="407" t="s">
        <v>16</v>
      </c>
      <c r="W78" s="583">
        <v>620</v>
      </c>
      <c r="X78" s="584">
        <v>0.26388888888888901</v>
      </c>
    </row>
    <row r="79" spans="1:24" ht="15" customHeight="1" x14ac:dyDescent="0.2">
      <c r="A79" s="33"/>
      <c r="B79" s="33"/>
      <c r="C79" s="35"/>
      <c r="J79" s="397" t="s">
        <v>258</v>
      </c>
      <c r="K79" s="397" t="s">
        <v>259</v>
      </c>
      <c r="L79" s="397">
        <v>1</v>
      </c>
      <c r="M79" s="401" t="s">
        <v>486</v>
      </c>
      <c r="O79" s="408">
        <v>0.47569444444444298</v>
      </c>
      <c r="P79" s="409">
        <f t="shared" si="3"/>
        <v>0.47569444444444298</v>
      </c>
      <c r="Q79" s="410" t="s">
        <v>571</v>
      </c>
      <c r="R79" s="407" t="s">
        <v>16</v>
      </c>
      <c r="W79" s="583">
        <v>625</v>
      </c>
      <c r="X79" s="584">
        <v>0.26736111111111099</v>
      </c>
    </row>
    <row r="80" spans="1:24" ht="15" customHeight="1" x14ac:dyDescent="0.2">
      <c r="A80" s="33"/>
      <c r="B80" s="33"/>
      <c r="C80" s="35"/>
      <c r="J80" s="397" t="s">
        <v>260</v>
      </c>
      <c r="K80" s="397" t="s">
        <v>261</v>
      </c>
      <c r="L80" s="397">
        <v>1</v>
      </c>
      <c r="M80" s="401" t="s">
        <v>486</v>
      </c>
      <c r="O80" s="408">
        <v>0.47916666666666502</v>
      </c>
      <c r="P80" s="409">
        <f t="shared" si="3"/>
        <v>0.47916666666666502</v>
      </c>
      <c r="Q80" s="410" t="s">
        <v>17</v>
      </c>
      <c r="R80" s="407" t="s">
        <v>17</v>
      </c>
      <c r="W80" s="583">
        <v>630</v>
      </c>
      <c r="X80" s="584">
        <v>0.27083333333333298</v>
      </c>
    </row>
    <row r="81" spans="1:24" ht="15" customHeight="1" x14ac:dyDescent="0.2">
      <c r="A81" s="33"/>
      <c r="B81" s="33"/>
      <c r="C81" s="35"/>
      <c r="J81" s="397" t="s">
        <v>262</v>
      </c>
      <c r="K81" s="397" t="s">
        <v>263</v>
      </c>
      <c r="L81" s="397">
        <v>1</v>
      </c>
      <c r="M81" s="401" t="s">
        <v>486</v>
      </c>
      <c r="O81" s="408">
        <v>0.48263888888888801</v>
      </c>
      <c r="P81" s="409">
        <f t="shared" si="3"/>
        <v>0.48263888888888801</v>
      </c>
      <c r="Q81" s="410" t="s">
        <v>572</v>
      </c>
      <c r="R81" s="407" t="s">
        <v>17</v>
      </c>
      <c r="W81" s="583">
        <v>635</v>
      </c>
      <c r="X81" s="584">
        <v>0.27430555555555602</v>
      </c>
    </row>
    <row r="82" spans="1:24" ht="15" customHeight="1" x14ac:dyDescent="0.2">
      <c r="A82" s="33"/>
      <c r="B82" s="33"/>
      <c r="C82" s="35"/>
      <c r="J82" s="397" t="s">
        <v>264</v>
      </c>
      <c r="K82" s="397" t="s">
        <v>265</v>
      </c>
      <c r="L82" s="397">
        <v>1</v>
      </c>
      <c r="M82" s="401" t="s">
        <v>486</v>
      </c>
      <c r="O82" s="408">
        <v>0.48611111111110999</v>
      </c>
      <c r="P82" s="409">
        <f t="shared" si="3"/>
        <v>0.48611111111110999</v>
      </c>
      <c r="Q82" s="410" t="s">
        <v>573</v>
      </c>
      <c r="R82" s="407" t="s">
        <v>17</v>
      </c>
      <c r="W82" s="583">
        <v>640</v>
      </c>
      <c r="X82" s="584">
        <v>0.27777777777777801</v>
      </c>
    </row>
    <row r="83" spans="1:24" ht="15" customHeight="1" x14ac:dyDescent="0.2">
      <c r="A83" s="33"/>
      <c r="B83" s="33"/>
      <c r="C83" s="35"/>
      <c r="J83" s="397" t="s">
        <v>266</v>
      </c>
      <c r="K83" s="397" t="s">
        <v>267</v>
      </c>
      <c r="L83" s="397">
        <v>1</v>
      </c>
      <c r="M83" s="401" t="s">
        <v>486</v>
      </c>
      <c r="O83" s="408">
        <v>0.48958333333333198</v>
      </c>
      <c r="P83" s="409">
        <f t="shared" si="3"/>
        <v>0.48958333333333198</v>
      </c>
      <c r="Q83" s="410" t="s">
        <v>18</v>
      </c>
      <c r="R83" s="407" t="s">
        <v>18</v>
      </c>
      <c r="W83" s="583">
        <v>645</v>
      </c>
      <c r="X83" s="584">
        <v>0.28125</v>
      </c>
    </row>
    <row r="84" spans="1:24" ht="15" customHeight="1" x14ac:dyDescent="0.2">
      <c r="A84" s="33"/>
      <c r="B84" s="33"/>
      <c r="C84" s="35"/>
      <c r="J84" s="397" t="s">
        <v>268</v>
      </c>
      <c r="K84" s="397" t="s">
        <v>269</v>
      </c>
      <c r="L84" s="397">
        <v>1</v>
      </c>
      <c r="M84" s="401" t="s">
        <v>486</v>
      </c>
      <c r="O84" s="408">
        <v>0.49305555555555403</v>
      </c>
      <c r="P84" s="409">
        <f t="shared" si="3"/>
        <v>0.49305555555555403</v>
      </c>
      <c r="Q84" s="410" t="s">
        <v>574</v>
      </c>
      <c r="R84" s="407" t="s">
        <v>18</v>
      </c>
      <c r="W84" s="583">
        <v>650</v>
      </c>
      <c r="X84" s="584">
        <v>0.28472222222222199</v>
      </c>
    </row>
    <row r="85" spans="1:24" ht="15" customHeight="1" x14ac:dyDescent="0.2">
      <c r="A85" s="33"/>
      <c r="B85" s="33"/>
      <c r="C85" s="35"/>
      <c r="J85" s="397" t="s">
        <v>270</v>
      </c>
      <c r="K85" s="397" t="s">
        <v>271</v>
      </c>
      <c r="L85" s="397">
        <v>0</v>
      </c>
      <c r="M85" s="401"/>
      <c r="O85" s="408">
        <v>0.49652777777777601</v>
      </c>
      <c r="P85" s="409">
        <f t="shared" si="3"/>
        <v>0.49652777777777601</v>
      </c>
      <c r="Q85" s="410" t="s">
        <v>575</v>
      </c>
      <c r="R85" s="407" t="s">
        <v>18</v>
      </c>
      <c r="W85" s="583">
        <v>655</v>
      </c>
      <c r="X85" s="584">
        <v>0.28819444444444398</v>
      </c>
    </row>
    <row r="86" spans="1:24" ht="15" customHeight="1" x14ac:dyDescent="0.2">
      <c r="A86" s="33"/>
      <c r="B86" s="33"/>
      <c r="C86" s="35"/>
      <c r="J86" s="397" t="s">
        <v>272</v>
      </c>
      <c r="K86" s="397" t="s">
        <v>273</v>
      </c>
      <c r="L86" s="397">
        <v>0</v>
      </c>
      <c r="M86" s="401"/>
      <c r="O86" s="408">
        <v>0.499999999999999</v>
      </c>
      <c r="P86" s="409">
        <f t="shared" si="3"/>
        <v>0.499999999999999</v>
      </c>
      <c r="Q86" s="410" t="s">
        <v>19</v>
      </c>
      <c r="R86" s="407" t="s">
        <v>19</v>
      </c>
      <c r="W86" s="583">
        <v>700</v>
      </c>
      <c r="X86" s="584">
        <v>0.29166666666666702</v>
      </c>
    </row>
    <row r="87" spans="1:24" ht="15" customHeight="1" x14ac:dyDescent="0.2">
      <c r="A87" s="33"/>
      <c r="B87" s="33"/>
      <c r="C87" s="35"/>
      <c r="J87" s="397" t="s">
        <v>274</v>
      </c>
      <c r="K87" s="397" t="s">
        <v>275</v>
      </c>
      <c r="L87" s="397">
        <v>0</v>
      </c>
      <c r="M87" s="401"/>
      <c r="O87" s="408">
        <v>0.50347222222222099</v>
      </c>
      <c r="P87" s="409">
        <f t="shared" si="3"/>
        <v>0.50347222222222099</v>
      </c>
      <c r="Q87" s="410" t="s">
        <v>576</v>
      </c>
      <c r="R87" s="407" t="s">
        <v>19</v>
      </c>
      <c r="W87" s="583">
        <v>705</v>
      </c>
      <c r="X87" s="584">
        <v>0.29513888888888901</v>
      </c>
    </row>
    <row r="88" spans="1:24" ht="15" customHeight="1" x14ac:dyDescent="0.2">
      <c r="A88" s="33"/>
      <c r="B88" s="33"/>
      <c r="C88" s="35"/>
      <c r="J88" s="397" t="s">
        <v>276</v>
      </c>
      <c r="K88" s="397" t="s">
        <v>277</v>
      </c>
      <c r="L88" s="397">
        <v>0</v>
      </c>
      <c r="M88" s="401"/>
      <c r="O88" s="408">
        <v>0.50694444444444298</v>
      </c>
      <c r="P88" s="409">
        <f t="shared" si="3"/>
        <v>0.50694444444444298</v>
      </c>
      <c r="Q88" s="410" t="s">
        <v>577</v>
      </c>
      <c r="R88" s="407" t="s">
        <v>19</v>
      </c>
      <c r="W88" s="583">
        <v>710</v>
      </c>
      <c r="X88" s="584">
        <v>0.29861111111111099</v>
      </c>
    </row>
    <row r="89" spans="1:24" ht="15" customHeight="1" x14ac:dyDescent="0.2">
      <c r="A89" s="33"/>
      <c r="B89" s="33"/>
      <c r="C89" s="35"/>
      <c r="J89" s="397" t="s">
        <v>278</v>
      </c>
      <c r="K89" s="397" t="s">
        <v>279</v>
      </c>
      <c r="L89" s="397">
        <v>0</v>
      </c>
      <c r="M89" s="401"/>
      <c r="O89" s="408">
        <v>0.51041666666666496</v>
      </c>
      <c r="P89" s="409">
        <f t="shared" si="3"/>
        <v>0.51041666666666496</v>
      </c>
      <c r="Q89" s="410" t="s">
        <v>20</v>
      </c>
      <c r="R89" s="407" t="s">
        <v>20</v>
      </c>
      <c r="W89" s="583">
        <v>715</v>
      </c>
      <c r="X89" s="584">
        <v>0.30208333333333298</v>
      </c>
    </row>
    <row r="90" spans="1:24" ht="15" customHeight="1" x14ac:dyDescent="0.2">
      <c r="A90" s="33"/>
      <c r="B90" s="33"/>
      <c r="C90" s="35"/>
      <c r="J90" s="397" t="s">
        <v>280</v>
      </c>
      <c r="K90" s="397" t="s">
        <v>281</v>
      </c>
      <c r="L90" s="397">
        <v>1</v>
      </c>
      <c r="M90" s="401" t="s">
        <v>486</v>
      </c>
      <c r="O90" s="408">
        <v>0.51388888888888695</v>
      </c>
      <c r="P90" s="409">
        <f t="shared" si="3"/>
        <v>0.51388888888888695</v>
      </c>
      <c r="Q90" s="410" t="s">
        <v>578</v>
      </c>
      <c r="R90" s="407" t="s">
        <v>20</v>
      </c>
      <c r="W90" s="583">
        <v>720</v>
      </c>
      <c r="X90" s="584">
        <v>0.30555555555555602</v>
      </c>
    </row>
    <row r="91" spans="1:24" ht="15" customHeight="1" x14ac:dyDescent="0.2">
      <c r="A91" s="33"/>
      <c r="B91" s="33"/>
      <c r="C91" s="35"/>
      <c r="J91" s="397" t="s">
        <v>282</v>
      </c>
      <c r="K91" s="397" t="s">
        <v>283</v>
      </c>
      <c r="L91" s="397">
        <v>3</v>
      </c>
      <c r="M91" s="401"/>
      <c r="O91" s="408">
        <v>0.51736111111111005</v>
      </c>
      <c r="P91" s="409">
        <f t="shared" si="3"/>
        <v>0.51736111111111005</v>
      </c>
      <c r="Q91" s="410" t="s">
        <v>579</v>
      </c>
      <c r="R91" s="407" t="s">
        <v>20</v>
      </c>
      <c r="W91" s="583">
        <v>725</v>
      </c>
      <c r="X91" s="584">
        <v>0.30902777777777801</v>
      </c>
    </row>
    <row r="92" spans="1:24" ht="15" customHeight="1" x14ac:dyDescent="0.2">
      <c r="A92" s="33"/>
      <c r="B92" s="33"/>
      <c r="C92" s="35"/>
      <c r="J92" s="397" t="s">
        <v>284</v>
      </c>
      <c r="K92" s="397" t="s">
        <v>285</v>
      </c>
      <c r="L92" s="397">
        <v>0</v>
      </c>
      <c r="M92" s="401"/>
      <c r="O92" s="408">
        <v>0.52083333333333204</v>
      </c>
      <c r="P92" s="409">
        <f t="shared" si="3"/>
        <v>0.52083333333333204</v>
      </c>
      <c r="Q92" s="410" t="s">
        <v>21</v>
      </c>
      <c r="R92" s="407" t="s">
        <v>21</v>
      </c>
      <c r="W92" s="583">
        <v>730</v>
      </c>
      <c r="X92" s="584">
        <v>0.3125</v>
      </c>
    </row>
    <row r="93" spans="1:24" ht="15" customHeight="1" x14ac:dyDescent="0.2">
      <c r="A93" s="33"/>
      <c r="B93" s="33"/>
      <c r="C93" s="35"/>
      <c r="J93" s="397" t="s">
        <v>286</v>
      </c>
      <c r="K93" s="397" t="s">
        <v>287</v>
      </c>
      <c r="L93" s="397">
        <v>0</v>
      </c>
      <c r="M93" s="401"/>
      <c r="O93" s="408">
        <v>0.52430555555555403</v>
      </c>
      <c r="P93" s="409">
        <f t="shared" si="3"/>
        <v>0.52430555555555403</v>
      </c>
      <c r="Q93" s="410" t="s">
        <v>580</v>
      </c>
      <c r="R93" s="407" t="s">
        <v>21</v>
      </c>
      <c r="W93" s="583">
        <v>735</v>
      </c>
      <c r="X93" s="584">
        <v>0.31597222222222199</v>
      </c>
    </row>
    <row r="94" spans="1:24" ht="15" customHeight="1" x14ac:dyDescent="0.2">
      <c r="A94" s="33"/>
      <c r="B94" s="33"/>
      <c r="C94" s="35"/>
      <c r="J94" s="397" t="s">
        <v>288</v>
      </c>
      <c r="K94" s="397" t="s">
        <v>289</v>
      </c>
      <c r="L94" s="397">
        <v>3</v>
      </c>
      <c r="M94" s="401"/>
      <c r="O94" s="408">
        <v>0.52777777777777601</v>
      </c>
      <c r="P94" s="409">
        <f t="shared" si="3"/>
        <v>0.52777777777777601</v>
      </c>
      <c r="Q94" s="410" t="s">
        <v>581</v>
      </c>
      <c r="R94" s="407" t="s">
        <v>21</v>
      </c>
      <c r="W94" s="583">
        <v>740</v>
      </c>
      <c r="X94" s="584">
        <v>0.31944444444444398</v>
      </c>
    </row>
    <row r="95" spans="1:24" ht="15" customHeight="1" x14ac:dyDescent="0.2">
      <c r="A95" s="33"/>
      <c r="B95" s="33"/>
      <c r="C95" s="35"/>
      <c r="J95" s="397" t="s">
        <v>290</v>
      </c>
      <c r="K95" s="397" t="s">
        <v>291</v>
      </c>
      <c r="L95" s="397">
        <v>3</v>
      </c>
      <c r="M95" s="401"/>
      <c r="O95" s="408">
        <v>0.531249999999999</v>
      </c>
      <c r="P95" s="409">
        <f t="shared" si="3"/>
        <v>0.531249999999999</v>
      </c>
      <c r="Q95" s="410" t="s">
        <v>22</v>
      </c>
      <c r="R95" s="407" t="s">
        <v>22</v>
      </c>
      <c r="W95" s="583">
        <v>745</v>
      </c>
      <c r="X95" s="584">
        <v>0.32291666666666702</v>
      </c>
    </row>
    <row r="96" spans="1:24" ht="15" customHeight="1" x14ac:dyDescent="0.2">
      <c r="A96" s="33"/>
      <c r="B96" s="33"/>
      <c r="C96" s="35"/>
      <c r="J96" s="397" t="s">
        <v>292</v>
      </c>
      <c r="K96" s="397" t="s">
        <v>293</v>
      </c>
      <c r="L96" s="397">
        <v>2</v>
      </c>
      <c r="M96" s="401"/>
      <c r="O96" s="408">
        <v>0.53472222222222099</v>
      </c>
      <c r="P96" s="409">
        <f t="shared" si="3"/>
        <v>0.53472222222222099</v>
      </c>
      <c r="Q96" s="410" t="s">
        <v>582</v>
      </c>
      <c r="R96" s="407" t="s">
        <v>22</v>
      </c>
      <c r="W96" s="583">
        <v>750</v>
      </c>
      <c r="X96" s="584">
        <v>0.32638888888888901</v>
      </c>
    </row>
    <row r="97" spans="1:24" ht="15" customHeight="1" x14ac:dyDescent="0.2">
      <c r="A97" s="33"/>
      <c r="B97" s="33"/>
      <c r="C97" s="35"/>
      <c r="J97" s="397" t="s">
        <v>294</v>
      </c>
      <c r="K97" s="397" t="s">
        <v>295</v>
      </c>
      <c r="L97" s="397">
        <v>3</v>
      </c>
      <c r="M97" s="401"/>
      <c r="O97" s="408">
        <v>0.53819444444444298</v>
      </c>
      <c r="P97" s="409">
        <f t="shared" si="3"/>
        <v>0.53819444444444298</v>
      </c>
      <c r="Q97" s="410" t="s">
        <v>583</v>
      </c>
      <c r="R97" s="407" t="s">
        <v>22</v>
      </c>
      <c r="W97" s="583">
        <v>755</v>
      </c>
      <c r="X97" s="584">
        <v>0.32986111111111099</v>
      </c>
    </row>
    <row r="98" spans="1:24" ht="15" customHeight="1" x14ac:dyDescent="0.2">
      <c r="A98" s="33"/>
      <c r="B98" s="33"/>
      <c r="C98" s="35"/>
      <c r="J98" s="397" t="s">
        <v>296</v>
      </c>
      <c r="K98" s="397" t="s">
        <v>297</v>
      </c>
      <c r="L98" s="397">
        <v>3</v>
      </c>
      <c r="M98" s="401"/>
      <c r="O98" s="408">
        <v>0.54166666666666496</v>
      </c>
      <c r="P98" s="409">
        <f t="shared" si="3"/>
        <v>0.54166666666666496</v>
      </c>
      <c r="Q98" s="410" t="s">
        <v>23</v>
      </c>
      <c r="R98" s="407" t="s">
        <v>23</v>
      </c>
      <c r="W98" s="583">
        <v>800</v>
      </c>
      <c r="X98" s="584">
        <v>0.33333333333333298</v>
      </c>
    </row>
    <row r="99" spans="1:24" ht="15" customHeight="1" x14ac:dyDescent="0.2">
      <c r="A99" s="33"/>
      <c r="B99" s="33"/>
      <c r="C99" s="35"/>
      <c r="J99" s="397" t="s">
        <v>298</v>
      </c>
      <c r="K99" s="397" t="s">
        <v>299</v>
      </c>
      <c r="L99" s="397">
        <v>0</v>
      </c>
      <c r="M99" s="401"/>
      <c r="O99" s="408">
        <v>0.54513888888888695</v>
      </c>
      <c r="P99" s="409">
        <f t="shared" si="3"/>
        <v>0.54513888888888695</v>
      </c>
      <c r="Q99" s="410" t="s">
        <v>584</v>
      </c>
      <c r="R99" s="407" t="s">
        <v>23</v>
      </c>
      <c r="W99" s="583">
        <v>805</v>
      </c>
      <c r="X99" s="584">
        <v>0.33680555555555602</v>
      </c>
    </row>
    <row r="100" spans="1:24" ht="15" customHeight="1" x14ac:dyDescent="0.2">
      <c r="A100" s="33"/>
      <c r="B100" s="33"/>
      <c r="C100" s="35"/>
      <c r="J100" s="397" t="s">
        <v>300</v>
      </c>
      <c r="K100" s="397" t="s">
        <v>301</v>
      </c>
      <c r="L100" s="397">
        <v>0</v>
      </c>
      <c r="M100" s="401"/>
      <c r="O100" s="408">
        <v>0.54861111111111005</v>
      </c>
      <c r="P100" s="409">
        <f t="shared" si="3"/>
        <v>0.54861111111111005</v>
      </c>
      <c r="Q100" s="410" t="s">
        <v>585</v>
      </c>
      <c r="R100" s="407" t="s">
        <v>23</v>
      </c>
      <c r="W100" s="583">
        <v>810</v>
      </c>
      <c r="X100" s="584">
        <v>0.34027777777777801</v>
      </c>
    </row>
    <row r="101" spans="1:24" ht="15" customHeight="1" x14ac:dyDescent="0.2">
      <c r="A101" s="33"/>
      <c r="B101" s="33"/>
      <c r="C101" s="35"/>
      <c r="J101" s="397" t="s">
        <v>302</v>
      </c>
      <c r="K101" s="397" t="s">
        <v>303</v>
      </c>
      <c r="L101" s="397">
        <v>0</v>
      </c>
      <c r="M101" s="401"/>
      <c r="O101" s="408">
        <v>0.55208333333333204</v>
      </c>
      <c r="P101" s="409">
        <f t="shared" si="3"/>
        <v>0.55208333333333204</v>
      </c>
      <c r="Q101" s="410" t="s">
        <v>24</v>
      </c>
      <c r="R101" s="407" t="s">
        <v>24</v>
      </c>
      <c r="W101" s="583">
        <v>815</v>
      </c>
      <c r="X101" s="584">
        <v>0.34375</v>
      </c>
    </row>
    <row r="102" spans="1:24" ht="15" customHeight="1" x14ac:dyDescent="0.2">
      <c r="A102" s="33"/>
      <c r="B102" s="33"/>
      <c r="C102" s="35"/>
      <c r="J102" s="397" t="s">
        <v>304</v>
      </c>
      <c r="K102" s="397" t="s">
        <v>305</v>
      </c>
      <c r="L102" s="397">
        <v>0</v>
      </c>
      <c r="M102" s="401"/>
      <c r="O102" s="408">
        <v>0.55555555555555403</v>
      </c>
      <c r="P102" s="409">
        <f t="shared" si="3"/>
        <v>0.55555555555555403</v>
      </c>
      <c r="Q102" s="410" t="s">
        <v>586</v>
      </c>
      <c r="R102" s="407" t="s">
        <v>24</v>
      </c>
      <c r="W102" s="583">
        <v>820</v>
      </c>
      <c r="X102" s="584">
        <v>0.34722222222222199</v>
      </c>
    </row>
    <row r="103" spans="1:24" ht="15" customHeight="1" x14ac:dyDescent="0.2">
      <c r="A103" s="33"/>
      <c r="B103" s="33"/>
      <c r="C103" s="35"/>
      <c r="J103" s="397" t="s">
        <v>306</v>
      </c>
      <c r="K103" s="397" t="s">
        <v>307</v>
      </c>
      <c r="L103" s="397">
        <v>2</v>
      </c>
      <c r="M103" s="401"/>
      <c r="O103" s="408">
        <v>0.55902777777777601</v>
      </c>
      <c r="P103" s="409">
        <f t="shared" si="3"/>
        <v>0.55902777777777601</v>
      </c>
      <c r="Q103" s="410" t="s">
        <v>587</v>
      </c>
      <c r="R103" s="407" t="s">
        <v>24</v>
      </c>
      <c r="W103" s="583">
        <v>825</v>
      </c>
      <c r="X103" s="584">
        <v>0.35069444444444398</v>
      </c>
    </row>
    <row r="104" spans="1:24" ht="15" customHeight="1" x14ac:dyDescent="0.2">
      <c r="A104" s="33"/>
      <c r="B104" s="33"/>
      <c r="C104" s="35"/>
      <c r="J104" s="397" t="s">
        <v>308</v>
      </c>
      <c r="K104" s="397" t="s">
        <v>309</v>
      </c>
      <c r="L104" s="397">
        <v>2</v>
      </c>
      <c r="M104" s="401"/>
      <c r="O104" s="408">
        <v>0.562499999999998</v>
      </c>
      <c r="P104" s="409">
        <f t="shared" si="3"/>
        <v>0.562499999999998</v>
      </c>
      <c r="Q104" s="410" t="s">
        <v>25</v>
      </c>
      <c r="R104" s="407" t="s">
        <v>25</v>
      </c>
      <c r="W104" s="583">
        <v>830</v>
      </c>
      <c r="X104" s="584">
        <v>0.35416666666666702</v>
      </c>
    </row>
    <row r="105" spans="1:24" ht="15" customHeight="1" x14ac:dyDescent="0.2">
      <c r="A105" s="33"/>
      <c r="B105" s="33"/>
      <c r="C105" s="35"/>
      <c r="J105" s="397" t="s">
        <v>310</v>
      </c>
      <c r="K105" s="397" t="s">
        <v>311</v>
      </c>
      <c r="L105" s="397">
        <v>1</v>
      </c>
      <c r="M105" s="401" t="s">
        <v>486</v>
      </c>
      <c r="O105" s="408">
        <v>0.56597222222222099</v>
      </c>
      <c r="P105" s="409">
        <f t="shared" si="3"/>
        <v>0.56597222222222099</v>
      </c>
      <c r="Q105" s="410" t="s">
        <v>588</v>
      </c>
      <c r="R105" s="407" t="s">
        <v>25</v>
      </c>
      <c r="W105" s="583">
        <v>835</v>
      </c>
      <c r="X105" s="584">
        <v>0.35763888888888901</v>
      </c>
    </row>
    <row r="106" spans="1:24" ht="15" customHeight="1" x14ac:dyDescent="0.2">
      <c r="A106" s="33"/>
      <c r="B106" s="33"/>
      <c r="C106" s="35"/>
      <c r="J106" s="397" t="s">
        <v>312</v>
      </c>
      <c r="K106" s="397" t="s">
        <v>313</v>
      </c>
      <c r="L106" s="397">
        <v>0</v>
      </c>
      <c r="M106" s="401"/>
      <c r="O106" s="408">
        <v>0.56944444444444298</v>
      </c>
      <c r="P106" s="409">
        <f t="shared" si="3"/>
        <v>0.56944444444444298</v>
      </c>
      <c r="Q106" s="410" t="s">
        <v>589</v>
      </c>
      <c r="R106" s="407" t="s">
        <v>25</v>
      </c>
      <c r="W106" s="583">
        <v>840</v>
      </c>
      <c r="X106" s="584">
        <v>0.36111111111111099</v>
      </c>
    </row>
    <row r="107" spans="1:24" ht="15" customHeight="1" x14ac:dyDescent="0.2">
      <c r="A107" s="33"/>
      <c r="B107" s="33"/>
      <c r="C107" s="35"/>
      <c r="J107" s="397" t="s">
        <v>314</v>
      </c>
      <c r="K107" s="397" t="s">
        <v>315</v>
      </c>
      <c r="L107" s="397">
        <v>0</v>
      </c>
      <c r="M107" s="401"/>
      <c r="O107" s="408">
        <v>0.57291666666666496</v>
      </c>
      <c r="P107" s="409">
        <f t="shared" si="3"/>
        <v>0.57291666666666496</v>
      </c>
      <c r="Q107" s="410" t="s">
        <v>26</v>
      </c>
      <c r="R107" s="407" t="s">
        <v>26</v>
      </c>
      <c r="W107" s="583">
        <v>845</v>
      </c>
      <c r="X107" s="584">
        <v>0.36458333333333298</v>
      </c>
    </row>
    <row r="108" spans="1:24" ht="15" customHeight="1" x14ac:dyDescent="0.2">
      <c r="A108" s="33"/>
      <c r="B108" s="33"/>
      <c r="C108" s="35"/>
      <c r="J108" s="397" t="s">
        <v>316</v>
      </c>
      <c r="K108" s="397" t="s">
        <v>317</v>
      </c>
      <c r="L108" s="397">
        <v>0</v>
      </c>
      <c r="M108" s="401"/>
      <c r="O108" s="408">
        <v>0.57638888888888695</v>
      </c>
      <c r="P108" s="409">
        <f t="shared" si="3"/>
        <v>0.57638888888888695</v>
      </c>
      <c r="Q108" s="410" t="s">
        <v>590</v>
      </c>
      <c r="R108" s="407" t="s">
        <v>26</v>
      </c>
      <c r="W108" s="583">
        <v>850</v>
      </c>
      <c r="X108" s="584">
        <v>0.36805555555555602</v>
      </c>
    </row>
    <row r="109" spans="1:24" ht="15" customHeight="1" x14ac:dyDescent="0.2">
      <c r="A109" s="33"/>
      <c r="B109" s="33"/>
      <c r="C109" s="35"/>
      <c r="J109" s="397" t="s">
        <v>318</v>
      </c>
      <c r="K109" s="397" t="s">
        <v>319</v>
      </c>
      <c r="L109" s="397">
        <v>0</v>
      </c>
      <c r="M109" s="401"/>
      <c r="O109" s="408">
        <v>0.57986111111110905</v>
      </c>
      <c r="P109" s="409">
        <f t="shared" si="3"/>
        <v>0.57986111111110905</v>
      </c>
      <c r="Q109" s="410" t="s">
        <v>591</v>
      </c>
      <c r="R109" s="407" t="s">
        <v>26</v>
      </c>
      <c r="W109" s="583">
        <v>855</v>
      </c>
      <c r="X109" s="584">
        <v>0.37152777777777801</v>
      </c>
    </row>
    <row r="110" spans="1:24" ht="15" customHeight="1" x14ac:dyDescent="0.2">
      <c r="A110" s="33"/>
      <c r="B110" s="33"/>
      <c r="C110" s="35"/>
      <c r="J110" s="397" t="s">
        <v>320</v>
      </c>
      <c r="K110" s="397" t="s">
        <v>321</v>
      </c>
      <c r="L110" s="397">
        <v>0</v>
      </c>
      <c r="M110" s="401"/>
      <c r="O110" s="408">
        <v>0.58333333333333204</v>
      </c>
      <c r="P110" s="409">
        <f t="shared" si="3"/>
        <v>0.58333333333333204</v>
      </c>
      <c r="Q110" s="410" t="s">
        <v>27</v>
      </c>
      <c r="R110" s="407" t="s">
        <v>27</v>
      </c>
      <c r="W110" s="583">
        <v>900</v>
      </c>
      <c r="X110" s="584">
        <v>0.375</v>
      </c>
    </row>
    <row r="111" spans="1:24" ht="15" customHeight="1" x14ac:dyDescent="0.2">
      <c r="A111" s="33"/>
      <c r="B111" s="33"/>
      <c r="C111" s="35"/>
      <c r="J111" s="397" t="s">
        <v>322</v>
      </c>
      <c r="K111" s="397" t="s">
        <v>323</v>
      </c>
      <c r="L111" s="397">
        <v>0</v>
      </c>
      <c r="M111" s="401"/>
      <c r="O111" s="408">
        <v>0.58680555555555403</v>
      </c>
      <c r="P111" s="409">
        <f t="shared" si="3"/>
        <v>0.58680555555555403</v>
      </c>
      <c r="Q111" s="410" t="s">
        <v>592</v>
      </c>
      <c r="R111" s="407" t="s">
        <v>27</v>
      </c>
      <c r="W111" s="583">
        <v>905</v>
      </c>
      <c r="X111" s="584">
        <v>0.37847222222222199</v>
      </c>
    </row>
    <row r="112" spans="1:24" ht="15" customHeight="1" x14ac:dyDescent="0.2">
      <c r="A112" s="33"/>
      <c r="B112" s="33"/>
      <c r="C112" s="35"/>
      <c r="J112" s="397" t="s">
        <v>324</v>
      </c>
      <c r="K112" s="397" t="s">
        <v>325</v>
      </c>
      <c r="L112" s="397">
        <v>0</v>
      </c>
      <c r="M112" s="401"/>
      <c r="O112" s="408">
        <v>0.59027777777777601</v>
      </c>
      <c r="P112" s="409">
        <f t="shared" si="3"/>
        <v>0.59027777777777601</v>
      </c>
      <c r="Q112" s="410" t="s">
        <v>593</v>
      </c>
      <c r="R112" s="407" t="s">
        <v>27</v>
      </c>
      <c r="W112" s="583">
        <v>910</v>
      </c>
      <c r="X112" s="584">
        <v>0.38194444444444398</v>
      </c>
    </row>
    <row r="113" spans="1:24" ht="15" customHeight="1" x14ac:dyDescent="0.2">
      <c r="A113" s="33"/>
      <c r="B113" s="33"/>
      <c r="C113" s="35"/>
      <c r="J113" s="397" t="s">
        <v>326</v>
      </c>
      <c r="K113" s="397" t="s">
        <v>327</v>
      </c>
      <c r="L113" s="397">
        <v>0</v>
      </c>
      <c r="M113" s="401"/>
      <c r="O113" s="408">
        <v>0.593749999999998</v>
      </c>
      <c r="P113" s="409">
        <f t="shared" si="3"/>
        <v>0.593749999999998</v>
      </c>
      <c r="Q113" s="410" t="s">
        <v>28</v>
      </c>
      <c r="R113" s="407" t="s">
        <v>28</v>
      </c>
      <c r="W113" s="583">
        <v>915</v>
      </c>
      <c r="X113" s="584">
        <v>0.38541666666666702</v>
      </c>
    </row>
    <row r="114" spans="1:24" ht="15" customHeight="1" x14ac:dyDescent="0.2">
      <c r="A114" s="33"/>
      <c r="B114" s="33"/>
      <c r="C114" s="35"/>
      <c r="J114" s="397" t="s">
        <v>328</v>
      </c>
      <c r="K114" s="397" t="s">
        <v>329</v>
      </c>
      <c r="L114" s="397">
        <v>0</v>
      </c>
      <c r="M114" s="401"/>
      <c r="O114" s="408">
        <v>0.59722222222222099</v>
      </c>
      <c r="P114" s="409">
        <f t="shared" si="3"/>
        <v>0.59722222222222099</v>
      </c>
      <c r="Q114" s="410" t="s">
        <v>594</v>
      </c>
      <c r="R114" s="407" t="s">
        <v>28</v>
      </c>
      <c r="W114" s="583">
        <v>920</v>
      </c>
      <c r="X114" s="584">
        <v>0.38888888888888901</v>
      </c>
    </row>
    <row r="115" spans="1:24" ht="15" customHeight="1" x14ac:dyDescent="0.2">
      <c r="A115" s="33"/>
      <c r="B115" s="33"/>
      <c r="C115" s="35"/>
      <c r="J115" s="397" t="s">
        <v>330</v>
      </c>
      <c r="K115" s="397" t="s">
        <v>331</v>
      </c>
      <c r="L115" s="397">
        <v>0</v>
      </c>
      <c r="M115" s="401"/>
      <c r="O115" s="408">
        <v>0.60069444444444298</v>
      </c>
      <c r="P115" s="409">
        <f t="shared" si="3"/>
        <v>0.60069444444444298</v>
      </c>
      <c r="Q115" s="410" t="s">
        <v>595</v>
      </c>
      <c r="R115" s="407" t="s">
        <v>28</v>
      </c>
      <c r="W115" s="583">
        <v>925</v>
      </c>
      <c r="X115" s="584">
        <v>0.39236111111111099</v>
      </c>
    </row>
    <row r="116" spans="1:24" ht="15" customHeight="1" x14ac:dyDescent="0.2">
      <c r="A116" s="33"/>
      <c r="B116" s="33"/>
      <c r="C116" s="35"/>
      <c r="J116" s="397" t="s">
        <v>332</v>
      </c>
      <c r="K116" s="397" t="s">
        <v>333</v>
      </c>
      <c r="L116" s="397">
        <v>3</v>
      </c>
      <c r="M116" s="401"/>
      <c r="O116" s="408">
        <v>0.60416666666666496</v>
      </c>
      <c r="P116" s="409">
        <f t="shared" si="3"/>
        <v>0.60416666666666496</v>
      </c>
      <c r="Q116" s="410" t="s">
        <v>29</v>
      </c>
      <c r="R116" s="407" t="s">
        <v>29</v>
      </c>
      <c r="W116" s="583">
        <v>930</v>
      </c>
      <c r="X116" s="584">
        <v>0.39583333333333298</v>
      </c>
    </row>
    <row r="117" spans="1:24" ht="15" customHeight="1" x14ac:dyDescent="0.2">
      <c r="A117" s="33"/>
      <c r="B117" s="33"/>
      <c r="C117" s="35"/>
      <c r="J117" s="397" t="s">
        <v>917</v>
      </c>
      <c r="K117" s="397" t="s">
        <v>918</v>
      </c>
      <c r="L117" s="397">
        <v>0</v>
      </c>
      <c r="M117" s="401"/>
      <c r="O117" s="408">
        <v>0.60763888888888695</v>
      </c>
      <c r="P117" s="409">
        <f t="shared" si="3"/>
        <v>0.60763888888888695</v>
      </c>
      <c r="Q117" s="410" t="s">
        <v>596</v>
      </c>
      <c r="R117" s="407" t="s">
        <v>29</v>
      </c>
      <c r="W117" s="583">
        <v>935</v>
      </c>
      <c r="X117" s="584">
        <v>0.39930555555555602</v>
      </c>
    </row>
    <row r="118" spans="1:24" ht="15" customHeight="1" x14ac:dyDescent="0.2">
      <c r="A118" s="33"/>
      <c r="B118" s="33"/>
      <c r="C118" s="35"/>
      <c r="J118" s="397" t="s">
        <v>334</v>
      </c>
      <c r="K118" s="397" t="s">
        <v>335</v>
      </c>
      <c r="L118" s="397">
        <v>0</v>
      </c>
      <c r="M118" s="401"/>
      <c r="O118" s="408">
        <v>0.61111111111110905</v>
      </c>
      <c r="P118" s="409">
        <f t="shared" si="3"/>
        <v>0.61111111111110905</v>
      </c>
      <c r="Q118" s="410" t="s">
        <v>597</v>
      </c>
      <c r="R118" s="407" t="s">
        <v>29</v>
      </c>
      <c r="W118" s="583">
        <v>940</v>
      </c>
      <c r="X118" s="584">
        <v>0.40277777777777801</v>
      </c>
    </row>
    <row r="119" spans="1:24" ht="15" customHeight="1" x14ac:dyDescent="0.2">
      <c r="A119" s="33"/>
      <c r="B119" s="33"/>
      <c r="C119" s="35"/>
      <c r="J119" s="397" t="s">
        <v>336</v>
      </c>
      <c r="K119" s="397" t="s">
        <v>337</v>
      </c>
      <c r="L119" s="397">
        <v>0</v>
      </c>
      <c r="M119" s="401"/>
      <c r="O119" s="408">
        <v>0.61458333333333204</v>
      </c>
      <c r="P119" s="409">
        <f t="shared" si="3"/>
        <v>0.61458333333333204</v>
      </c>
      <c r="Q119" s="410" t="s">
        <v>30</v>
      </c>
      <c r="R119" s="407" t="s">
        <v>30</v>
      </c>
      <c r="W119" s="583">
        <v>945</v>
      </c>
      <c r="X119" s="584">
        <v>0.40625</v>
      </c>
    </row>
    <row r="120" spans="1:24" ht="15" customHeight="1" x14ac:dyDescent="0.2">
      <c r="A120" s="33"/>
      <c r="B120" s="33"/>
      <c r="C120" s="35"/>
      <c r="J120" s="397" t="s">
        <v>338</v>
      </c>
      <c r="K120" s="397" t="s">
        <v>339</v>
      </c>
      <c r="L120" s="397">
        <v>0</v>
      </c>
      <c r="M120" s="401"/>
      <c r="O120" s="408">
        <v>0.61805555555555403</v>
      </c>
      <c r="P120" s="409">
        <f t="shared" si="3"/>
        <v>0.61805555555555403</v>
      </c>
      <c r="Q120" s="410" t="s">
        <v>598</v>
      </c>
      <c r="R120" s="407" t="s">
        <v>30</v>
      </c>
      <c r="W120" s="583">
        <v>950</v>
      </c>
      <c r="X120" s="584">
        <v>0.40972222222222199</v>
      </c>
    </row>
    <row r="121" spans="1:24" ht="15" customHeight="1" x14ac:dyDescent="0.2">
      <c r="A121" s="33"/>
      <c r="B121" s="33"/>
      <c r="C121" s="35"/>
      <c r="J121" s="397" t="s">
        <v>340</v>
      </c>
      <c r="K121" s="397" t="s">
        <v>341</v>
      </c>
      <c r="L121" s="397">
        <v>3</v>
      </c>
      <c r="M121" s="401"/>
      <c r="O121" s="408">
        <v>0.62152777777777601</v>
      </c>
      <c r="P121" s="409">
        <f t="shared" si="3"/>
        <v>0.62152777777777601</v>
      </c>
      <c r="Q121" s="410" t="s">
        <v>599</v>
      </c>
      <c r="R121" s="407" t="s">
        <v>30</v>
      </c>
      <c r="W121" s="583">
        <v>955</v>
      </c>
      <c r="X121" s="584">
        <v>0.41319444444444398</v>
      </c>
    </row>
    <row r="122" spans="1:24" ht="15" customHeight="1" x14ac:dyDescent="0.2">
      <c r="A122" s="33"/>
      <c r="B122" s="33"/>
      <c r="C122" s="35"/>
      <c r="J122" s="397" t="s">
        <v>342</v>
      </c>
      <c r="K122" s="397" t="s">
        <v>343</v>
      </c>
      <c r="L122" s="397">
        <v>0</v>
      </c>
      <c r="M122" s="401"/>
      <c r="O122" s="408">
        <v>0.624999999999998</v>
      </c>
      <c r="P122" s="409">
        <f t="shared" si="3"/>
        <v>0.624999999999998</v>
      </c>
      <c r="Q122" s="410" t="s">
        <v>31</v>
      </c>
      <c r="R122" s="407" t="s">
        <v>31</v>
      </c>
      <c r="W122" s="583">
        <v>1000</v>
      </c>
      <c r="X122" s="584">
        <v>0.41666666666666702</v>
      </c>
    </row>
    <row r="123" spans="1:24" ht="15" customHeight="1" x14ac:dyDescent="0.2">
      <c r="A123" s="33"/>
      <c r="B123" s="33"/>
      <c r="C123" s="35"/>
      <c r="J123" s="397" t="s">
        <v>344</v>
      </c>
      <c r="K123" s="397" t="s">
        <v>345</v>
      </c>
      <c r="L123" s="397">
        <v>0</v>
      </c>
      <c r="M123" s="401"/>
      <c r="O123" s="408">
        <v>0.62847222222221999</v>
      </c>
      <c r="P123" s="409">
        <f t="shared" si="3"/>
        <v>0.62847222222221999</v>
      </c>
      <c r="Q123" s="410" t="s">
        <v>600</v>
      </c>
      <c r="R123" s="407" t="s">
        <v>31</v>
      </c>
      <c r="W123" s="583">
        <v>1005</v>
      </c>
      <c r="X123" s="584">
        <v>0.42013888888888901</v>
      </c>
    </row>
    <row r="124" spans="1:24" ht="15" customHeight="1" x14ac:dyDescent="0.2">
      <c r="A124" s="33"/>
      <c r="B124" s="33"/>
      <c r="C124" s="35"/>
      <c r="J124" s="397" t="s">
        <v>346</v>
      </c>
      <c r="K124" s="397" t="s">
        <v>347</v>
      </c>
      <c r="L124" s="397">
        <v>0</v>
      </c>
      <c r="M124" s="401"/>
      <c r="O124" s="408">
        <v>0.63194444444444298</v>
      </c>
      <c r="P124" s="409">
        <f t="shared" si="3"/>
        <v>0.63194444444444298</v>
      </c>
      <c r="Q124" s="410" t="s">
        <v>601</v>
      </c>
      <c r="R124" s="407" t="s">
        <v>31</v>
      </c>
      <c r="W124" s="583">
        <v>1010</v>
      </c>
      <c r="X124" s="584">
        <v>0.42361111111111099</v>
      </c>
    </row>
    <row r="125" spans="1:24" ht="15" customHeight="1" x14ac:dyDescent="0.2">
      <c r="A125" s="33"/>
      <c r="B125" s="33"/>
      <c r="C125" s="35"/>
      <c r="J125" s="397" t="s">
        <v>348</v>
      </c>
      <c r="K125" s="397" t="s">
        <v>349</v>
      </c>
      <c r="L125" s="397">
        <v>0</v>
      </c>
      <c r="M125" s="401"/>
      <c r="O125" s="408">
        <v>0.63541666666666496</v>
      </c>
      <c r="P125" s="409">
        <f t="shared" si="3"/>
        <v>0.63541666666666496</v>
      </c>
      <c r="Q125" s="410" t="s">
        <v>32</v>
      </c>
      <c r="R125" s="407" t="s">
        <v>32</v>
      </c>
      <c r="W125" s="583">
        <v>1015</v>
      </c>
      <c r="X125" s="584">
        <v>0.42708333333333298</v>
      </c>
    </row>
    <row r="126" spans="1:24" ht="15" customHeight="1" x14ac:dyDescent="0.2">
      <c r="A126" s="33"/>
      <c r="B126" s="33"/>
      <c r="C126" s="35"/>
      <c r="J126" s="397" t="s">
        <v>350</v>
      </c>
      <c r="K126" s="397" t="s">
        <v>351</v>
      </c>
      <c r="L126" s="397">
        <v>0</v>
      </c>
      <c r="M126" s="401"/>
      <c r="O126" s="408">
        <v>0.63888888888888695</v>
      </c>
      <c r="P126" s="409">
        <f t="shared" si="3"/>
        <v>0.63888888888888695</v>
      </c>
      <c r="Q126" s="410" t="s">
        <v>602</v>
      </c>
      <c r="R126" s="407" t="s">
        <v>32</v>
      </c>
      <c r="W126" s="583">
        <v>1020</v>
      </c>
      <c r="X126" s="584">
        <v>0.43055555555555602</v>
      </c>
    </row>
    <row r="127" spans="1:24" ht="15" customHeight="1" x14ac:dyDescent="0.2">
      <c r="A127" s="33"/>
      <c r="B127" s="33"/>
      <c r="C127" s="35"/>
      <c r="J127" s="397" t="s">
        <v>352</v>
      </c>
      <c r="K127" s="397" t="s">
        <v>353</v>
      </c>
      <c r="L127" s="397">
        <v>1</v>
      </c>
      <c r="M127" s="401"/>
      <c r="O127" s="408">
        <v>0.64236111111110905</v>
      </c>
      <c r="P127" s="409">
        <f t="shared" si="3"/>
        <v>0.64236111111110905</v>
      </c>
      <c r="Q127" s="410" t="s">
        <v>603</v>
      </c>
      <c r="R127" s="407" t="s">
        <v>32</v>
      </c>
      <c r="W127" s="583">
        <v>1025</v>
      </c>
      <c r="X127" s="584">
        <v>0.43402777777777801</v>
      </c>
    </row>
    <row r="128" spans="1:24" ht="15" customHeight="1" x14ac:dyDescent="0.2">
      <c r="A128" s="33"/>
      <c r="B128" s="33"/>
      <c r="C128" s="35"/>
      <c r="J128" s="397" t="s">
        <v>354</v>
      </c>
      <c r="K128" s="397" t="s">
        <v>355</v>
      </c>
      <c r="L128" s="397">
        <v>1</v>
      </c>
      <c r="M128" s="401"/>
      <c r="O128" s="408">
        <v>0.64583333333333104</v>
      </c>
      <c r="P128" s="409">
        <f t="shared" si="3"/>
        <v>0.64583333333333104</v>
      </c>
      <c r="Q128" s="410" t="s">
        <v>33</v>
      </c>
      <c r="R128" s="407" t="s">
        <v>33</v>
      </c>
      <c r="W128" s="583">
        <v>1030</v>
      </c>
      <c r="X128" s="584">
        <v>0.4375</v>
      </c>
    </row>
    <row r="129" spans="1:24" ht="15" customHeight="1" x14ac:dyDescent="0.2">
      <c r="A129" s="33"/>
      <c r="B129" s="33"/>
      <c r="C129" s="35"/>
      <c r="J129" s="397" t="s">
        <v>356</v>
      </c>
      <c r="K129" s="397" t="s">
        <v>357</v>
      </c>
      <c r="L129" s="397">
        <v>1</v>
      </c>
      <c r="M129" s="401" t="s">
        <v>486</v>
      </c>
      <c r="O129" s="408">
        <v>0.64930555555555403</v>
      </c>
      <c r="P129" s="409">
        <f t="shared" si="3"/>
        <v>0.64930555555555403</v>
      </c>
      <c r="Q129" s="410" t="s">
        <v>604</v>
      </c>
      <c r="R129" s="407" t="s">
        <v>33</v>
      </c>
      <c r="W129" s="583">
        <v>1035</v>
      </c>
      <c r="X129" s="584">
        <v>0.44097222222222199</v>
      </c>
    </row>
    <row r="130" spans="1:24" ht="15" customHeight="1" x14ac:dyDescent="0.2">
      <c r="A130" s="33"/>
      <c r="B130" s="33"/>
      <c r="C130" s="35"/>
      <c r="J130" s="397" t="s">
        <v>358</v>
      </c>
      <c r="K130" s="397" t="s">
        <v>359</v>
      </c>
      <c r="L130" s="397">
        <v>3</v>
      </c>
      <c r="M130" s="401"/>
      <c r="O130" s="408">
        <v>0.65277777777777601</v>
      </c>
      <c r="P130" s="409">
        <f t="shared" si="3"/>
        <v>0.65277777777777601</v>
      </c>
      <c r="Q130" s="410" t="s">
        <v>605</v>
      </c>
      <c r="R130" s="407" t="s">
        <v>33</v>
      </c>
      <c r="W130" s="583">
        <v>1040</v>
      </c>
      <c r="X130" s="584">
        <v>0.44444444444444398</v>
      </c>
    </row>
    <row r="131" spans="1:24" ht="15" customHeight="1" x14ac:dyDescent="0.2">
      <c r="A131" s="33"/>
      <c r="B131" s="33"/>
      <c r="C131" s="35"/>
      <c r="J131" s="397" t="s">
        <v>360</v>
      </c>
      <c r="K131" s="397" t="s">
        <v>361</v>
      </c>
      <c r="L131" s="397">
        <v>0</v>
      </c>
      <c r="M131" s="401"/>
      <c r="O131" s="408">
        <v>0.656249999999998</v>
      </c>
      <c r="P131" s="409">
        <f t="shared" ref="P131:P194" si="4">O131</f>
        <v>0.656249999999998</v>
      </c>
      <c r="Q131" s="410" t="s">
        <v>34</v>
      </c>
      <c r="R131" s="407" t="s">
        <v>34</v>
      </c>
      <c r="W131" s="583">
        <v>1045</v>
      </c>
      <c r="X131" s="584">
        <v>0.44791666666666702</v>
      </c>
    </row>
    <row r="132" spans="1:24" ht="15" customHeight="1" x14ac:dyDescent="0.2">
      <c r="A132" s="33"/>
      <c r="B132" s="33"/>
      <c r="C132" s="35"/>
      <c r="J132" s="397" t="s">
        <v>362</v>
      </c>
      <c r="K132" s="397" t="s">
        <v>363</v>
      </c>
      <c r="L132" s="397">
        <v>2</v>
      </c>
      <c r="M132" s="401"/>
      <c r="O132" s="408">
        <v>0.65972222222221999</v>
      </c>
      <c r="P132" s="409">
        <f t="shared" si="4"/>
        <v>0.65972222222221999</v>
      </c>
      <c r="Q132" s="410" t="s">
        <v>606</v>
      </c>
      <c r="R132" s="407" t="s">
        <v>34</v>
      </c>
      <c r="W132" s="583">
        <v>1050</v>
      </c>
      <c r="X132" s="584">
        <v>0.45138888888888901</v>
      </c>
    </row>
    <row r="133" spans="1:24" ht="15" customHeight="1" x14ac:dyDescent="0.2">
      <c r="A133" s="33"/>
      <c r="B133" s="33"/>
      <c r="C133" s="35"/>
      <c r="J133" s="397" t="s">
        <v>364</v>
      </c>
      <c r="K133" s="397" t="s">
        <v>365</v>
      </c>
      <c r="L133" s="397">
        <v>0</v>
      </c>
      <c r="M133" s="401"/>
      <c r="O133" s="408">
        <v>0.66319444444444198</v>
      </c>
      <c r="P133" s="409">
        <f t="shared" si="4"/>
        <v>0.66319444444444198</v>
      </c>
      <c r="Q133" s="410" t="s">
        <v>607</v>
      </c>
      <c r="R133" s="407" t="s">
        <v>34</v>
      </c>
      <c r="W133" s="583">
        <v>1055</v>
      </c>
      <c r="X133" s="584">
        <v>0.45486111111111099</v>
      </c>
    </row>
    <row r="134" spans="1:24" ht="15" customHeight="1" x14ac:dyDescent="0.2">
      <c r="A134" s="33"/>
      <c r="B134" s="33"/>
      <c r="C134" s="35"/>
      <c r="J134" s="397" t="s">
        <v>366</v>
      </c>
      <c r="K134" s="397" t="s">
        <v>367</v>
      </c>
      <c r="L134" s="397">
        <v>2</v>
      </c>
      <c r="M134" s="401"/>
      <c r="O134" s="408">
        <v>0.66666666666666496</v>
      </c>
      <c r="P134" s="409">
        <f t="shared" si="4"/>
        <v>0.66666666666666496</v>
      </c>
      <c r="Q134" s="410" t="s">
        <v>35</v>
      </c>
      <c r="R134" s="407" t="s">
        <v>35</v>
      </c>
      <c r="W134" s="583">
        <v>1100</v>
      </c>
      <c r="X134" s="584">
        <v>0.45833333333333298</v>
      </c>
    </row>
    <row r="135" spans="1:24" ht="15" customHeight="1" x14ac:dyDescent="0.2">
      <c r="A135" s="33"/>
      <c r="B135" s="33"/>
      <c r="C135" s="35"/>
      <c r="J135" s="397" t="s">
        <v>919</v>
      </c>
      <c r="K135" s="397" t="s">
        <v>920</v>
      </c>
      <c r="L135" s="397">
        <v>0</v>
      </c>
      <c r="M135" s="401"/>
      <c r="O135" s="408">
        <v>0.67013888888888695</v>
      </c>
      <c r="P135" s="409">
        <f t="shared" si="4"/>
        <v>0.67013888888888695</v>
      </c>
      <c r="Q135" s="410" t="s">
        <v>608</v>
      </c>
      <c r="R135" s="407" t="s">
        <v>35</v>
      </c>
      <c r="W135" s="583">
        <v>1105</v>
      </c>
      <c r="X135" s="584">
        <v>0.46180555555555602</v>
      </c>
    </row>
    <row r="136" spans="1:24" ht="15" customHeight="1" x14ac:dyDescent="0.2">
      <c r="A136" s="33"/>
      <c r="B136" s="33"/>
      <c r="C136" s="35"/>
      <c r="J136" s="397" t="s">
        <v>368</v>
      </c>
      <c r="K136" s="397" t="s">
        <v>369</v>
      </c>
      <c r="L136" s="397">
        <v>0</v>
      </c>
      <c r="M136" s="401"/>
      <c r="O136" s="408">
        <v>0.67361111111110905</v>
      </c>
      <c r="P136" s="409">
        <f t="shared" si="4"/>
        <v>0.67361111111110905</v>
      </c>
      <c r="Q136" s="410" t="s">
        <v>609</v>
      </c>
      <c r="R136" s="407" t="s">
        <v>35</v>
      </c>
      <c r="W136" s="583">
        <v>1110</v>
      </c>
      <c r="X136" s="584">
        <v>0.46527777777777801</v>
      </c>
    </row>
    <row r="137" spans="1:24" ht="15" customHeight="1" x14ac:dyDescent="0.2">
      <c r="A137" s="33"/>
      <c r="B137" s="33"/>
      <c r="C137" s="35"/>
      <c r="J137" s="397" t="s">
        <v>370</v>
      </c>
      <c r="K137" s="397" t="s">
        <v>371</v>
      </c>
      <c r="L137" s="397">
        <v>3</v>
      </c>
      <c r="M137" s="401"/>
      <c r="O137" s="408">
        <v>0.67708333333333104</v>
      </c>
      <c r="P137" s="409">
        <f t="shared" si="4"/>
        <v>0.67708333333333104</v>
      </c>
      <c r="Q137" s="410" t="s">
        <v>36</v>
      </c>
      <c r="R137" s="407" t="s">
        <v>36</v>
      </c>
      <c r="W137" s="583">
        <v>1115</v>
      </c>
      <c r="X137" s="584">
        <v>0.46875</v>
      </c>
    </row>
    <row r="138" spans="1:24" ht="15" customHeight="1" x14ac:dyDescent="0.2">
      <c r="A138" s="33"/>
      <c r="B138" s="33"/>
      <c r="C138" s="35"/>
      <c r="J138" s="397" t="s">
        <v>372</v>
      </c>
      <c r="K138" s="397" t="s">
        <v>373</v>
      </c>
      <c r="L138" s="397">
        <v>0</v>
      </c>
      <c r="M138" s="401"/>
      <c r="O138" s="408">
        <v>0.68055555555555403</v>
      </c>
      <c r="P138" s="409">
        <f t="shared" si="4"/>
        <v>0.68055555555555403</v>
      </c>
      <c r="Q138" s="410" t="s">
        <v>610</v>
      </c>
      <c r="R138" s="407" t="s">
        <v>36</v>
      </c>
      <c r="W138" s="583">
        <v>1120</v>
      </c>
      <c r="X138" s="584">
        <v>0.47222222222222199</v>
      </c>
    </row>
    <row r="139" spans="1:24" ht="15" customHeight="1" x14ac:dyDescent="0.2">
      <c r="A139" s="33"/>
      <c r="B139" s="33"/>
      <c r="C139" s="35"/>
      <c r="J139" s="397" t="s">
        <v>374</v>
      </c>
      <c r="K139" s="397" t="s">
        <v>375</v>
      </c>
      <c r="L139" s="397">
        <v>0</v>
      </c>
      <c r="M139" s="401"/>
      <c r="O139" s="408">
        <v>0.68402777777777601</v>
      </c>
      <c r="P139" s="409">
        <f t="shared" si="4"/>
        <v>0.68402777777777601</v>
      </c>
      <c r="Q139" s="410" t="s">
        <v>611</v>
      </c>
      <c r="R139" s="407" t="s">
        <v>36</v>
      </c>
      <c r="W139" s="583">
        <v>1125</v>
      </c>
      <c r="X139" s="584">
        <v>0.47569444444444398</v>
      </c>
    </row>
    <row r="140" spans="1:24" ht="15" customHeight="1" x14ac:dyDescent="0.2">
      <c r="A140" s="33"/>
      <c r="B140" s="33"/>
      <c r="C140" s="35"/>
      <c r="J140" s="397" t="s">
        <v>376</v>
      </c>
      <c r="K140" s="397" t="s">
        <v>377</v>
      </c>
      <c r="L140" s="397">
        <v>0</v>
      </c>
      <c r="M140" s="401"/>
      <c r="O140" s="408">
        <v>0.687499999999998</v>
      </c>
      <c r="P140" s="409">
        <f t="shared" si="4"/>
        <v>0.687499999999998</v>
      </c>
      <c r="Q140" s="410" t="s">
        <v>37</v>
      </c>
      <c r="R140" s="407" t="s">
        <v>37</v>
      </c>
      <c r="W140" s="583">
        <v>1130</v>
      </c>
      <c r="X140" s="584">
        <v>0.47916666666666702</v>
      </c>
    </row>
    <row r="141" spans="1:24" ht="15" customHeight="1" x14ac:dyDescent="0.2">
      <c r="A141" s="33"/>
      <c r="B141" s="33"/>
      <c r="C141" s="35"/>
      <c r="J141" s="397" t="s">
        <v>378</v>
      </c>
      <c r="K141" s="397" t="s">
        <v>379</v>
      </c>
      <c r="L141" s="397">
        <v>0</v>
      </c>
      <c r="M141" s="401"/>
      <c r="O141" s="408">
        <v>0.69097222222221999</v>
      </c>
      <c r="P141" s="409">
        <f t="shared" si="4"/>
        <v>0.69097222222221999</v>
      </c>
      <c r="Q141" s="410" t="s">
        <v>612</v>
      </c>
      <c r="R141" s="407" t="s">
        <v>37</v>
      </c>
      <c r="W141" s="583">
        <v>1135</v>
      </c>
      <c r="X141" s="584">
        <v>0.48263888888888901</v>
      </c>
    </row>
    <row r="142" spans="1:24" ht="15" customHeight="1" x14ac:dyDescent="0.2">
      <c r="A142" s="33"/>
      <c r="B142" s="33"/>
      <c r="C142" s="35"/>
      <c r="J142" s="397" t="s">
        <v>380</v>
      </c>
      <c r="K142" s="397" t="s">
        <v>381</v>
      </c>
      <c r="L142" s="397">
        <v>2</v>
      </c>
      <c r="M142" s="401"/>
      <c r="O142" s="408">
        <v>0.69444444444444198</v>
      </c>
      <c r="P142" s="409">
        <f t="shared" si="4"/>
        <v>0.69444444444444198</v>
      </c>
      <c r="Q142" s="410" t="s">
        <v>613</v>
      </c>
      <c r="R142" s="407" t="s">
        <v>37</v>
      </c>
      <c r="W142" s="583">
        <v>1140</v>
      </c>
      <c r="X142" s="584">
        <v>0.48611111111111099</v>
      </c>
    </row>
    <row r="143" spans="1:24" ht="15" customHeight="1" x14ac:dyDescent="0.2">
      <c r="A143" s="33"/>
      <c r="B143" s="33"/>
      <c r="C143" s="35"/>
      <c r="J143" s="397" t="s">
        <v>382</v>
      </c>
      <c r="K143" s="397" t="s">
        <v>383</v>
      </c>
      <c r="L143" s="397">
        <v>0</v>
      </c>
      <c r="M143" s="401"/>
      <c r="O143" s="408">
        <v>0.69791666666666496</v>
      </c>
      <c r="P143" s="409">
        <f t="shared" si="4"/>
        <v>0.69791666666666496</v>
      </c>
      <c r="Q143" s="410" t="s">
        <v>38</v>
      </c>
      <c r="R143" s="407" t="s">
        <v>38</v>
      </c>
      <c r="W143" s="583">
        <v>1145</v>
      </c>
      <c r="X143" s="584">
        <v>0.48958333333333298</v>
      </c>
    </row>
    <row r="144" spans="1:24" ht="15" customHeight="1" x14ac:dyDescent="0.2">
      <c r="A144" s="33"/>
      <c r="B144" s="33"/>
      <c r="C144" s="35"/>
      <c r="J144" s="397" t="s">
        <v>384</v>
      </c>
      <c r="K144" s="397" t="s">
        <v>385</v>
      </c>
      <c r="L144" s="397">
        <v>0</v>
      </c>
      <c r="M144" s="401"/>
      <c r="O144" s="408">
        <v>0.70138888888888695</v>
      </c>
      <c r="P144" s="409">
        <f t="shared" si="4"/>
        <v>0.70138888888888695</v>
      </c>
      <c r="Q144" s="410" t="s">
        <v>614</v>
      </c>
      <c r="R144" s="407" t="s">
        <v>38</v>
      </c>
      <c r="W144" s="583">
        <v>1150</v>
      </c>
      <c r="X144" s="584">
        <v>0.49305555555555602</v>
      </c>
    </row>
    <row r="145" spans="1:24" ht="15" customHeight="1" x14ac:dyDescent="0.2">
      <c r="A145" s="33"/>
      <c r="B145" s="33"/>
      <c r="C145" s="35"/>
      <c r="J145" s="397" t="s">
        <v>248</v>
      </c>
      <c r="K145" s="397" t="s">
        <v>744</v>
      </c>
      <c r="L145" s="397">
        <v>0</v>
      </c>
      <c r="M145" s="401"/>
      <c r="O145" s="408">
        <v>0.70486111111110905</v>
      </c>
      <c r="P145" s="409">
        <f t="shared" si="4"/>
        <v>0.70486111111110905</v>
      </c>
      <c r="Q145" s="410" t="s">
        <v>615</v>
      </c>
      <c r="R145" s="407" t="s">
        <v>38</v>
      </c>
      <c r="W145" s="583">
        <v>1155</v>
      </c>
      <c r="X145" s="584">
        <v>0.49652777777777801</v>
      </c>
    </row>
    <row r="146" spans="1:24" ht="15" customHeight="1" x14ac:dyDescent="0.2">
      <c r="A146" s="33"/>
      <c r="B146" s="33"/>
      <c r="C146" s="35"/>
      <c r="J146" s="397" t="s">
        <v>745</v>
      </c>
      <c r="K146" s="397" t="s">
        <v>746</v>
      </c>
      <c r="L146" s="397">
        <v>0</v>
      </c>
      <c r="M146" s="401"/>
      <c r="O146" s="408">
        <v>0.70833333333333104</v>
      </c>
      <c r="P146" s="409">
        <f t="shared" si="4"/>
        <v>0.70833333333333104</v>
      </c>
      <c r="Q146" s="410" t="s">
        <v>39</v>
      </c>
      <c r="R146" s="407" t="s">
        <v>39</v>
      </c>
      <c r="W146" s="583">
        <v>1200</v>
      </c>
      <c r="X146" s="584">
        <v>0.5</v>
      </c>
    </row>
    <row r="147" spans="1:24" ht="15" customHeight="1" x14ac:dyDescent="0.2">
      <c r="A147" s="33"/>
      <c r="B147" s="33"/>
      <c r="C147" s="35"/>
      <c r="J147" s="397" t="s">
        <v>742</v>
      </c>
      <c r="K147" s="397" t="s">
        <v>747</v>
      </c>
      <c r="L147" s="397">
        <v>2</v>
      </c>
      <c r="M147" s="401"/>
      <c r="O147" s="408">
        <v>0.71180555555555303</v>
      </c>
      <c r="P147" s="409">
        <f t="shared" si="4"/>
        <v>0.71180555555555303</v>
      </c>
      <c r="Q147" s="410" t="s">
        <v>616</v>
      </c>
      <c r="R147" s="407" t="s">
        <v>39</v>
      </c>
      <c r="W147" s="583">
        <v>1205</v>
      </c>
      <c r="X147" s="584">
        <v>0.50347222222222199</v>
      </c>
    </row>
    <row r="148" spans="1:24" ht="15" customHeight="1" x14ac:dyDescent="0.2">
      <c r="A148" s="33"/>
      <c r="B148" s="33"/>
      <c r="C148" s="35"/>
      <c r="J148" s="397"/>
      <c r="K148" s="397"/>
      <c r="L148" s="397"/>
      <c r="M148" s="401"/>
      <c r="O148" s="408">
        <v>0.71527777777777601</v>
      </c>
      <c r="P148" s="409">
        <f t="shared" si="4"/>
        <v>0.71527777777777601</v>
      </c>
      <c r="Q148" s="410" t="s">
        <v>617</v>
      </c>
      <c r="R148" s="407" t="s">
        <v>39</v>
      </c>
      <c r="W148" s="583">
        <v>1210</v>
      </c>
      <c r="X148" s="584">
        <v>0.50694444444444398</v>
      </c>
    </row>
    <row r="149" spans="1:24" ht="15" customHeight="1" x14ac:dyDescent="0.2">
      <c r="A149" s="33"/>
      <c r="B149" s="33"/>
      <c r="C149" s="35"/>
      <c r="J149" s="397"/>
      <c r="K149" s="397"/>
      <c r="L149" s="397"/>
      <c r="M149" s="401"/>
      <c r="O149" s="408">
        <v>0.718749999999998</v>
      </c>
      <c r="P149" s="409">
        <f t="shared" si="4"/>
        <v>0.718749999999998</v>
      </c>
      <c r="Q149" s="410" t="s">
        <v>40</v>
      </c>
      <c r="R149" s="407" t="s">
        <v>40</v>
      </c>
      <c r="W149" s="583">
        <v>1215</v>
      </c>
      <c r="X149" s="584">
        <v>0.51041666666666696</v>
      </c>
    </row>
    <row r="150" spans="1:24" ht="15" customHeight="1" x14ac:dyDescent="0.2">
      <c r="A150" s="33"/>
      <c r="B150" s="33"/>
      <c r="C150" s="35"/>
      <c r="J150" s="397"/>
      <c r="K150" s="397"/>
      <c r="L150" s="397"/>
      <c r="M150" s="401"/>
      <c r="O150" s="408">
        <v>0.72222222222221999</v>
      </c>
      <c r="P150" s="409">
        <f t="shared" si="4"/>
        <v>0.72222222222221999</v>
      </c>
      <c r="Q150" s="410" t="s">
        <v>618</v>
      </c>
      <c r="R150" s="407" t="s">
        <v>40</v>
      </c>
      <c r="W150" s="583">
        <v>1220</v>
      </c>
      <c r="X150" s="584">
        <v>0.51388888888888895</v>
      </c>
    </row>
    <row r="151" spans="1:24" ht="15" customHeight="1" x14ac:dyDescent="0.2">
      <c r="A151" s="33"/>
      <c r="B151" s="33"/>
      <c r="C151" s="35"/>
      <c r="J151" s="397"/>
      <c r="K151" s="397"/>
      <c r="L151" s="397"/>
      <c r="M151" s="401"/>
      <c r="O151" s="408">
        <v>0.72569444444444198</v>
      </c>
      <c r="P151" s="409">
        <f t="shared" si="4"/>
        <v>0.72569444444444198</v>
      </c>
      <c r="Q151" s="410" t="s">
        <v>619</v>
      </c>
      <c r="R151" s="407" t="s">
        <v>40</v>
      </c>
      <c r="W151" s="583">
        <v>1225</v>
      </c>
      <c r="X151" s="584">
        <v>0.51736111111111105</v>
      </c>
    </row>
    <row r="152" spans="1:24" ht="15" customHeight="1" x14ac:dyDescent="0.2">
      <c r="A152" s="33"/>
      <c r="B152" s="33"/>
      <c r="C152" s="35"/>
      <c r="J152" s="397"/>
      <c r="K152" s="397"/>
      <c r="L152" s="397"/>
      <c r="M152" s="401"/>
      <c r="O152" s="408">
        <v>0.72916666666666397</v>
      </c>
      <c r="P152" s="409">
        <f t="shared" si="4"/>
        <v>0.72916666666666397</v>
      </c>
      <c r="Q152" s="410" t="s">
        <v>41</v>
      </c>
      <c r="R152" s="407" t="s">
        <v>41</v>
      </c>
      <c r="W152" s="583">
        <v>1230</v>
      </c>
      <c r="X152" s="584">
        <v>0.52083333333333304</v>
      </c>
    </row>
    <row r="153" spans="1:24" ht="15" customHeight="1" x14ac:dyDescent="0.2">
      <c r="A153" s="33"/>
      <c r="B153" s="33"/>
      <c r="C153" s="35"/>
      <c r="J153" s="397"/>
      <c r="K153" s="397"/>
      <c r="L153" s="397"/>
      <c r="M153" s="401"/>
      <c r="O153" s="408">
        <v>0.73263888888888695</v>
      </c>
      <c r="P153" s="409">
        <f t="shared" si="4"/>
        <v>0.73263888888888695</v>
      </c>
      <c r="Q153" s="410" t="s">
        <v>620</v>
      </c>
      <c r="R153" s="407" t="s">
        <v>41</v>
      </c>
      <c r="W153" s="583">
        <v>1235</v>
      </c>
      <c r="X153" s="584">
        <v>0.52430555555555602</v>
      </c>
    </row>
    <row r="154" spans="1:24" ht="15" customHeight="1" x14ac:dyDescent="0.2">
      <c r="A154" s="33"/>
      <c r="B154" s="33"/>
      <c r="C154" s="35"/>
      <c r="J154" s="397"/>
      <c r="K154" s="397"/>
      <c r="L154" s="397"/>
      <c r="M154" s="401"/>
      <c r="O154" s="408">
        <v>0.73611111111110905</v>
      </c>
      <c r="P154" s="409">
        <f t="shared" si="4"/>
        <v>0.73611111111110905</v>
      </c>
      <c r="Q154" s="410" t="s">
        <v>621</v>
      </c>
      <c r="R154" s="407" t="s">
        <v>41</v>
      </c>
      <c r="W154" s="583">
        <v>1240</v>
      </c>
      <c r="X154" s="584">
        <v>0.52777777777777801</v>
      </c>
    </row>
    <row r="155" spans="1:24" ht="15" customHeight="1" x14ac:dyDescent="0.2">
      <c r="A155" s="33"/>
      <c r="B155" s="33"/>
      <c r="C155" s="35"/>
      <c r="J155" s="397"/>
      <c r="K155" s="397"/>
      <c r="L155" s="397"/>
      <c r="M155" s="401"/>
      <c r="O155" s="408">
        <v>0.73958333333333104</v>
      </c>
      <c r="P155" s="409">
        <f t="shared" si="4"/>
        <v>0.73958333333333104</v>
      </c>
      <c r="Q155" s="410" t="s">
        <v>42</v>
      </c>
      <c r="R155" s="407" t="s">
        <v>42</v>
      </c>
      <c r="W155" s="583">
        <v>1245</v>
      </c>
      <c r="X155" s="584">
        <v>0.53125</v>
      </c>
    </row>
    <row r="156" spans="1:24" ht="15" customHeight="1" x14ac:dyDescent="0.2">
      <c r="A156" s="33"/>
      <c r="B156" s="33"/>
      <c r="C156" s="35"/>
      <c r="J156" s="397"/>
      <c r="K156" s="397"/>
      <c r="L156" s="397"/>
      <c r="M156" s="401"/>
      <c r="O156" s="408">
        <v>0.74305555555555303</v>
      </c>
      <c r="P156" s="409">
        <f t="shared" si="4"/>
        <v>0.74305555555555303</v>
      </c>
      <c r="Q156" s="410" t="s">
        <v>622</v>
      </c>
      <c r="R156" s="407" t="s">
        <v>42</v>
      </c>
      <c r="W156" s="583">
        <v>1250</v>
      </c>
      <c r="X156" s="584">
        <v>0.53472222222222199</v>
      </c>
    </row>
    <row r="157" spans="1:24" ht="15" customHeight="1" x14ac:dyDescent="0.2">
      <c r="A157" s="33"/>
      <c r="B157" s="33"/>
      <c r="C157" s="35"/>
      <c r="J157" s="397"/>
      <c r="K157" s="397"/>
      <c r="L157" s="397"/>
      <c r="M157" s="401"/>
      <c r="O157" s="408">
        <v>0.74652777777777601</v>
      </c>
      <c r="P157" s="409">
        <f t="shared" si="4"/>
        <v>0.74652777777777601</v>
      </c>
      <c r="Q157" s="410" t="s">
        <v>623</v>
      </c>
      <c r="R157" s="407" t="s">
        <v>42</v>
      </c>
      <c r="W157" s="583">
        <v>1255</v>
      </c>
      <c r="X157" s="584">
        <v>0.53819444444444398</v>
      </c>
    </row>
    <row r="158" spans="1:24" ht="15" customHeight="1" x14ac:dyDescent="0.2">
      <c r="A158" s="33"/>
      <c r="B158" s="33"/>
      <c r="C158" s="35"/>
      <c r="J158" s="397"/>
      <c r="K158" s="397"/>
      <c r="L158" s="397"/>
      <c r="M158" s="401"/>
      <c r="O158" s="408">
        <v>0.749999999999998</v>
      </c>
      <c r="P158" s="409">
        <f t="shared" si="4"/>
        <v>0.749999999999998</v>
      </c>
      <c r="Q158" s="410" t="s">
        <v>43</v>
      </c>
      <c r="R158" s="407" t="s">
        <v>43</v>
      </c>
      <c r="W158" s="583">
        <v>1300</v>
      </c>
      <c r="X158" s="584">
        <v>0.54166666666666696</v>
      </c>
    </row>
    <row r="159" spans="1:24" ht="15" customHeight="1" x14ac:dyDescent="0.2">
      <c r="A159" s="33"/>
      <c r="B159" s="33"/>
      <c r="C159" s="35"/>
      <c r="J159" s="397"/>
      <c r="K159" s="397"/>
      <c r="L159" s="397"/>
      <c r="M159" s="401"/>
      <c r="O159" s="408">
        <v>0.75347222222221999</v>
      </c>
      <c r="P159" s="409">
        <f t="shared" si="4"/>
        <v>0.75347222222221999</v>
      </c>
      <c r="Q159" s="410" t="s">
        <v>624</v>
      </c>
      <c r="R159" s="407" t="s">
        <v>43</v>
      </c>
    </row>
    <row r="160" spans="1:24" ht="15" customHeight="1" x14ac:dyDescent="0.2">
      <c r="A160" s="33"/>
      <c r="B160" s="33"/>
      <c r="C160" s="35"/>
      <c r="J160" s="397"/>
      <c r="K160" s="397"/>
      <c r="L160" s="397"/>
      <c r="M160" s="401"/>
      <c r="O160" s="408">
        <v>0.75694444444444198</v>
      </c>
      <c r="P160" s="409">
        <f t="shared" si="4"/>
        <v>0.75694444444444198</v>
      </c>
      <c r="Q160" s="410" t="s">
        <v>625</v>
      </c>
      <c r="R160" s="407" t="s">
        <v>43</v>
      </c>
    </row>
    <row r="161" spans="1:18" ht="15" customHeight="1" x14ac:dyDescent="0.2">
      <c r="A161" s="33"/>
      <c r="B161" s="33"/>
      <c r="C161" s="35"/>
      <c r="J161" s="397"/>
      <c r="K161" s="397"/>
      <c r="L161" s="397"/>
      <c r="M161" s="401"/>
      <c r="O161" s="408">
        <v>0.76041666666666397</v>
      </c>
      <c r="P161" s="409">
        <f t="shared" si="4"/>
        <v>0.76041666666666397</v>
      </c>
      <c r="Q161" s="410" t="s">
        <v>44</v>
      </c>
      <c r="R161" s="407" t="s">
        <v>44</v>
      </c>
    </row>
    <row r="162" spans="1:18" ht="15" customHeight="1" x14ac:dyDescent="0.2">
      <c r="A162" s="33"/>
      <c r="B162" s="33"/>
      <c r="C162" s="35"/>
      <c r="J162" s="397"/>
      <c r="K162" s="397"/>
      <c r="L162" s="397"/>
      <c r="M162" s="401"/>
      <c r="O162" s="408">
        <v>0.76388888888888695</v>
      </c>
      <c r="P162" s="409">
        <f t="shared" si="4"/>
        <v>0.76388888888888695</v>
      </c>
      <c r="Q162" s="410" t="s">
        <v>626</v>
      </c>
      <c r="R162" s="407" t="s">
        <v>44</v>
      </c>
    </row>
    <row r="163" spans="1:18" ht="15" customHeight="1" x14ac:dyDescent="0.2">
      <c r="A163" s="33"/>
      <c r="B163" s="33"/>
      <c r="C163" s="35"/>
      <c r="J163" s="397"/>
      <c r="K163" s="397"/>
      <c r="L163" s="397"/>
      <c r="M163" s="401"/>
      <c r="O163" s="408">
        <v>0.76736111111110905</v>
      </c>
      <c r="P163" s="409">
        <f t="shared" si="4"/>
        <v>0.76736111111110905</v>
      </c>
      <c r="Q163" s="410" t="s">
        <v>627</v>
      </c>
      <c r="R163" s="407" t="s">
        <v>44</v>
      </c>
    </row>
    <row r="164" spans="1:18" ht="15" customHeight="1" x14ac:dyDescent="0.2">
      <c r="A164" s="33"/>
      <c r="B164" s="33"/>
      <c r="C164" s="35"/>
      <c r="J164" s="397"/>
      <c r="K164" s="397"/>
      <c r="L164" s="397"/>
      <c r="M164" s="401"/>
      <c r="O164" s="408">
        <v>0.77083333333333104</v>
      </c>
      <c r="P164" s="409">
        <f t="shared" si="4"/>
        <v>0.77083333333333104</v>
      </c>
      <c r="Q164" s="410" t="s">
        <v>45</v>
      </c>
      <c r="R164" s="407" t="s">
        <v>45</v>
      </c>
    </row>
    <row r="165" spans="1:18" ht="15" customHeight="1" x14ac:dyDescent="0.2">
      <c r="A165" s="33"/>
      <c r="B165" s="33"/>
      <c r="C165" s="35"/>
      <c r="J165" s="397"/>
      <c r="K165" s="397"/>
      <c r="L165" s="397"/>
      <c r="M165" s="401"/>
      <c r="O165" s="408">
        <v>0.77430555555555303</v>
      </c>
      <c r="P165" s="409">
        <f t="shared" si="4"/>
        <v>0.77430555555555303</v>
      </c>
      <c r="Q165" s="410" t="s">
        <v>628</v>
      </c>
      <c r="R165" s="407" t="s">
        <v>45</v>
      </c>
    </row>
    <row r="166" spans="1:18" ht="15" customHeight="1" x14ac:dyDescent="0.2">
      <c r="A166" s="33"/>
      <c r="B166" s="33"/>
      <c r="C166" s="35"/>
      <c r="J166" s="397"/>
      <c r="K166" s="397"/>
      <c r="L166" s="397"/>
      <c r="M166" s="401"/>
      <c r="O166" s="408">
        <v>0.77777777777777501</v>
      </c>
      <c r="P166" s="409">
        <f t="shared" si="4"/>
        <v>0.77777777777777501</v>
      </c>
      <c r="Q166" s="410" t="s">
        <v>629</v>
      </c>
      <c r="R166" s="407" t="s">
        <v>45</v>
      </c>
    </row>
    <row r="167" spans="1:18" ht="15" customHeight="1" x14ac:dyDescent="0.2">
      <c r="A167" s="33"/>
      <c r="B167" s="33"/>
      <c r="C167" s="35"/>
      <c r="J167" s="397"/>
      <c r="K167" s="397"/>
      <c r="L167" s="397"/>
      <c r="M167" s="401"/>
      <c r="O167" s="408">
        <v>0.781249999999998</v>
      </c>
      <c r="P167" s="409">
        <f t="shared" si="4"/>
        <v>0.781249999999998</v>
      </c>
      <c r="Q167" s="410" t="s">
        <v>46</v>
      </c>
      <c r="R167" s="407" t="s">
        <v>46</v>
      </c>
    </row>
    <row r="168" spans="1:18" ht="15" customHeight="1" x14ac:dyDescent="0.2">
      <c r="A168" s="33"/>
      <c r="B168" s="33"/>
      <c r="C168" s="35"/>
      <c r="J168" s="397"/>
      <c r="K168" s="397"/>
      <c r="L168" s="397"/>
      <c r="M168" s="401"/>
      <c r="O168" s="408">
        <v>0.78472222222221999</v>
      </c>
      <c r="P168" s="409">
        <f t="shared" si="4"/>
        <v>0.78472222222221999</v>
      </c>
      <c r="Q168" s="410" t="s">
        <v>630</v>
      </c>
      <c r="R168" s="407" t="s">
        <v>46</v>
      </c>
    </row>
    <row r="169" spans="1:18" ht="15" customHeight="1" x14ac:dyDescent="0.2">
      <c r="A169" s="33"/>
      <c r="B169" s="33"/>
      <c r="C169" s="35"/>
      <c r="J169" s="397"/>
      <c r="K169" s="397"/>
      <c r="L169" s="397"/>
      <c r="M169" s="401"/>
      <c r="O169" s="408">
        <v>0.78819444444444198</v>
      </c>
      <c r="P169" s="409">
        <f t="shared" si="4"/>
        <v>0.78819444444444198</v>
      </c>
      <c r="Q169" s="410" t="s">
        <v>631</v>
      </c>
      <c r="R169" s="407" t="s">
        <v>46</v>
      </c>
    </row>
    <row r="170" spans="1:18" ht="15" customHeight="1" x14ac:dyDescent="0.2">
      <c r="A170" s="33"/>
      <c r="B170" s="33"/>
      <c r="C170" s="35"/>
      <c r="J170" s="397"/>
      <c r="K170" s="397"/>
      <c r="L170" s="397"/>
      <c r="M170" s="401"/>
      <c r="O170" s="408">
        <v>0.79166666666666397</v>
      </c>
      <c r="P170" s="409">
        <f t="shared" si="4"/>
        <v>0.79166666666666397</v>
      </c>
      <c r="Q170" s="410" t="s">
        <v>47</v>
      </c>
      <c r="R170" s="407" t="s">
        <v>47</v>
      </c>
    </row>
    <row r="171" spans="1:18" ht="15" customHeight="1" x14ac:dyDescent="0.2">
      <c r="A171" s="33"/>
      <c r="B171" s="33"/>
      <c r="C171" s="35"/>
      <c r="J171" s="397"/>
      <c r="K171" s="397"/>
      <c r="L171" s="397"/>
      <c r="M171" s="401"/>
      <c r="O171" s="408">
        <v>0.79513888888888595</v>
      </c>
      <c r="P171" s="409">
        <f t="shared" si="4"/>
        <v>0.79513888888888595</v>
      </c>
      <c r="Q171" s="410" t="s">
        <v>632</v>
      </c>
      <c r="R171" s="407" t="s">
        <v>47</v>
      </c>
    </row>
    <row r="172" spans="1:18" ht="15" customHeight="1" x14ac:dyDescent="0.2">
      <c r="A172" s="33"/>
      <c r="B172" s="33"/>
      <c r="C172" s="35"/>
      <c r="J172" s="397"/>
      <c r="K172" s="397"/>
      <c r="L172" s="397"/>
      <c r="M172" s="401"/>
      <c r="O172" s="408">
        <v>0.79861111111110905</v>
      </c>
      <c r="P172" s="409">
        <f t="shared" si="4"/>
        <v>0.79861111111110905</v>
      </c>
      <c r="Q172" s="410" t="s">
        <v>633</v>
      </c>
      <c r="R172" s="407" t="s">
        <v>47</v>
      </c>
    </row>
    <row r="173" spans="1:18" ht="15" customHeight="1" x14ac:dyDescent="0.2">
      <c r="A173" s="33"/>
      <c r="B173" s="33"/>
      <c r="C173" s="35"/>
      <c r="J173" s="397"/>
      <c r="K173" s="397"/>
      <c r="L173" s="397"/>
      <c r="M173" s="401"/>
      <c r="O173" s="408">
        <v>0.80208333333333104</v>
      </c>
      <c r="P173" s="409">
        <f t="shared" si="4"/>
        <v>0.80208333333333104</v>
      </c>
      <c r="Q173" s="410" t="s">
        <v>48</v>
      </c>
      <c r="R173" s="407" t="s">
        <v>48</v>
      </c>
    </row>
    <row r="174" spans="1:18" ht="15" customHeight="1" x14ac:dyDescent="0.2">
      <c r="A174" s="33"/>
      <c r="B174" s="33"/>
      <c r="C174" s="35"/>
      <c r="J174" s="397"/>
      <c r="K174" s="397"/>
      <c r="L174" s="397"/>
      <c r="M174" s="401"/>
      <c r="O174" s="408">
        <v>0.80555555555555303</v>
      </c>
      <c r="P174" s="409">
        <f t="shared" si="4"/>
        <v>0.80555555555555303</v>
      </c>
      <c r="Q174" s="410" t="s">
        <v>634</v>
      </c>
      <c r="R174" s="407" t="s">
        <v>48</v>
      </c>
    </row>
    <row r="175" spans="1:18" ht="15" customHeight="1" x14ac:dyDescent="0.2">
      <c r="A175" s="33"/>
      <c r="B175" s="33"/>
      <c r="C175" s="35"/>
      <c r="J175" s="397"/>
      <c r="K175" s="397"/>
      <c r="L175" s="397"/>
      <c r="M175" s="401"/>
      <c r="O175" s="408">
        <v>0.80902777777777501</v>
      </c>
      <c r="P175" s="409">
        <f t="shared" si="4"/>
        <v>0.80902777777777501</v>
      </c>
      <c r="Q175" s="410" t="s">
        <v>635</v>
      </c>
      <c r="R175" s="407" t="s">
        <v>48</v>
      </c>
    </row>
    <row r="176" spans="1:18" ht="15" customHeight="1" x14ac:dyDescent="0.2">
      <c r="A176" s="33"/>
      <c r="B176" s="33"/>
      <c r="C176" s="35"/>
      <c r="J176" s="397"/>
      <c r="K176" s="397"/>
      <c r="L176" s="397"/>
      <c r="M176" s="401"/>
      <c r="O176" s="408">
        <v>0.812499999999998</v>
      </c>
      <c r="P176" s="409">
        <f t="shared" si="4"/>
        <v>0.812499999999998</v>
      </c>
      <c r="Q176" s="410" t="s">
        <v>49</v>
      </c>
      <c r="R176" s="407" t="s">
        <v>49</v>
      </c>
    </row>
    <row r="177" spans="1:18" ht="15" customHeight="1" x14ac:dyDescent="0.2">
      <c r="A177" s="33"/>
      <c r="B177" s="33"/>
      <c r="C177" s="35"/>
      <c r="J177" s="397"/>
      <c r="K177" s="397"/>
      <c r="L177" s="397"/>
      <c r="M177" s="401"/>
      <c r="O177" s="408">
        <v>0.81597222222221999</v>
      </c>
      <c r="P177" s="409">
        <f t="shared" si="4"/>
        <v>0.81597222222221999</v>
      </c>
      <c r="Q177" s="410" t="s">
        <v>636</v>
      </c>
      <c r="R177" s="407" t="s">
        <v>49</v>
      </c>
    </row>
    <row r="178" spans="1:18" ht="15" customHeight="1" x14ac:dyDescent="0.2">
      <c r="A178" s="33"/>
      <c r="B178" s="33"/>
      <c r="C178" s="35"/>
      <c r="J178" s="397"/>
      <c r="K178" s="397"/>
      <c r="L178" s="397"/>
      <c r="M178" s="401"/>
      <c r="O178" s="408">
        <v>0.81944444444444198</v>
      </c>
      <c r="P178" s="409">
        <f t="shared" si="4"/>
        <v>0.81944444444444198</v>
      </c>
      <c r="Q178" s="410" t="s">
        <v>637</v>
      </c>
      <c r="R178" s="407" t="s">
        <v>49</v>
      </c>
    </row>
    <row r="179" spans="1:18" ht="15" customHeight="1" x14ac:dyDescent="0.2">
      <c r="A179" s="33"/>
      <c r="B179" s="33"/>
      <c r="C179" s="35"/>
      <c r="J179" s="397"/>
      <c r="K179" s="397"/>
      <c r="L179" s="397"/>
      <c r="M179" s="401"/>
      <c r="O179" s="408">
        <v>0.82291666666666397</v>
      </c>
      <c r="P179" s="409">
        <f t="shared" si="4"/>
        <v>0.82291666666666397</v>
      </c>
      <c r="Q179" s="410" t="s">
        <v>50</v>
      </c>
      <c r="R179" s="407" t="s">
        <v>50</v>
      </c>
    </row>
    <row r="180" spans="1:18" ht="15" customHeight="1" x14ac:dyDescent="0.2">
      <c r="A180" s="33"/>
      <c r="B180" s="33"/>
      <c r="C180" s="35"/>
      <c r="J180" s="397"/>
      <c r="K180" s="397"/>
      <c r="L180" s="397"/>
      <c r="M180" s="401"/>
      <c r="O180" s="408">
        <v>0.82638888888888595</v>
      </c>
      <c r="P180" s="409">
        <f t="shared" si="4"/>
        <v>0.82638888888888595</v>
      </c>
      <c r="Q180" s="410" t="s">
        <v>638</v>
      </c>
      <c r="R180" s="407" t="s">
        <v>50</v>
      </c>
    </row>
    <row r="181" spans="1:18" ht="15" customHeight="1" x14ac:dyDescent="0.2">
      <c r="A181" s="33"/>
      <c r="B181" s="33"/>
      <c r="C181" s="35"/>
      <c r="J181" s="397"/>
      <c r="K181" s="397"/>
      <c r="L181" s="397"/>
      <c r="M181" s="401"/>
      <c r="O181" s="408">
        <v>0.82986111111110905</v>
      </c>
      <c r="P181" s="409">
        <f t="shared" si="4"/>
        <v>0.82986111111110905</v>
      </c>
      <c r="Q181" s="410" t="s">
        <v>639</v>
      </c>
      <c r="R181" s="407" t="s">
        <v>50</v>
      </c>
    </row>
    <row r="182" spans="1:18" ht="15" customHeight="1" x14ac:dyDescent="0.2">
      <c r="A182" s="33"/>
      <c r="B182" s="33"/>
      <c r="C182" s="35"/>
      <c r="J182" s="397"/>
      <c r="K182" s="397"/>
      <c r="L182" s="397"/>
      <c r="M182" s="401"/>
      <c r="O182" s="408">
        <v>0.83333333333333104</v>
      </c>
      <c r="P182" s="409">
        <f t="shared" si="4"/>
        <v>0.83333333333333104</v>
      </c>
      <c r="Q182" s="410" t="s">
        <v>51</v>
      </c>
      <c r="R182" s="407" t="s">
        <v>51</v>
      </c>
    </row>
    <row r="183" spans="1:18" ht="15" customHeight="1" x14ac:dyDescent="0.2">
      <c r="A183" s="33"/>
      <c r="B183" s="33"/>
      <c r="C183" s="35"/>
      <c r="J183" s="397"/>
      <c r="K183" s="397"/>
      <c r="L183" s="397"/>
      <c r="M183" s="401"/>
      <c r="O183" s="408">
        <v>0.83680555555555303</v>
      </c>
      <c r="P183" s="409">
        <f t="shared" si="4"/>
        <v>0.83680555555555303</v>
      </c>
      <c r="Q183" s="410" t="s">
        <v>640</v>
      </c>
      <c r="R183" s="407" t="s">
        <v>51</v>
      </c>
    </row>
    <row r="184" spans="1:18" ht="15" customHeight="1" x14ac:dyDescent="0.2">
      <c r="A184" s="33"/>
      <c r="B184" s="33"/>
      <c r="C184" s="35"/>
      <c r="J184" s="397"/>
      <c r="K184" s="397"/>
      <c r="L184" s="397"/>
      <c r="M184" s="401"/>
      <c r="O184" s="408">
        <v>0.84027777777777501</v>
      </c>
      <c r="P184" s="409">
        <f t="shared" si="4"/>
        <v>0.84027777777777501</v>
      </c>
      <c r="Q184" s="410" t="s">
        <v>641</v>
      </c>
      <c r="R184" s="407" t="s">
        <v>51</v>
      </c>
    </row>
    <row r="185" spans="1:18" ht="15" customHeight="1" x14ac:dyDescent="0.2">
      <c r="A185" s="33"/>
      <c r="B185" s="33"/>
      <c r="C185" s="35"/>
      <c r="J185" s="397"/>
      <c r="K185" s="397"/>
      <c r="L185" s="397"/>
      <c r="M185" s="401"/>
      <c r="O185" s="408">
        <v>0.843749999999997</v>
      </c>
      <c r="P185" s="409">
        <f t="shared" si="4"/>
        <v>0.843749999999997</v>
      </c>
      <c r="Q185" s="410" t="s">
        <v>52</v>
      </c>
      <c r="R185" s="407" t="s">
        <v>52</v>
      </c>
    </row>
    <row r="186" spans="1:18" ht="15" customHeight="1" x14ac:dyDescent="0.2">
      <c r="A186" s="33"/>
      <c r="B186" s="33"/>
      <c r="C186" s="35"/>
      <c r="J186" s="397"/>
      <c r="K186" s="397"/>
      <c r="L186" s="397"/>
      <c r="M186" s="401"/>
      <c r="O186" s="408">
        <v>0.84722222222221999</v>
      </c>
      <c r="P186" s="409">
        <f t="shared" si="4"/>
        <v>0.84722222222221999</v>
      </c>
      <c r="Q186" s="410" t="s">
        <v>642</v>
      </c>
      <c r="R186" s="407" t="s">
        <v>52</v>
      </c>
    </row>
    <row r="187" spans="1:18" ht="15" customHeight="1" x14ac:dyDescent="0.2">
      <c r="A187" s="33"/>
      <c r="B187" s="33"/>
      <c r="C187" s="35"/>
      <c r="J187" s="397"/>
      <c r="K187" s="397"/>
      <c r="L187" s="397"/>
      <c r="M187" s="401"/>
      <c r="O187" s="408">
        <v>0.85069444444444198</v>
      </c>
      <c r="P187" s="409">
        <f t="shared" si="4"/>
        <v>0.85069444444444198</v>
      </c>
      <c r="Q187" s="410" t="s">
        <v>643</v>
      </c>
      <c r="R187" s="407" t="s">
        <v>52</v>
      </c>
    </row>
    <row r="188" spans="1:18" ht="15" customHeight="1" x14ac:dyDescent="0.2">
      <c r="A188" s="33"/>
      <c r="B188" s="33"/>
      <c r="C188" s="35"/>
      <c r="J188" s="397"/>
      <c r="K188" s="397"/>
      <c r="L188" s="397"/>
      <c r="M188" s="401"/>
      <c r="O188" s="408">
        <v>0.85416666666666397</v>
      </c>
      <c r="P188" s="409">
        <f t="shared" si="4"/>
        <v>0.85416666666666397</v>
      </c>
      <c r="Q188" s="410" t="s">
        <v>53</v>
      </c>
      <c r="R188" s="407" t="s">
        <v>53</v>
      </c>
    </row>
    <row r="189" spans="1:18" ht="15" customHeight="1" x14ac:dyDescent="0.2">
      <c r="A189" s="33"/>
      <c r="B189" s="33"/>
      <c r="C189" s="35"/>
      <c r="J189" s="397"/>
      <c r="K189" s="397"/>
      <c r="L189" s="397"/>
      <c r="M189" s="401"/>
      <c r="O189" s="408">
        <v>0.85763888888888595</v>
      </c>
      <c r="P189" s="409">
        <f t="shared" si="4"/>
        <v>0.85763888888888595</v>
      </c>
      <c r="Q189" s="410" t="s">
        <v>644</v>
      </c>
      <c r="R189" s="407" t="s">
        <v>53</v>
      </c>
    </row>
    <row r="190" spans="1:18" ht="15" customHeight="1" x14ac:dyDescent="0.2">
      <c r="A190" s="33"/>
      <c r="B190" s="33"/>
      <c r="C190" s="35"/>
      <c r="J190" s="397"/>
      <c r="K190" s="397"/>
      <c r="L190" s="397"/>
      <c r="M190" s="401"/>
      <c r="O190" s="408">
        <v>0.86111111111110805</v>
      </c>
      <c r="P190" s="409">
        <f t="shared" si="4"/>
        <v>0.86111111111110805</v>
      </c>
      <c r="Q190" s="410" t="s">
        <v>645</v>
      </c>
      <c r="R190" s="407" t="s">
        <v>53</v>
      </c>
    </row>
    <row r="191" spans="1:18" ht="15" customHeight="1" x14ac:dyDescent="0.2">
      <c r="A191" s="33"/>
      <c r="B191" s="33"/>
      <c r="C191" s="35"/>
      <c r="J191" s="397"/>
      <c r="K191" s="397"/>
      <c r="L191" s="397"/>
      <c r="M191" s="401"/>
      <c r="O191" s="408">
        <v>0.86458333333333104</v>
      </c>
      <c r="P191" s="409">
        <f t="shared" si="4"/>
        <v>0.86458333333333104</v>
      </c>
      <c r="Q191" s="410" t="s">
        <v>54</v>
      </c>
      <c r="R191" s="407" t="s">
        <v>54</v>
      </c>
    </row>
    <row r="192" spans="1:18" ht="15" customHeight="1" x14ac:dyDescent="0.2">
      <c r="A192" s="33"/>
      <c r="B192" s="33"/>
      <c r="C192" s="35"/>
      <c r="J192" s="397"/>
      <c r="K192" s="397"/>
      <c r="L192" s="397"/>
      <c r="M192" s="401"/>
      <c r="O192" s="408">
        <v>0.86805555555555303</v>
      </c>
      <c r="P192" s="409">
        <f t="shared" si="4"/>
        <v>0.86805555555555303</v>
      </c>
      <c r="Q192" s="410" t="s">
        <v>646</v>
      </c>
      <c r="R192" s="407" t="s">
        <v>54</v>
      </c>
    </row>
    <row r="193" spans="1:18" ht="15" customHeight="1" x14ac:dyDescent="0.2">
      <c r="A193" s="33"/>
      <c r="B193" s="33"/>
      <c r="C193" s="35"/>
      <c r="J193" s="397"/>
      <c r="K193" s="397"/>
      <c r="L193" s="397"/>
      <c r="M193" s="401"/>
      <c r="O193" s="408">
        <v>0.87152777777777501</v>
      </c>
      <c r="P193" s="409">
        <f t="shared" si="4"/>
        <v>0.87152777777777501</v>
      </c>
      <c r="Q193" s="410" t="s">
        <v>647</v>
      </c>
      <c r="R193" s="407" t="s">
        <v>54</v>
      </c>
    </row>
    <row r="194" spans="1:18" ht="15" customHeight="1" x14ac:dyDescent="0.2">
      <c r="A194" s="33"/>
      <c r="B194" s="33"/>
      <c r="C194" s="35"/>
      <c r="J194" s="397"/>
      <c r="K194" s="397"/>
      <c r="L194" s="397"/>
      <c r="M194" s="401"/>
      <c r="O194" s="408">
        <v>0.874999999999997</v>
      </c>
      <c r="P194" s="409">
        <f t="shared" si="4"/>
        <v>0.874999999999997</v>
      </c>
      <c r="Q194" s="410" t="s">
        <v>55</v>
      </c>
      <c r="R194" s="407" t="s">
        <v>55</v>
      </c>
    </row>
    <row r="195" spans="1:18" ht="15" customHeight="1" x14ac:dyDescent="0.2">
      <c r="A195" s="33"/>
      <c r="B195" s="33"/>
      <c r="C195" s="35"/>
      <c r="J195" s="397"/>
      <c r="K195" s="397"/>
      <c r="L195" s="397"/>
      <c r="M195" s="401"/>
      <c r="O195" s="408">
        <v>0.87847222222221999</v>
      </c>
      <c r="P195" s="409">
        <f t="shared" ref="P195:P229" si="5">O195</f>
        <v>0.87847222222221999</v>
      </c>
      <c r="Q195" s="410" t="s">
        <v>648</v>
      </c>
      <c r="R195" s="407" t="s">
        <v>55</v>
      </c>
    </row>
    <row r="196" spans="1:18" ht="15" customHeight="1" x14ac:dyDescent="0.2">
      <c r="A196" s="33"/>
      <c r="B196" s="33"/>
      <c r="C196" s="35"/>
      <c r="J196" s="397"/>
      <c r="K196" s="397"/>
      <c r="L196" s="397"/>
      <c r="M196" s="401"/>
      <c r="O196" s="408">
        <v>0.88194444444444198</v>
      </c>
      <c r="P196" s="409">
        <f t="shared" si="5"/>
        <v>0.88194444444444198</v>
      </c>
      <c r="Q196" s="410" t="s">
        <v>649</v>
      </c>
      <c r="R196" s="407" t="s">
        <v>55</v>
      </c>
    </row>
    <row r="197" spans="1:18" ht="15" customHeight="1" x14ac:dyDescent="0.2">
      <c r="A197" s="33"/>
      <c r="B197" s="33"/>
      <c r="C197" s="35"/>
      <c r="J197" s="397"/>
      <c r="K197" s="397"/>
      <c r="L197" s="397"/>
      <c r="M197" s="401"/>
      <c r="O197" s="408">
        <v>0.88541666666666397</v>
      </c>
      <c r="P197" s="409">
        <f t="shared" si="5"/>
        <v>0.88541666666666397</v>
      </c>
      <c r="Q197" s="410" t="s">
        <v>56</v>
      </c>
      <c r="R197" s="407" t="s">
        <v>56</v>
      </c>
    </row>
    <row r="198" spans="1:18" ht="15" customHeight="1" x14ac:dyDescent="0.2">
      <c r="A198" s="33"/>
      <c r="B198" s="33"/>
      <c r="C198" s="35"/>
      <c r="J198" s="397"/>
      <c r="K198" s="397"/>
      <c r="L198" s="397"/>
      <c r="M198" s="401"/>
      <c r="O198" s="408">
        <v>0.88888888888888595</v>
      </c>
      <c r="P198" s="409">
        <f t="shared" si="5"/>
        <v>0.88888888888888595</v>
      </c>
      <c r="Q198" s="410" t="s">
        <v>650</v>
      </c>
      <c r="R198" s="407" t="s">
        <v>56</v>
      </c>
    </row>
    <row r="199" spans="1:18" ht="15" customHeight="1" x14ac:dyDescent="0.2">
      <c r="A199" s="33"/>
      <c r="B199" s="33"/>
      <c r="C199" s="35"/>
      <c r="J199" s="397"/>
      <c r="K199" s="397"/>
      <c r="L199" s="397"/>
      <c r="M199" s="401"/>
      <c r="O199" s="408">
        <v>0.89236111111110805</v>
      </c>
      <c r="P199" s="409">
        <f t="shared" si="5"/>
        <v>0.89236111111110805</v>
      </c>
      <c r="Q199" s="410" t="s">
        <v>651</v>
      </c>
      <c r="R199" s="407" t="s">
        <v>56</v>
      </c>
    </row>
    <row r="200" spans="1:18" ht="15" customHeight="1" x14ac:dyDescent="0.2">
      <c r="A200" s="33"/>
      <c r="B200" s="33"/>
      <c r="C200" s="35"/>
      <c r="J200" s="397"/>
      <c r="K200" s="397"/>
      <c r="L200" s="397"/>
      <c r="M200" s="401"/>
      <c r="O200" s="408">
        <v>0.89583333333333104</v>
      </c>
      <c r="P200" s="409">
        <f t="shared" si="5"/>
        <v>0.89583333333333104</v>
      </c>
      <c r="Q200" s="410" t="s">
        <v>57</v>
      </c>
      <c r="R200" s="407" t="s">
        <v>57</v>
      </c>
    </row>
    <row r="201" spans="1:18" ht="15" customHeight="1" x14ac:dyDescent="0.2">
      <c r="A201" s="33"/>
      <c r="B201" s="33"/>
      <c r="C201" s="35"/>
      <c r="J201" s="397"/>
      <c r="K201" s="397"/>
      <c r="L201" s="397"/>
      <c r="M201" s="401"/>
      <c r="O201" s="408">
        <v>0.89930555555555303</v>
      </c>
      <c r="P201" s="409">
        <f t="shared" si="5"/>
        <v>0.89930555555555303</v>
      </c>
      <c r="Q201" s="410" t="s">
        <v>652</v>
      </c>
      <c r="R201" s="407" t="s">
        <v>57</v>
      </c>
    </row>
    <row r="202" spans="1:18" ht="15" customHeight="1" x14ac:dyDescent="0.2">
      <c r="A202" s="33"/>
      <c r="B202" s="33"/>
      <c r="C202" s="35"/>
      <c r="J202" s="397"/>
      <c r="K202" s="397"/>
      <c r="L202" s="397"/>
      <c r="M202" s="401"/>
      <c r="O202" s="408">
        <v>0.90277777777777501</v>
      </c>
      <c r="P202" s="409">
        <f t="shared" si="5"/>
        <v>0.90277777777777501</v>
      </c>
      <c r="Q202" s="410" t="s">
        <v>653</v>
      </c>
      <c r="R202" s="407" t="s">
        <v>57</v>
      </c>
    </row>
    <row r="203" spans="1:18" ht="15" customHeight="1" x14ac:dyDescent="0.2">
      <c r="A203" s="33"/>
      <c r="B203" s="33"/>
      <c r="C203" s="35"/>
      <c r="J203" s="397"/>
      <c r="K203" s="397"/>
      <c r="L203" s="397"/>
      <c r="M203" s="401"/>
      <c r="O203" s="408">
        <v>0.906249999999997</v>
      </c>
      <c r="P203" s="409">
        <f t="shared" si="5"/>
        <v>0.906249999999997</v>
      </c>
      <c r="Q203" s="410" t="s">
        <v>58</v>
      </c>
      <c r="R203" s="407" t="s">
        <v>58</v>
      </c>
    </row>
    <row r="204" spans="1:18" ht="15" customHeight="1" x14ac:dyDescent="0.2">
      <c r="A204" s="33"/>
      <c r="B204" s="33"/>
      <c r="C204" s="35"/>
      <c r="J204" s="397"/>
      <c r="K204" s="397"/>
      <c r="L204" s="397"/>
      <c r="M204" s="401"/>
      <c r="O204" s="408">
        <v>0.90972222222221899</v>
      </c>
      <c r="P204" s="409">
        <f t="shared" si="5"/>
        <v>0.90972222222221899</v>
      </c>
      <c r="Q204" s="410" t="s">
        <v>654</v>
      </c>
      <c r="R204" s="407" t="s">
        <v>58</v>
      </c>
    </row>
    <row r="205" spans="1:18" ht="15" customHeight="1" x14ac:dyDescent="0.2">
      <c r="A205" s="33"/>
      <c r="B205" s="33"/>
      <c r="C205" s="35"/>
      <c r="J205" s="397"/>
      <c r="K205" s="397"/>
      <c r="L205" s="397"/>
      <c r="M205" s="401"/>
      <c r="O205" s="408">
        <v>0.91319444444444198</v>
      </c>
      <c r="P205" s="409">
        <f t="shared" si="5"/>
        <v>0.91319444444444198</v>
      </c>
      <c r="Q205" s="410" t="s">
        <v>655</v>
      </c>
      <c r="R205" s="407" t="s">
        <v>58</v>
      </c>
    </row>
    <row r="206" spans="1:18" ht="15" customHeight="1" x14ac:dyDescent="0.2">
      <c r="A206" s="33"/>
      <c r="B206" s="33"/>
      <c r="C206" s="35"/>
      <c r="J206" s="397"/>
      <c r="K206" s="397"/>
      <c r="L206" s="397"/>
      <c r="M206" s="401"/>
      <c r="O206" s="408">
        <v>0.91666666666666397</v>
      </c>
      <c r="P206" s="409">
        <f t="shared" si="5"/>
        <v>0.91666666666666397</v>
      </c>
      <c r="Q206" s="410" t="s">
        <v>59</v>
      </c>
      <c r="R206" s="407" t="s">
        <v>59</v>
      </c>
    </row>
    <row r="207" spans="1:18" ht="15" customHeight="1" x14ac:dyDescent="0.2">
      <c r="A207" s="33"/>
      <c r="B207" s="33"/>
      <c r="C207" s="35"/>
      <c r="J207" s="397"/>
      <c r="K207" s="397"/>
      <c r="L207" s="397"/>
      <c r="M207" s="401"/>
      <c r="O207" s="408">
        <v>0.92013888888888595</v>
      </c>
      <c r="P207" s="409">
        <f t="shared" si="5"/>
        <v>0.92013888888888595</v>
      </c>
      <c r="Q207" s="410" t="s">
        <v>656</v>
      </c>
      <c r="R207" s="407" t="s">
        <v>59</v>
      </c>
    </row>
    <row r="208" spans="1:18" ht="15" customHeight="1" x14ac:dyDescent="0.2">
      <c r="A208" s="33"/>
      <c r="B208" s="33"/>
      <c r="C208" s="35"/>
      <c r="J208" s="397"/>
      <c r="K208" s="397"/>
      <c r="L208" s="397"/>
      <c r="M208" s="401"/>
      <c r="O208" s="408">
        <v>0.92361111111110805</v>
      </c>
      <c r="P208" s="409">
        <f t="shared" si="5"/>
        <v>0.92361111111110805</v>
      </c>
      <c r="Q208" s="410" t="s">
        <v>657</v>
      </c>
      <c r="R208" s="407" t="s">
        <v>59</v>
      </c>
    </row>
    <row r="209" spans="1:18" ht="15" customHeight="1" x14ac:dyDescent="0.2">
      <c r="A209" s="33"/>
      <c r="B209" s="33"/>
      <c r="C209" s="35"/>
      <c r="J209" s="397"/>
      <c r="K209" s="397"/>
      <c r="L209" s="397"/>
      <c r="M209" s="401"/>
      <c r="O209" s="408">
        <v>0.92708333333333004</v>
      </c>
      <c r="P209" s="409">
        <f t="shared" si="5"/>
        <v>0.92708333333333004</v>
      </c>
      <c r="Q209" s="410" t="s">
        <v>60</v>
      </c>
      <c r="R209" s="407" t="s">
        <v>60</v>
      </c>
    </row>
    <row r="210" spans="1:18" ht="15" customHeight="1" x14ac:dyDescent="0.2">
      <c r="A210" s="33"/>
      <c r="B210" s="33"/>
      <c r="C210" s="35"/>
      <c r="J210" s="397"/>
      <c r="K210" s="397"/>
      <c r="L210" s="397"/>
      <c r="M210" s="401"/>
      <c r="O210" s="408">
        <v>0.93055555555555303</v>
      </c>
      <c r="P210" s="409">
        <f t="shared" si="5"/>
        <v>0.93055555555555303</v>
      </c>
      <c r="Q210" s="410" t="s">
        <v>658</v>
      </c>
      <c r="R210" s="407" t="s">
        <v>60</v>
      </c>
    </row>
    <row r="211" spans="1:18" ht="15" customHeight="1" x14ac:dyDescent="0.2">
      <c r="A211" s="33"/>
      <c r="B211" s="33"/>
      <c r="C211" s="35"/>
      <c r="J211" s="397"/>
      <c r="K211" s="397"/>
      <c r="L211" s="397"/>
      <c r="M211" s="401"/>
      <c r="O211" s="408">
        <v>0.93402777777777501</v>
      </c>
      <c r="P211" s="409">
        <f t="shared" si="5"/>
        <v>0.93402777777777501</v>
      </c>
      <c r="Q211" s="410" t="s">
        <v>659</v>
      </c>
      <c r="R211" s="407" t="s">
        <v>60</v>
      </c>
    </row>
    <row r="212" spans="1:18" ht="15" customHeight="1" x14ac:dyDescent="0.2">
      <c r="A212" s="33"/>
      <c r="B212" s="33"/>
      <c r="C212" s="35"/>
      <c r="J212" s="397"/>
      <c r="K212" s="397"/>
      <c r="L212" s="397"/>
      <c r="M212" s="401"/>
      <c r="O212" s="408">
        <v>0.937499999999997</v>
      </c>
      <c r="P212" s="409">
        <f t="shared" si="5"/>
        <v>0.937499999999997</v>
      </c>
      <c r="Q212" s="410" t="s">
        <v>61</v>
      </c>
      <c r="R212" s="407" t="s">
        <v>61</v>
      </c>
    </row>
    <row r="213" spans="1:18" ht="15" customHeight="1" x14ac:dyDescent="0.2">
      <c r="A213" s="33"/>
      <c r="B213" s="33"/>
      <c r="C213" s="35"/>
      <c r="J213" s="397"/>
      <c r="K213" s="397"/>
      <c r="L213" s="397"/>
      <c r="M213" s="401"/>
      <c r="O213" s="408">
        <v>0.94097222222221899</v>
      </c>
      <c r="P213" s="409">
        <f t="shared" si="5"/>
        <v>0.94097222222221899</v>
      </c>
      <c r="Q213" s="410" t="s">
        <v>660</v>
      </c>
      <c r="R213" s="407" t="s">
        <v>61</v>
      </c>
    </row>
    <row r="214" spans="1:18" ht="15" customHeight="1" x14ac:dyDescent="0.2">
      <c r="A214" s="33"/>
      <c r="B214" s="33"/>
      <c r="C214" s="35"/>
      <c r="J214" s="397"/>
      <c r="K214" s="397"/>
      <c r="L214" s="397"/>
      <c r="M214" s="401"/>
      <c r="O214" s="408">
        <v>0.94444444444444098</v>
      </c>
      <c r="P214" s="409">
        <f t="shared" si="5"/>
        <v>0.94444444444444098</v>
      </c>
      <c r="Q214" s="410" t="s">
        <v>661</v>
      </c>
      <c r="R214" s="407" t="s">
        <v>61</v>
      </c>
    </row>
    <row r="215" spans="1:18" ht="15" customHeight="1" x14ac:dyDescent="0.2">
      <c r="A215" s="33"/>
      <c r="B215" s="33"/>
      <c r="C215" s="35"/>
      <c r="J215" s="397"/>
      <c r="K215" s="397"/>
      <c r="L215" s="397"/>
      <c r="M215" s="401"/>
      <c r="O215" s="408">
        <v>0.94791666666666397</v>
      </c>
      <c r="P215" s="409">
        <f t="shared" si="5"/>
        <v>0.94791666666666397</v>
      </c>
      <c r="Q215" s="410" t="s">
        <v>62</v>
      </c>
      <c r="R215" s="407" t="s">
        <v>62</v>
      </c>
    </row>
    <row r="216" spans="1:18" ht="15" customHeight="1" x14ac:dyDescent="0.2">
      <c r="A216" s="33"/>
      <c r="B216" s="33"/>
      <c r="C216" s="35"/>
      <c r="J216" s="397"/>
      <c r="K216" s="397"/>
      <c r="L216" s="397"/>
      <c r="M216" s="401"/>
      <c r="O216" s="408">
        <v>0.95138888888888595</v>
      </c>
      <c r="P216" s="409">
        <f t="shared" si="5"/>
        <v>0.95138888888888595</v>
      </c>
      <c r="Q216" s="410" t="s">
        <v>662</v>
      </c>
      <c r="R216" s="407" t="s">
        <v>62</v>
      </c>
    </row>
    <row r="217" spans="1:18" ht="15" customHeight="1" x14ac:dyDescent="0.2">
      <c r="A217" s="33"/>
      <c r="B217" s="33"/>
      <c r="C217" s="35"/>
      <c r="J217" s="397"/>
      <c r="K217" s="397"/>
      <c r="L217" s="397"/>
      <c r="M217" s="401"/>
      <c r="O217" s="408">
        <v>0.95486111111110805</v>
      </c>
      <c r="P217" s="409">
        <f t="shared" si="5"/>
        <v>0.95486111111110805</v>
      </c>
      <c r="Q217" s="410" t="s">
        <v>663</v>
      </c>
      <c r="R217" s="407" t="s">
        <v>62</v>
      </c>
    </row>
    <row r="218" spans="1:18" ht="15" customHeight="1" x14ac:dyDescent="0.2">
      <c r="A218" s="33"/>
      <c r="B218" s="33"/>
      <c r="C218" s="35"/>
      <c r="J218" s="397"/>
      <c r="K218" s="397"/>
      <c r="L218" s="397"/>
      <c r="M218" s="401"/>
      <c r="O218" s="408">
        <v>0.95833333333333004</v>
      </c>
      <c r="P218" s="409">
        <f t="shared" si="5"/>
        <v>0.95833333333333004</v>
      </c>
      <c r="Q218" s="410" t="s">
        <v>63</v>
      </c>
      <c r="R218" s="407" t="s">
        <v>63</v>
      </c>
    </row>
    <row r="219" spans="1:18" ht="15" customHeight="1" x14ac:dyDescent="0.2">
      <c r="A219" s="33"/>
      <c r="B219" s="33"/>
      <c r="C219" s="35"/>
      <c r="J219" s="397"/>
      <c r="K219" s="397"/>
      <c r="L219" s="397"/>
      <c r="M219" s="401"/>
      <c r="O219" s="408">
        <v>0.96180555555555303</v>
      </c>
      <c r="P219" s="409">
        <f t="shared" si="5"/>
        <v>0.96180555555555303</v>
      </c>
      <c r="Q219" s="410" t="s">
        <v>664</v>
      </c>
      <c r="R219" s="407" t="s">
        <v>63</v>
      </c>
    </row>
    <row r="220" spans="1:18" ht="15" customHeight="1" x14ac:dyDescent="0.2">
      <c r="A220" s="33"/>
      <c r="B220" s="33"/>
      <c r="C220" s="35"/>
      <c r="J220" s="397"/>
      <c r="K220" s="397"/>
      <c r="L220" s="397"/>
      <c r="M220" s="401"/>
      <c r="O220" s="408">
        <v>0.96527777777777501</v>
      </c>
      <c r="P220" s="409">
        <f t="shared" si="5"/>
        <v>0.96527777777777501</v>
      </c>
      <c r="Q220" s="410" t="s">
        <v>665</v>
      </c>
      <c r="R220" s="407" t="s">
        <v>63</v>
      </c>
    </row>
    <row r="221" spans="1:18" ht="15" customHeight="1" x14ac:dyDescent="0.2">
      <c r="A221" s="33"/>
      <c r="B221" s="33"/>
      <c r="C221" s="35"/>
      <c r="J221" s="397"/>
      <c r="K221" s="397"/>
      <c r="L221" s="397"/>
      <c r="M221" s="401"/>
      <c r="O221" s="408">
        <v>0.968749999999997</v>
      </c>
      <c r="P221" s="409">
        <f t="shared" si="5"/>
        <v>0.968749999999997</v>
      </c>
      <c r="Q221" s="410" t="s">
        <v>64</v>
      </c>
      <c r="R221" s="407" t="s">
        <v>64</v>
      </c>
    </row>
    <row r="222" spans="1:18" ht="15" customHeight="1" x14ac:dyDescent="0.2">
      <c r="A222" s="33"/>
      <c r="B222" s="33"/>
      <c r="C222" s="35"/>
      <c r="J222" s="397"/>
      <c r="K222" s="397"/>
      <c r="L222" s="397"/>
      <c r="M222" s="401"/>
      <c r="O222" s="408">
        <v>0.97222222222221899</v>
      </c>
      <c r="P222" s="409">
        <f t="shared" si="5"/>
        <v>0.97222222222221899</v>
      </c>
      <c r="Q222" s="410" t="s">
        <v>666</v>
      </c>
      <c r="R222" s="407" t="s">
        <v>64</v>
      </c>
    </row>
    <row r="223" spans="1:18" ht="15" customHeight="1" x14ac:dyDescent="0.2">
      <c r="A223" s="33"/>
      <c r="B223" s="33"/>
      <c r="C223" s="35"/>
      <c r="J223" s="397"/>
      <c r="K223" s="397"/>
      <c r="L223" s="397"/>
      <c r="M223" s="401"/>
      <c r="O223" s="408">
        <v>0.97569444444444098</v>
      </c>
      <c r="P223" s="409">
        <f t="shared" si="5"/>
        <v>0.97569444444444098</v>
      </c>
      <c r="Q223" s="410" t="s">
        <v>667</v>
      </c>
      <c r="R223" s="407" t="s">
        <v>64</v>
      </c>
    </row>
    <row r="224" spans="1:18" ht="15" customHeight="1" x14ac:dyDescent="0.2">
      <c r="A224" s="33"/>
      <c r="B224" s="33"/>
      <c r="C224" s="35"/>
      <c r="J224" s="397"/>
      <c r="K224" s="397"/>
      <c r="L224" s="397"/>
      <c r="M224" s="401"/>
      <c r="O224" s="408">
        <v>0.97916666666666397</v>
      </c>
      <c r="P224" s="409">
        <f t="shared" si="5"/>
        <v>0.97916666666666397</v>
      </c>
      <c r="Q224" s="410" t="s">
        <v>65</v>
      </c>
      <c r="R224" s="407" t="s">
        <v>65</v>
      </c>
    </row>
    <row r="225" spans="1:18" ht="15" customHeight="1" x14ac:dyDescent="0.2">
      <c r="A225" s="33"/>
      <c r="B225" s="33"/>
      <c r="C225" s="35"/>
      <c r="J225" s="397"/>
      <c r="K225" s="397"/>
      <c r="L225" s="397"/>
      <c r="M225" s="401"/>
      <c r="O225" s="408">
        <v>0.98263888888888595</v>
      </c>
      <c r="P225" s="409">
        <f t="shared" si="5"/>
        <v>0.98263888888888595</v>
      </c>
      <c r="Q225" s="410" t="s">
        <v>668</v>
      </c>
      <c r="R225" s="407" t="s">
        <v>65</v>
      </c>
    </row>
    <row r="226" spans="1:18" ht="15" customHeight="1" x14ac:dyDescent="0.2">
      <c r="A226" s="33"/>
      <c r="B226" s="33"/>
      <c r="C226" s="35"/>
      <c r="J226" s="397"/>
      <c r="K226" s="397"/>
      <c r="L226" s="397"/>
      <c r="M226" s="401"/>
      <c r="O226" s="408">
        <v>0.98611111111110805</v>
      </c>
      <c r="P226" s="409">
        <f t="shared" si="5"/>
        <v>0.98611111111110805</v>
      </c>
      <c r="Q226" s="410" t="s">
        <v>669</v>
      </c>
      <c r="R226" s="407" t="s">
        <v>65</v>
      </c>
    </row>
    <row r="227" spans="1:18" ht="15" customHeight="1" x14ac:dyDescent="0.2">
      <c r="A227" s="33"/>
      <c r="B227" s="33"/>
      <c r="C227" s="35"/>
      <c r="J227" s="397"/>
      <c r="K227" s="397"/>
      <c r="L227" s="397"/>
      <c r="M227" s="401"/>
      <c r="O227" s="408">
        <v>0.98958333333333004</v>
      </c>
      <c r="P227" s="409">
        <f t="shared" si="5"/>
        <v>0.98958333333333004</v>
      </c>
      <c r="Q227" s="410" t="s">
        <v>66</v>
      </c>
      <c r="R227" s="407" t="s">
        <v>66</v>
      </c>
    </row>
    <row r="228" spans="1:18" ht="15" customHeight="1" x14ac:dyDescent="0.2">
      <c r="A228" s="33"/>
      <c r="B228" s="33"/>
      <c r="C228" s="35"/>
      <c r="J228" s="397"/>
      <c r="K228" s="397"/>
      <c r="L228" s="397"/>
      <c r="M228" s="401"/>
      <c r="O228" s="408">
        <v>0.99305555555555203</v>
      </c>
      <c r="P228" s="409">
        <f t="shared" si="5"/>
        <v>0.99305555555555203</v>
      </c>
      <c r="Q228" s="410" t="s">
        <v>670</v>
      </c>
      <c r="R228" s="407" t="s">
        <v>66</v>
      </c>
    </row>
    <row r="229" spans="1:18" ht="15" customHeight="1" x14ac:dyDescent="0.2">
      <c r="A229" s="33"/>
      <c r="B229" s="33"/>
      <c r="C229" s="35"/>
      <c r="J229" s="397"/>
      <c r="K229" s="397"/>
      <c r="L229" s="397"/>
      <c r="M229" s="401"/>
      <c r="O229" s="408">
        <v>0.99652777777777501</v>
      </c>
      <c r="P229" s="409">
        <f t="shared" si="5"/>
        <v>0.99652777777777501</v>
      </c>
      <c r="Q229" s="410" t="s">
        <v>671</v>
      </c>
      <c r="R229" s="407" t="s">
        <v>66</v>
      </c>
    </row>
    <row r="230" spans="1:18" ht="15" customHeight="1" x14ac:dyDescent="0.2">
      <c r="A230" s="33"/>
      <c r="B230" s="33"/>
      <c r="C230" s="35"/>
      <c r="J230" s="397"/>
      <c r="K230" s="397"/>
      <c r="L230" s="397"/>
      <c r="M230" s="401"/>
    </row>
    <row r="231" spans="1:18" ht="15" customHeight="1" x14ac:dyDescent="0.2">
      <c r="A231" s="33"/>
      <c r="B231" s="33"/>
      <c r="C231" s="35"/>
      <c r="J231" s="397"/>
      <c r="K231" s="397"/>
      <c r="L231" s="397"/>
      <c r="M231" s="401"/>
    </row>
    <row r="232" spans="1:18" ht="15" customHeight="1" x14ac:dyDescent="0.2">
      <c r="A232" s="33"/>
      <c r="B232" s="33"/>
      <c r="C232" s="35"/>
      <c r="J232" s="397"/>
      <c r="K232" s="397"/>
      <c r="L232" s="397"/>
      <c r="M232" s="401"/>
    </row>
    <row r="233" spans="1:18" ht="15" customHeight="1" x14ac:dyDescent="0.2">
      <c r="A233" s="33"/>
      <c r="B233" s="33"/>
      <c r="C233" s="35"/>
      <c r="J233" s="397"/>
      <c r="K233" s="397"/>
      <c r="L233" s="397"/>
      <c r="M233" s="401"/>
    </row>
    <row r="234" spans="1:18" ht="15" customHeight="1" x14ac:dyDescent="0.2">
      <c r="A234" s="33"/>
      <c r="B234" s="33"/>
      <c r="C234" s="35"/>
      <c r="J234" s="397"/>
      <c r="K234" s="397"/>
      <c r="L234" s="397"/>
      <c r="M234" s="401"/>
    </row>
    <row r="235" spans="1:18" ht="15" customHeight="1" x14ac:dyDescent="0.2">
      <c r="A235" s="33"/>
      <c r="B235" s="33"/>
      <c r="C235" s="35"/>
      <c r="J235" s="397"/>
      <c r="K235" s="397"/>
      <c r="L235" s="397"/>
      <c r="M235" s="401"/>
    </row>
    <row r="236" spans="1:18" ht="15" customHeight="1" x14ac:dyDescent="0.2">
      <c r="A236" s="33"/>
      <c r="B236" s="33"/>
      <c r="C236" s="35"/>
      <c r="J236" s="397"/>
      <c r="K236" s="397"/>
      <c r="L236" s="397"/>
      <c r="M236" s="401"/>
    </row>
    <row r="237" spans="1:18" ht="15" customHeight="1" x14ac:dyDescent="0.2">
      <c r="A237" s="33"/>
      <c r="B237" s="33"/>
      <c r="C237" s="35"/>
      <c r="J237" s="397"/>
      <c r="K237" s="397"/>
      <c r="L237" s="397"/>
      <c r="M237" s="401"/>
    </row>
    <row r="238" spans="1:18" ht="15" customHeight="1" x14ac:dyDescent="0.2">
      <c r="A238" s="33"/>
      <c r="B238" s="33"/>
      <c r="C238" s="35"/>
      <c r="J238" s="397"/>
      <c r="K238" s="397"/>
      <c r="L238" s="397"/>
      <c r="M238" s="401"/>
    </row>
    <row r="239" spans="1:18" ht="15" customHeight="1" x14ac:dyDescent="0.2">
      <c r="A239" s="33"/>
      <c r="B239" s="33"/>
      <c r="C239" s="35"/>
      <c r="J239" s="397"/>
      <c r="K239" s="397"/>
      <c r="L239" s="397"/>
      <c r="M239" s="401"/>
    </row>
    <row r="240" spans="1:18" ht="15" customHeight="1" x14ac:dyDescent="0.2">
      <c r="A240" s="33"/>
      <c r="B240" s="33"/>
      <c r="C240" s="35"/>
      <c r="J240" s="397"/>
      <c r="K240" s="397"/>
      <c r="L240" s="397"/>
      <c r="M240" s="401"/>
    </row>
    <row r="241" spans="1:13" ht="15" customHeight="1" x14ac:dyDescent="0.2">
      <c r="A241" s="33"/>
      <c r="B241" s="33"/>
      <c r="C241" s="35"/>
      <c r="J241" s="397"/>
      <c r="K241" s="397"/>
      <c r="L241" s="397"/>
      <c r="M241" s="401"/>
    </row>
    <row r="242" spans="1:13" ht="15" customHeight="1" x14ac:dyDescent="0.2">
      <c r="A242" s="33"/>
      <c r="B242" s="33"/>
      <c r="C242" s="35"/>
      <c r="J242" s="397"/>
      <c r="K242" s="397"/>
      <c r="L242" s="397"/>
      <c r="M242" s="401"/>
    </row>
    <row r="243" spans="1:13" ht="15" customHeight="1" x14ac:dyDescent="0.2">
      <c r="A243" s="33"/>
      <c r="B243" s="33"/>
      <c r="C243" s="35"/>
      <c r="J243" s="397"/>
      <c r="K243" s="397"/>
      <c r="L243" s="397"/>
      <c r="M243" s="401"/>
    </row>
    <row r="244" spans="1:13" ht="15" customHeight="1" x14ac:dyDescent="0.2">
      <c r="A244" s="33"/>
      <c r="B244" s="33"/>
      <c r="C244" s="35"/>
      <c r="J244" s="397"/>
      <c r="K244" s="397"/>
      <c r="L244" s="397"/>
      <c r="M244" s="401"/>
    </row>
    <row r="245" spans="1:13" ht="15" customHeight="1" x14ac:dyDescent="0.2">
      <c r="A245" s="33"/>
      <c r="B245" s="33"/>
      <c r="C245" s="35"/>
      <c r="J245" s="397"/>
      <c r="K245" s="397"/>
      <c r="L245" s="397"/>
      <c r="M245" s="401"/>
    </row>
    <row r="246" spans="1:13" ht="15" customHeight="1" x14ac:dyDescent="0.2">
      <c r="A246" s="33"/>
      <c r="B246" s="33"/>
      <c r="C246" s="35"/>
      <c r="J246" s="397"/>
      <c r="K246" s="397"/>
      <c r="L246" s="397"/>
      <c r="M246" s="401"/>
    </row>
    <row r="247" spans="1:13" ht="15" customHeight="1" x14ac:dyDescent="0.2">
      <c r="A247" s="33"/>
      <c r="B247" s="33"/>
      <c r="C247" s="35"/>
      <c r="J247" s="397"/>
      <c r="K247" s="397"/>
      <c r="L247" s="397"/>
      <c r="M247" s="401"/>
    </row>
    <row r="248" spans="1:13" ht="15" customHeight="1" x14ac:dyDescent="0.2">
      <c r="A248" s="33"/>
      <c r="B248" s="33"/>
      <c r="C248" s="35"/>
      <c r="J248" s="397"/>
      <c r="K248" s="397"/>
      <c r="L248" s="397"/>
      <c r="M248" s="401"/>
    </row>
    <row r="249" spans="1:13" ht="15" customHeight="1" x14ac:dyDescent="0.2">
      <c r="A249" s="33"/>
      <c r="B249" s="33"/>
      <c r="C249" s="35"/>
      <c r="J249" s="397"/>
      <c r="K249" s="397"/>
      <c r="L249" s="397"/>
      <c r="M249" s="401"/>
    </row>
    <row r="250" spans="1:13" ht="15" customHeight="1" x14ac:dyDescent="0.2">
      <c r="A250" s="33"/>
      <c r="B250" s="33"/>
      <c r="C250" s="35"/>
      <c r="J250" s="397"/>
      <c r="K250" s="397"/>
      <c r="L250" s="397"/>
      <c r="M250" s="401"/>
    </row>
    <row r="251" spans="1:13" ht="15" customHeight="1" x14ac:dyDescent="0.2">
      <c r="A251" s="33"/>
      <c r="B251" s="33"/>
      <c r="C251" s="35"/>
      <c r="J251" s="397"/>
      <c r="K251" s="397"/>
      <c r="L251" s="397"/>
      <c r="M251" s="401"/>
    </row>
    <row r="252" spans="1:13" ht="15" customHeight="1" x14ac:dyDescent="0.2">
      <c r="A252" s="33"/>
      <c r="B252" s="33"/>
      <c r="C252" s="35"/>
      <c r="J252" s="397"/>
      <c r="K252" s="397"/>
      <c r="L252" s="397"/>
      <c r="M252" s="401"/>
    </row>
    <row r="253" spans="1:13" ht="15" customHeight="1" x14ac:dyDescent="0.2">
      <c r="A253" s="33"/>
      <c r="B253" s="33"/>
      <c r="C253" s="35"/>
      <c r="J253" s="397"/>
      <c r="K253" s="397"/>
      <c r="L253" s="397"/>
      <c r="M253" s="401"/>
    </row>
    <row r="254" spans="1:13" ht="15" customHeight="1" x14ac:dyDescent="0.2">
      <c r="A254" s="33"/>
      <c r="B254" s="33"/>
      <c r="C254" s="35"/>
      <c r="J254" s="397"/>
      <c r="K254" s="397"/>
      <c r="L254" s="397"/>
      <c r="M254" s="401"/>
    </row>
    <row r="255" spans="1:13" ht="15" customHeight="1" x14ac:dyDescent="0.2">
      <c r="A255" s="33"/>
      <c r="B255" s="33"/>
      <c r="C255" s="35"/>
      <c r="J255" s="397"/>
      <c r="K255" s="397"/>
      <c r="L255" s="397"/>
      <c r="M255" s="401"/>
    </row>
    <row r="256" spans="1:13" ht="15" customHeight="1" x14ac:dyDescent="0.2">
      <c r="A256" s="33"/>
      <c r="B256" s="33"/>
      <c r="C256" s="35"/>
      <c r="J256" s="397"/>
      <c r="K256" s="397"/>
      <c r="L256" s="397"/>
      <c r="M256" s="401"/>
    </row>
    <row r="257" spans="1:13" ht="15" customHeight="1" x14ac:dyDescent="0.2">
      <c r="A257" s="33"/>
      <c r="B257" s="33"/>
      <c r="C257" s="35"/>
      <c r="J257" s="397"/>
      <c r="K257" s="397"/>
      <c r="L257" s="397"/>
      <c r="M257" s="401"/>
    </row>
    <row r="258" spans="1:13" ht="15" customHeight="1" x14ac:dyDescent="0.2">
      <c r="A258" s="33"/>
      <c r="B258" s="33"/>
      <c r="C258" s="35"/>
      <c r="J258" s="397"/>
      <c r="K258" s="397"/>
      <c r="L258" s="397"/>
      <c r="M258" s="401"/>
    </row>
    <row r="259" spans="1:13" ht="15" customHeight="1" x14ac:dyDescent="0.2">
      <c r="A259" s="33"/>
      <c r="B259" s="33"/>
      <c r="C259" s="35"/>
    </row>
    <row r="260" spans="1:13" ht="15" customHeight="1" x14ac:dyDescent="0.2">
      <c r="A260" s="33"/>
      <c r="B260" s="33"/>
      <c r="C260" s="35"/>
    </row>
    <row r="261" spans="1:13" ht="15" customHeight="1" x14ac:dyDescent="0.2">
      <c r="A261" s="33"/>
      <c r="B261" s="33"/>
      <c r="C261" s="35"/>
    </row>
    <row r="262" spans="1:13" ht="15" customHeight="1" x14ac:dyDescent="0.2">
      <c r="A262" s="33"/>
      <c r="B262" s="33"/>
      <c r="C262" s="35"/>
    </row>
    <row r="263" spans="1:13" ht="15" customHeight="1" x14ac:dyDescent="0.2">
      <c r="A263" s="33"/>
      <c r="B263" s="33"/>
      <c r="C263" s="35"/>
    </row>
    <row r="264" spans="1:13" ht="15" customHeight="1" x14ac:dyDescent="0.2">
      <c r="A264" s="33"/>
      <c r="B264" s="33"/>
      <c r="C264" s="35"/>
    </row>
    <row r="265" spans="1:13" ht="15" customHeight="1" x14ac:dyDescent="0.2">
      <c r="A265" s="33"/>
      <c r="B265" s="33"/>
      <c r="C265" s="35"/>
    </row>
    <row r="266" spans="1:13" ht="15" customHeight="1" x14ac:dyDescent="0.2">
      <c r="A266" s="33"/>
      <c r="B266" s="33"/>
      <c r="C266" s="35"/>
    </row>
    <row r="267" spans="1:13" ht="15" customHeight="1" x14ac:dyDescent="0.2">
      <c r="A267" s="33"/>
      <c r="B267" s="33"/>
      <c r="C267" s="35"/>
    </row>
    <row r="268" spans="1:13" ht="15" customHeight="1" x14ac:dyDescent="0.2">
      <c r="A268" s="33"/>
      <c r="B268" s="33"/>
      <c r="C268" s="35"/>
    </row>
    <row r="269" spans="1:13" ht="15" customHeight="1" x14ac:dyDescent="0.2">
      <c r="A269" s="33"/>
      <c r="B269" s="33"/>
      <c r="C269" s="35"/>
    </row>
    <row r="270" spans="1:13" ht="15" customHeight="1" x14ac:dyDescent="0.2">
      <c r="A270" s="33"/>
      <c r="B270" s="33"/>
      <c r="C270" s="35"/>
    </row>
    <row r="271" spans="1:13" ht="15" customHeight="1" x14ac:dyDescent="0.2">
      <c r="A271" s="33"/>
      <c r="B271" s="33"/>
      <c r="C271" s="35"/>
    </row>
    <row r="272" spans="1:13" ht="15" customHeight="1" x14ac:dyDescent="0.2">
      <c r="A272" s="33"/>
      <c r="B272" s="33"/>
      <c r="C272" s="35"/>
    </row>
    <row r="273" spans="1:3" ht="15" customHeight="1" x14ac:dyDescent="0.2">
      <c r="A273" s="33"/>
      <c r="B273" s="33"/>
      <c r="C273" s="35"/>
    </row>
    <row r="274" spans="1:3" ht="15" customHeight="1" x14ac:dyDescent="0.2">
      <c r="A274" s="33"/>
      <c r="B274" s="33"/>
      <c r="C274" s="35"/>
    </row>
    <row r="275" spans="1:3" ht="15" customHeight="1" x14ac:dyDescent="0.2">
      <c r="A275" s="33"/>
      <c r="B275" s="33"/>
      <c r="C275" s="35"/>
    </row>
    <row r="276" spans="1:3" ht="15" customHeight="1" x14ac:dyDescent="0.2">
      <c r="A276" s="33"/>
      <c r="B276" s="33"/>
      <c r="C276" s="35"/>
    </row>
    <row r="277" spans="1:3" ht="15" customHeight="1" x14ac:dyDescent="0.2">
      <c r="A277" s="33"/>
      <c r="B277" s="33"/>
      <c r="C277" s="35"/>
    </row>
    <row r="278" spans="1:3" ht="15" customHeight="1" x14ac:dyDescent="0.2">
      <c r="A278" s="33"/>
      <c r="B278" s="33"/>
      <c r="C278" s="35"/>
    </row>
    <row r="279" spans="1:3" ht="15" customHeight="1" x14ac:dyDescent="0.2">
      <c r="A279" s="33"/>
      <c r="B279" s="33"/>
      <c r="C279" s="35"/>
    </row>
    <row r="280" spans="1:3" ht="15" customHeight="1" x14ac:dyDescent="0.2">
      <c r="A280" s="33"/>
      <c r="B280" s="33"/>
      <c r="C280" s="35"/>
    </row>
    <row r="281" spans="1:3" ht="15" customHeight="1" x14ac:dyDescent="0.2">
      <c r="A281" s="33"/>
      <c r="B281" s="33"/>
      <c r="C281" s="35"/>
    </row>
    <row r="282" spans="1:3" ht="15" customHeight="1" x14ac:dyDescent="0.2">
      <c r="A282" s="33"/>
      <c r="B282" s="33"/>
      <c r="C282" s="35"/>
    </row>
    <row r="283" spans="1:3" ht="15" customHeight="1" x14ac:dyDescent="0.2">
      <c r="A283" s="33"/>
      <c r="B283" s="33"/>
      <c r="C283" s="35"/>
    </row>
    <row r="284" spans="1:3" ht="15" customHeight="1" x14ac:dyDescent="0.2">
      <c r="A284" s="33"/>
      <c r="B284" s="33"/>
      <c r="C284" s="35"/>
    </row>
    <row r="285" spans="1:3" ht="15" customHeight="1" x14ac:dyDescent="0.2">
      <c r="A285" s="33"/>
      <c r="B285" s="33"/>
      <c r="C285" s="35"/>
    </row>
    <row r="286" spans="1:3" ht="15" customHeight="1" x14ac:dyDescent="0.2">
      <c r="A286" s="33"/>
      <c r="B286" s="33"/>
      <c r="C286" s="35"/>
    </row>
    <row r="287" spans="1:3" ht="15" customHeight="1" x14ac:dyDescent="0.2">
      <c r="A287" s="33"/>
      <c r="B287" s="33"/>
      <c r="C287" s="35"/>
    </row>
    <row r="288" spans="1:3" ht="15" customHeight="1" x14ac:dyDescent="0.2">
      <c r="A288" s="33"/>
      <c r="B288" s="33"/>
      <c r="C288" s="35"/>
    </row>
    <row r="289" spans="1:3" ht="15" customHeight="1" x14ac:dyDescent="0.2">
      <c r="A289" s="33"/>
      <c r="B289" s="33"/>
      <c r="C289" s="35"/>
    </row>
    <row r="290" spans="1:3" ht="15" customHeight="1" x14ac:dyDescent="0.2">
      <c r="A290" s="33"/>
      <c r="B290" s="33"/>
      <c r="C290" s="35"/>
    </row>
    <row r="291" spans="1:3" ht="15" customHeight="1" x14ac:dyDescent="0.2">
      <c r="A291" s="33"/>
      <c r="B291" s="33"/>
      <c r="C291" s="35"/>
    </row>
    <row r="292" spans="1:3" ht="15" customHeight="1" x14ac:dyDescent="0.2">
      <c r="A292" s="33"/>
      <c r="B292" s="33"/>
      <c r="C292" s="35"/>
    </row>
    <row r="293" spans="1:3" ht="15" customHeight="1" x14ac:dyDescent="0.2">
      <c r="A293" s="33"/>
      <c r="B293" s="33"/>
      <c r="C293" s="35"/>
    </row>
    <row r="294" spans="1:3" ht="15" customHeight="1" x14ac:dyDescent="0.2">
      <c r="A294" s="33"/>
      <c r="B294" s="33"/>
      <c r="C294" s="35"/>
    </row>
    <row r="295" spans="1:3" ht="15" customHeight="1" x14ac:dyDescent="0.2">
      <c r="A295" s="33"/>
      <c r="B295" s="33"/>
      <c r="C295" s="35"/>
    </row>
    <row r="296" spans="1:3" ht="15" customHeight="1" x14ac:dyDescent="0.2">
      <c r="A296" s="33"/>
      <c r="B296" s="33"/>
      <c r="C296" s="35"/>
    </row>
    <row r="297" spans="1:3" ht="15" customHeight="1" x14ac:dyDescent="0.2">
      <c r="A297" s="33"/>
      <c r="B297" s="33"/>
      <c r="C297" s="35"/>
    </row>
    <row r="298" spans="1:3" ht="15" customHeight="1" x14ac:dyDescent="0.2">
      <c r="A298" s="33"/>
      <c r="B298" s="33"/>
      <c r="C298" s="35"/>
    </row>
    <row r="299" spans="1:3" ht="15" customHeight="1" x14ac:dyDescent="0.2">
      <c r="A299" s="33"/>
      <c r="B299" s="33"/>
      <c r="C299" s="35"/>
    </row>
    <row r="300" spans="1:3" ht="15" customHeight="1" x14ac:dyDescent="0.2">
      <c r="A300" s="33"/>
      <c r="B300" s="33"/>
      <c r="C300" s="35"/>
    </row>
    <row r="301" spans="1:3" ht="15" customHeight="1" x14ac:dyDescent="0.2">
      <c r="A301" s="46"/>
      <c r="B301" s="46"/>
      <c r="C301" s="47"/>
    </row>
    <row r="302" spans="1:3" ht="15" customHeight="1" x14ac:dyDescent="0.2">
      <c r="A302" s="33"/>
      <c r="B302" s="33"/>
      <c r="C302" s="35"/>
    </row>
    <row r="303" spans="1:3" ht="15" customHeight="1" x14ac:dyDescent="0.2">
      <c r="A303" s="33"/>
      <c r="B303" s="33"/>
      <c r="C303" s="35"/>
    </row>
    <row r="304" spans="1:3" ht="15" customHeight="1" x14ac:dyDescent="0.2">
      <c r="A304" s="33"/>
      <c r="B304" s="33"/>
      <c r="C304" s="35"/>
    </row>
    <row r="305" spans="1:3" ht="15" customHeight="1" x14ac:dyDescent="0.2">
      <c r="A305" s="33"/>
      <c r="B305" s="33"/>
      <c r="C305" s="35"/>
    </row>
    <row r="306" spans="1:3" ht="15" customHeight="1" x14ac:dyDescent="0.2">
      <c r="A306" s="33"/>
      <c r="B306" s="33"/>
      <c r="C306" s="35"/>
    </row>
    <row r="307" spans="1:3" ht="15" customHeight="1" x14ac:dyDescent="0.2">
      <c r="A307" s="33"/>
      <c r="B307" s="33"/>
      <c r="C307" s="35"/>
    </row>
    <row r="308" spans="1:3" ht="15" customHeight="1" x14ac:dyDescent="0.2">
      <c r="A308" s="33"/>
      <c r="B308" s="33"/>
      <c r="C308" s="35"/>
    </row>
    <row r="309" spans="1:3" ht="15" customHeight="1" x14ac:dyDescent="0.2">
      <c r="A309" s="33"/>
      <c r="B309" s="33"/>
      <c r="C309" s="35"/>
    </row>
    <row r="310" spans="1:3" ht="15" customHeight="1" x14ac:dyDescent="0.2">
      <c r="A310" s="33"/>
      <c r="B310" s="33"/>
      <c r="C310" s="35"/>
    </row>
    <row r="311" spans="1:3" ht="15" customHeight="1" x14ac:dyDescent="0.2">
      <c r="A311" s="33"/>
      <c r="B311" s="33"/>
      <c r="C311" s="35"/>
    </row>
    <row r="312" spans="1:3" ht="15" customHeight="1" x14ac:dyDescent="0.2">
      <c r="A312" s="33"/>
      <c r="B312" s="33"/>
      <c r="C312" s="35"/>
    </row>
    <row r="313" spans="1:3" ht="15" customHeight="1" x14ac:dyDescent="0.2">
      <c r="A313" s="33"/>
      <c r="B313" s="33"/>
      <c r="C313" s="35"/>
    </row>
    <row r="314" spans="1:3" ht="15" customHeight="1" x14ac:dyDescent="0.2">
      <c r="A314" s="33"/>
      <c r="B314" s="33"/>
      <c r="C314" s="35"/>
    </row>
    <row r="315" spans="1:3" ht="15" customHeight="1" x14ac:dyDescent="0.2">
      <c r="A315" s="33"/>
      <c r="B315" s="33"/>
      <c r="C315" s="35"/>
    </row>
    <row r="316" spans="1:3" ht="15" customHeight="1" x14ac:dyDescent="0.2">
      <c r="A316" s="33"/>
      <c r="B316" s="33"/>
      <c r="C316" s="35"/>
    </row>
    <row r="317" spans="1:3" ht="15" customHeight="1" x14ac:dyDescent="0.2">
      <c r="A317" s="33"/>
      <c r="B317" s="33"/>
      <c r="C317" s="35"/>
    </row>
    <row r="318" spans="1:3" ht="15" customHeight="1" x14ac:dyDescent="0.2">
      <c r="A318" s="33"/>
      <c r="B318" s="33"/>
      <c r="C318" s="35"/>
    </row>
    <row r="319" spans="1:3" ht="15" customHeight="1" x14ac:dyDescent="0.2">
      <c r="A319" s="33"/>
      <c r="B319" s="33"/>
      <c r="C319" s="35"/>
    </row>
    <row r="320" spans="1:3" ht="15" customHeight="1" x14ac:dyDescent="0.2">
      <c r="A320" s="33"/>
      <c r="B320" s="33"/>
      <c r="C320" s="35"/>
    </row>
    <row r="321" spans="1:3" ht="15" customHeight="1" x14ac:dyDescent="0.2">
      <c r="A321" s="33"/>
      <c r="B321" s="33"/>
      <c r="C321" s="35"/>
    </row>
    <row r="322" spans="1:3" ht="15" customHeight="1" x14ac:dyDescent="0.2">
      <c r="A322" s="33"/>
      <c r="B322" s="33"/>
      <c r="C322" s="35"/>
    </row>
    <row r="323" spans="1:3" ht="15" customHeight="1" x14ac:dyDescent="0.2">
      <c r="A323" s="33"/>
      <c r="B323" s="33"/>
      <c r="C323" s="35"/>
    </row>
    <row r="324" spans="1:3" ht="15" customHeight="1" x14ac:dyDescent="0.2">
      <c r="A324" s="33"/>
      <c r="B324" s="33"/>
      <c r="C324" s="35"/>
    </row>
    <row r="325" spans="1:3" ht="15" customHeight="1" x14ac:dyDescent="0.2">
      <c r="A325" s="33"/>
      <c r="B325" s="33"/>
      <c r="C325" s="35"/>
    </row>
    <row r="326" spans="1:3" ht="15" customHeight="1" x14ac:dyDescent="0.2">
      <c r="A326" s="33"/>
      <c r="B326" s="33"/>
      <c r="C326" s="35"/>
    </row>
    <row r="327" spans="1:3" ht="15" customHeight="1" x14ac:dyDescent="0.2">
      <c r="A327" s="33"/>
      <c r="B327" s="33"/>
      <c r="C327" s="35"/>
    </row>
    <row r="328" spans="1:3" ht="15" customHeight="1" x14ac:dyDescent="0.2">
      <c r="A328" s="33"/>
      <c r="B328" s="33"/>
      <c r="C328" s="35"/>
    </row>
    <row r="329" spans="1:3" ht="15" customHeight="1" x14ac:dyDescent="0.2">
      <c r="A329" s="33"/>
      <c r="B329" s="33"/>
      <c r="C329" s="35"/>
    </row>
    <row r="330" spans="1:3" ht="15" customHeight="1" x14ac:dyDescent="0.2">
      <c r="A330" s="33"/>
      <c r="B330" s="33"/>
      <c r="C330" s="35"/>
    </row>
    <row r="331" spans="1:3" ht="15" customHeight="1" x14ac:dyDescent="0.2">
      <c r="A331" s="33"/>
      <c r="B331" s="33"/>
      <c r="C331" s="35"/>
    </row>
    <row r="332" spans="1:3" ht="15" customHeight="1" x14ac:dyDescent="0.2">
      <c r="A332" s="33"/>
      <c r="B332" s="33"/>
      <c r="C332" s="35"/>
    </row>
    <row r="333" spans="1:3" ht="15" customHeight="1" x14ac:dyDescent="0.2">
      <c r="A333" s="33"/>
      <c r="B333" s="33"/>
      <c r="C333" s="35"/>
    </row>
    <row r="334" spans="1:3" ht="15" customHeight="1" x14ac:dyDescent="0.2">
      <c r="A334" s="33"/>
      <c r="B334" s="33"/>
      <c r="C334" s="35"/>
    </row>
    <row r="335" spans="1:3" ht="15" customHeight="1" x14ac:dyDescent="0.2">
      <c r="A335" s="33"/>
      <c r="B335" s="33"/>
      <c r="C335" s="35"/>
    </row>
    <row r="336" spans="1:3" ht="15" customHeight="1" x14ac:dyDescent="0.2">
      <c r="A336" s="33"/>
      <c r="B336" s="33"/>
      <c r="C336" s="35"/>
    </row>
    <row r="337" spans="1:3" ht="15" customHeight="1" x14ac:dyDescent="0.2">
      <c r="A337" s="33"/>
      <c r="B337" s="33"/>
      <c r="C337" s="35"/>
    </row>
    <row r="338" spans="1:3" ht="15" customHeight="1" x14ac:dyDescent="0.2">
      <c r="A338" s="33"/>
      <c r="B338" s="33"/>
      <c r="C338" s="35"/>
    </row>
    <row r="339" spans="1:3" ht="15" customHeight="1" x14ac:dyDescent="0.2">
      <c r="A339" s="33"/>
      <c r="B339" s="33"/>
      <c r="C339" s="35"/>
    </row>
    <row r="340" spans="1:3" ht="15" customHeight="1" x14ac:dyDescent="0.2">
      <c r="A340" s="33"/>
      <c r="B340" s="33"/>
      <c r="C340" s="35"/>
    </row>
    <row r="341" spans="1:3" ht="15" customHeight="1" x14ac:dyDescent="0.2">
      <c r="A341" s="33"/>
      <c r="B341" s="33"/>
      <c r="C341" s="35"/>
    </row>
    <row r="342" spans="1:3" ht="15" customHeight="1" x14ac:dyDescent="0.2">
      <c r="A342" s="33"/>
      <c r="B342" s="33"/>
      <c r="C342" s="35"/>
    </row>
    <row r="343" spans="1:3" ht="15" customHeight="1" x14ac:dyDescent="0.2">
      <c r="A343" s="33"/>
      <c r="B343" s="33"/>
      <c r="C343" s="35"/>
    </row>
    <row r="344" spans="1:3" ht="15" customHeight="1" x14ac:dyDescent="0.2">
      <c r="A344" s="33"/>
      <c r="B344" s="33"/>
      <c r="C344" s="35"/>
    </row>
    <row r="345" spans="1:3" ht="15" customHeight="1" x14ac:dyDescent="0.2">
      <c r="A345" s="33"/>
      <c r="B345" s="33"/>
      <c r="C345" s="35"/>
    </row>
    <row r="346" spans="1:3" ht="15" customHeight="1" x14ac:dyDescent="0.2">
      <c r="A346" s="33"/>
      <c r="B346" s="33"/>
      <c r="C346" s="35"/>
    </row>
    <row r="347" spans="1:3" ht="15" customHeight="1" x14ac:dyDescent="0.2">
      <c r="A347" s="33"/>
      <c r="B347" s="33"/>
      <c r="C347" s="35"/>
    </row>
    <row r="348" spans="1:3" ht="15" customHeight="1" x14ac:dyDescent="0.2">
      <c r="A348" s="44"/>
      <c r="B348" s="44"/>
      <c r="C348" s="45"/>
    </row>
    <row r="349" spans="1:3" ht="15" customHeight="1" x14ac:dyDescent="0.2">
      <c r="A349" s="44"/>
      <c r="B349" s="44"/>
      <c r="C349" s="406"/>
    </row>
    <row r="350" spans="1:3" ht="15" customHeight="1" x14ac:dyDescent="0.2">
      <c r="A350" s="397"/>
      <c r="B350" s="397"/>
      <c r="C350" s="397"/>
    </row>
    <row r="351" spans="1:3" ht="15" customHeight="1" x14ac:dyDescent="0.2">
      <c r="A351" s="397"/>
      <c r="B351" s="397"/>
      <c r="C351" s="397"/>
    </row>
    <row r="352" spans="1:3" ht="15" customHeight="1" x14ac:dyDescent="0.2">
      <c r="A352" s="397"/>
      <c r="B352" s="397"/>
      <c r="C352" s="397"/>
    </row>
    <row r="353" spans="1:3" ht="15" customHeight="1" x14ac:dyDescent="0.2">
      <c r="A353" s="397"/>
      <c r="B353" s="397"/>
      <c r="C353" s="397"/>
    </row>
    <row r="354" spans="1:3" ht="15" customHeight="1" x14ac:dyDescent="0.2">
      <c r="A354" s="397"/>
      <c r="B354" s="397"/>
      <c r="C354" s="397"/>
    </row>
    <row r="355" spans="1:3" ht="15" customHeight="1" x14ac:dyDescent="0.2">
      <c r="A355" s="397"/>
      <c r="B355" s="397"/>
      <c r="C355" s="397"/>
    </row>
    <row r="356" spans="1:3" ht="15" customHeight="1" x14ac:dyDescent="0.2">
      <c r="A356" s="397"/>
      <c r="B356" s="397"/>
      <c r="C356" s="397"/>
    </row>
    <row r="357" spans="1:3" ht="15" customHeight="1" x14ac:dyDescent="0.2">
      <c r="A357" s="397"/>
      <c r="B357" s="397"/>
      <c r="C357" s="397"/>
    </row>
    <row r="358" spans="1:3" ht="15" customHeight="1" x14ac:dyDescent="0.2">
      <c r="A358" s="397"/>
      <c r="B358" s="397"/>
      <c r="C358" s="397"/>
    </row>
    <row r="359" spans="1:3" ht="15" customHeight="1" x14ac:dyDescent="0.2">
      <c r="A359" s="397"/>
      <c r="B359" s="397"/>
      <c r="C359" s="397"/>
    </row>
    <row r="360" spans="1:3" ht="15" customHeight="1" x14ac:dyDescent="0.2">
      <c r="A360" s="397"/>
      <c r="B360" s="397"/>
      <c r="C360" s="397"/>
    </row>
    <row r="361" spans="1:3" ht="15" customHeight="1" x14ac:dyDescent="0.2">
      <c r="A361" s="397"/>
      <c r="B361" s="397"/>
      <c r="C361" s="397"/>
    </row>
    <row r="362" spans="1:3" ht="15" customHeight="1" x14ac:dyDescent="0.2">
      <c r="A362" s="397"/>
      <c r="B362" s="397"/>
      <c r="C362" s="397"/>
    </row>
    <row r="363" spans="1:3" ht="15" customHeight="1" x14ac:dyDescent="0.2">
      <c r="A363" s="397"/>
      <c r="B363" s="397"/>
      <c r="C363" s="397"/>
    </row>
    <row r="364" spans="1:3" ht="15" customHeight="1" x14ac:dyDescent="0.2">
      <c r="A364" s="397"/>
      <c r="B364" s="397"/>
      <c r="C364" s="397"/>
    </row>
    <row r="365" spans="1:3" ht="15" customHeight="1" x14ac:dyDescent="0.2">
      <c r="A365" s="397"/>
      <c r="B365" s="397"/>
      <c r="C365" s="397"/>
    </row>
    <row r="366" spans="1:3" ht="15" customHeight="1" x14ac:dyDescent="0.2">
      <c r="A366" s="397"/>
      <c r="B366" s="397"/>
      <c r="C366" s="397"/>
    </row>
    <row r="367" spans="1:3" ht="15" customHeight="1" x14ac:dyDescent="0.2">
      <c r="A367" s="397"/>
      <c r="B367" s="397"/>
      <c r="C367" s="397"/>
    </row>
    <row r="368" spans="1:3" ht="15" customHeight="1" x14ac:dyDescent="0.2">
      <c r="A368" s="397"/>
      <c r="B368" s="397"/>
      <c r="C368" s="397"/>
    </row>
    <row r="369" spans="1:3" ht="15" customHeight="1" x14ac:dyDescent="0.2">
      <c r="A369" s="397"/>
      <c r="B369" s="397"/>
      <c r="C369" s="397"/>
    </row>
    <row r="370" spans="1:3" ht="15" customHeight="1" x14ac:dyDescent="0.2">
      <c r="A370" s="397"/>
      <c r="B370" s="397"/>
      <c r="C370" s="397"/>
    </row>
    <row r="371" spans="1:3" ht="15" customHeight="1" x14ac:dyDescent="0.2">
      <c r="A371" s="397"/>
      <c r="B371" s="397"/>
      <c r="C371" s="397"/>
    </row>
    <row r="372" spans="1:3" ht="15" customHeight="1" x14ac:dyDescent="0.2">
      <c r="A372" s="397"/>
      <c r="B372" s="397"/>
      <c r="C372" s="397"/>
    </row>
    <row r="373" spans="1:3" ht="15" customHeight="1" x14ac:dyDescent="0.2">
      <c r="A373" s="397"/>
      <c r="B373" s="397"/>
      <c r="C373" s="397"/>
    </row>
    <row r="374" spans="1:3" ht="15" customHeight="1" x14ac:dyDescent="0.2">
      <c r="A374" s="397"/>
      <c r="B374" s="397"/>
      <c r="C374" s="397"/>
    </row>
    <row r="375" spans="1:3" ht="15" customHeight="1" x14ac:dyDescent="0.2">
      <c r="A375" s="397"/>
      <c r="B375" s="397"/>
      <c r="C375" s="397"/>
    </row>
    <row r="376" spans="1:3" ht="15" customHeight="1" x14ac:dyDescent="0.2">
      <c r="A376" s="397"/>
      <c r="B376" s="397"/>
      <c r="C376" s="397"/>
    </row>
    <row r="377" spans="1:3" ht="15" customHeight="1" x14ac:dyDescent="0.2">
      <c r="A377" s="397"/>
      <c r="B377" s="397"/>
      <c r="C377" s="397"/>
    </row>
    <row r="378" spans="1:3" ht="15" customHeight="1" x14ac:dyDescent="0.2">
      <c r="A378" s="397"/>
      <c r="B378" s="397"/>
      <c r="C378" s="397"/>
    </row>
    <row r="379" spans="1:3" ht="15" customHeight="1" x14ac:dyDescent="0.2">
      <c r="A379" s="397"/>
      <c r="B379" s="397"/>
      <c r="C379" s="397"/>
    </row>
    <row r="380" spans="1:3" ht="15" customHeight="1" x14ac:dyDescent="0.2">
      <c r="A380" s="397"/>
      <c r="B380" s="397"/>
      <c r="C380" s="397"/>
    </row>
    <row r="381" spans="1:3" ht="15" customHeight="1" x14ac:dyDescent="0.2">
      <c r="A381" s="397"/>
      <c r="B381" s="397"/>
      <c r="C381" s="397"/>
    </row>
    <row r="382" spans="1:3" ht="15" customHeight="1" x14ac:dyDescent="0.2">
      <c r="A382" s="397"/>
      <c r="B382" s="397"/>
      <c r="C382" s="397"/>
    </row>
    <row r="383" spans="1:3" ht="15" customHeight="1" x14ac:dyDescent="0.2">
      <c r="A383" s="397"/>
      <c r="B383" s="397"/>
      <c r="C383" s="397"/>
    </row>
    <row r="384" spans="1:3" ht="15" customHeight="1" x14ac:dyDescent="0.2">
      <c r="A384" s="397"/>
      <c r="B384" s="397"/>
      <c r="C384" s="397"/>
    </row>
    <row r="385" spans="1:3" ht="15" customHeight="1" x14ac:dyDescent="0.2">
      <c r="A385" s="397"/>
      <c r="B385" s="397"/>
      <c r="C385" s="397"/>
    </row>
    <row r="386" spans="1:3" ht="15" customHeight="1" x14ac:dyDescent="0.2">
      <c r="A386" s="397"/>
      <c r="B386" s="397"/>
      <c r="C386" s="397"/>
    </row>
    <row r="387" spans="1:3" ht="15" customHeight="1" x14ac:dyDescent="0.2">
      <c r="A387" s="397"/>
      <c r="B387" s="397"/>
      <c r="C387" s="397"/>
    </row>
    <row r="388" spans="1:3" ht="15" customHeight="1" x14ac:dyDescent="0.2">
      <c r="A388" s="397"/>
      <c r="B388" s="397"/>
      <c r="C388" s="397"/>
    </row>
    <row r="389" spans="1:3" ht="15" customHeight="1" x14ac:dyDescent="0.2">
      <c r="A389" s="397"/>
      <c r="B389" s="397"/>
      <c r="C389" s="397"/>
    </row>
    <row r="390" spans="1:3" ht="15" customHeight="1" x14ac:dyDescent="0.2">
      <c r="A390" s="397"/>
      <c r="B390" s="397"/>
      <c r="C390" s="397"/>
    </row>
    <row r="391" spans="1:3" ht="15" customHeight="1" x14ac:dyDescent="0.2">
      <c r="A391" s="397"/>
      <c r="B391" s="397"/>
      <c r="C391" s="397"/>
    </row>
    <row r="392" spans="1:3" ht="15" customHeight="1" x14ac:dyDescent="0.2">
      <c r="A392" s="397"/>
      <c r="B392" s="397"/>
      <c r="C392" s="397"/>
    </row>
    <row r="393" spans="1:3" ht="15" customHeight="1" x14ac:dyDescent="0.2">
      <c r="A393" s="397"/>
      <c r="B393" s="397"/>
      <c r="C393" s="397"/>
    </row>
    <row r="394" spans="1:3" ht="15" customHeight="1" x14ac:dyDescent="0.2">
      <c r="A394" s="397"/>
      <c r="B394" s="397"/>
      <c r="C394" s="397"/>
    </row>
    <row r="395" spans="1:3" ht="15" customHeight="1" x14ac:dyDescent="0.2">
      <c r="A395" s="397"/>
      <c r="B395" s="397"/>
      <c r="C395" s="397"/>
    </row>
    <row r="396" spans="1:3" ht="15" customHeight="1" x14ac:dyDescent="0.2">
      <c r="A396" s="397"/>
      <c r="B396" s="397"/>
      <c r="C396" s="397"/>
    </row>
    <row r="397" spans="1:3" ht="15" customHeight="1" x14ac:dyDescent="0.2">
      <c r="A397" s="397"/>
      <c r="B397" s="397"/>
      <c r="C397" s="397"/>
    </row>
    <row r="398" spans="1:3" ht="15" customHeight="1" x14ac:dyDescent="0.2">
      <c r="A398" s="397"/>
      <c r="B398" s="397"/>
      <c r="C398" s="397"/>
    </row>
    <row r="399" spans="1:3" ht="15" customHeight="1" x14ac:dyDescent="0.2">
      <c r="A399" s="397"/>
      <c r="B399" s="397"/>
      <c r="C399" s="397"/>
    </row>
    <row r="400" spans="1:3" ht="15" customHeight="1" x14ac:dyDescent="0.2">
      <c r="A400" s="397"/>
      <c r="B400" s="397"/>
      <c r="C400" s="397"/>
    </row>
    <row r="401" spans="1:3" ht="15" customHeight="1" x14ac:dyDescent="0.2">
      <c r="A401" s="397"/>
      <c r="B401" s="397"/>
      <c r="C401" s="397"/>
    </row>
    <row r="402" spans="1:3" ht="15" customHeight="1" x14ac:dyDescent="0.2">
      <c r="A402" s="397"/>
      <c r="B402" s="397"/>
      <c r="C402" s="397"/>
    </row>
    <row r="403" spans="1:3" ht="15" customHeight="1" x14ac:dyDescent="0.2">
      <c r="A403" s="397"/>
      <c r="B403" s="397"/>
      <c r="C403" s="397"/>
    </row>
    <row r="404" spans="1:3" ht="15" customHeight="1" x14ac:dyDescent="0.2">
      <c r="A404" s="397"/>
      <c r="B404" s="397"/>
      <c r="C404" s="397"/>
    </row>
    <row r="405" spans="1:3" ht="15" customHeight="1" x14ac:dyDescent="0.2">
      <c r="A405" s="397"/>
      <c r="B405" s="397"/>
      <c r="C405" s="397"/>
    </row>
    <row r="406" spans="1:3" ht="15" customHeight="1" x14ac:dyDescent="0.2">
      <c r="A406" s="397"/>
      <c r="B406" s="397"/>
      <c r="C406" s="397"/>
    </row>
    <row r="407" spans="1:3" ht="15" customHeight="1" x14ac:dyDescent="0.2">
      <c r="A407" s="397"/>
      <c r="B407" s="397"/>
      <c r="C407" s="397"/>
    </row>
    <row r="408" spans="1:3" ht="15" customHeight="1" x14ac:dyDescent="0.2">
      <c r="A408" s="397"/>
      <c r="B408" s="397"/>
      <c r="C408" s="397"/>
    </row>
    <row r="409" spans="1:3" ht="15" customHeight="1" x14ac:dyDescent="0.2">
      <c r="A409" s="397"/>
      <c r="B409" s="397"/>
      <c r="C409" s="397"/>
    </row>
    <row r="410" spans="1:3" ht="15" customHeight="1" x14ac:dyDescent="0.2">
      <c r="A410" s="397"/>
      <c r="B410" s="397"/>
      <c r="C410" s="397"/>
    </row>
    <row r="411" spans="1:3" ht="15" customHeight="1" x14ac:dyDescent="0.2">
      <c r="A411" s="397"/>
      <c r="B411" s="397"/>
      <c r="C411" s="397"/>
    </row>
    <row r="412" spans="1:3" ht="15" customHeight="1" x14ac:dyDescent="0.2">
      <c r="A412" s="397"/>
      <c r="B412" s="397"/>
      <c r="C412" s="397"/>
    </row>
    <row r="413" spans="1:3" ht="15" customHeight="1" x14ac:dyDescent="0.2">
      <c r="A413" s="397"/>
      <c r="B413" s="397"/>
      <c r="C413" s="397"/>
    </row>
    <row r="414" spans="1:3" ht="15" customHeight="1" x14ac:dyDescent="0.2">
      <c r="A414" s="397"/>
      <c r="B414" s="397"/>
      <c r="C414" s="397"/>
    </row>
    <row r="415" spans="1:3" ht="15" customHeight="1" x14ac:dyDescent="0.2">
      <c r="A415" s="397"/>
      <c r="B415" s="397"/>
      <c r="C415" s="397"/>
    </row>
    <row r="416" spans="1:3" ht="15" customHeight="1" x14ac:dyDescent="0.2">
      <c r="A416" s="397"/>
      <c r="B416" s="397"/>
      <c r="C416" s="397"/>
    </row>
    <row r="417" spans="1:3" ht="15" customHeight="1" x14ac:dyDescent="0.2">
      <c r="A417" s="397"/>
      <c r="B417" s="397"/>
      <c r="C417" s="397"/>
    </row>
    <row r="418" spans="1:3" ht="15" customHeight="1" x14ac:dyDescent="0.2">
      <c r="A418" s="397"/>
      <c r="B418" s="397"/>
      <c r="C418" s="397"/>
    </row>
    <row r="419" spans="1:3" ht="15" customHeight="1" x14ac:dyDescent="0.2">
      <c r="A419" s="397"/>
      <c r="B419" s="397"/>
      <c r="C419" s="397"/>
    </row>
    <row r="420" spans="1:3" ht="15" customHeight="1" x14ac:dyDescent="0.2">
      <c r="A420" s="397"/>
      <c r="B420" s="397"/>
      <c r="C420" s="397"/>
    </row>
    <row r="421" spans="1:3" ht="15" customHeight="1" x14ac:dyDescent="0.2">
      <c r="A421" s="397"/>
      <c r="B421" s="397"/>
      <c r="C421" s="397"/>
    </row>
    <row r="422" spans="1:3" ht="15" customHeight="1" x14ac:dyDescent="0.2">
      <c r="A422" s="397"/>
      <c r="B422" s="397"/>
      <c r="C422" s="397"/>
    </row>
    <row r="423" spans="1:3" ht="15" customHeight="1" x14ac:dyDescent="0.2">
      <c r="A423" s="397"/>
      <c r="B423" s="397"/>
      <c r="C423" s="397"/>
    </row>
    <row r="424" spans="1:3" ht="15" customHeight="1" x14ac:dyDescent="0.2">
      <c r="A424" s="397"/>
      <c r="B424" s="397"/>
      <c r="C424" s="397"/>
    </row>
    <row r="425" spans="1:3" ht="15" customHeight="1" x14ac:dyDescent="0.2">
      <c r="A425" s="397"/>
      <c r="B425" s="397"/>
      <c r="C425" s="397"/>
    </row>
    <row r="426" spans="1:3" ht="15" customHeight="1" x14ac:dyDescent="0.2">
      <c r="A426" s="397"/>
      <c r="B426" s="397"/>
      <c r="C426" s="397"/>
    </row>
    <row r="427" spans="1:3" ht="15" customHeight="1" x14ac:dyDescent="0.2">
      <c r="A427" s="397"/>
      <c r="B427" s="397"/>
      <c r="C427" s="397"/>
    </row>
    <row r="428" spans="1:3" ht="15" customHeight="1" x14ac:dyDescent="0.2">
      <c r="A428" s="397"/>
      <c r="B428" s="397"/>
      <c r="C428" s="397"/>
    </row>
    <row r="429" spans="1:3" ht="15" customHeight="1" x14ac:dyDescent="0.2">
      <c r="A429" s="397"/>
      <c r="B429" s="397"/>
      <c r="C429" s="397"/>
    </row>
    <row r="430" spans="1:3" ht="15" customHeight="1" x14ac:dyDescent="0.2">
      <c r="A430" s="397"/>
      <c r="B430" s="397"/>
      <c r="C430" s="397"/>
    </row>
    <row r="431" spans="1:3" ht="15" customHeight="1" x14ac:dyDescent="0.2">
      <c r="A431" s="397"/>
      <c r="B431" s="397"/>
      <c r="C431" s="397"/>
    </row>
    <row r="432" spans="1:3" ht="15" customHeight="1" x14ac:dyDescent="0.2">
      <c r="A432" s="397"/>
      <c r="B432" s="397"/>
      <c r="C432" s="397"/>
    </row>
    <row r="433" spans="1:3" ht="15" customHeight="1" x14ac:dyDescent="0.2">
      <c r="A433" s="397"/>
      <c r="B433" s="397"/>
      <c r="C433" s="397"/>
    </row>
    <row r="434" spans="1:3" ht="15" customHeight="1" x14ac:dyDescent="0.2">
      <c r="A434" s="397"/>
      <c r="B434" s="397"/>
      <c r="C434" s="397"/>
    </row>
    <row r="435" spans="1:3" ht="15" customHeight="1" x14ac:dyDescent="0.2">
      <c r="A435" s="397"/>
      <c r="B435" s="397"/>
      <c r="C435" s="397"/>
    </row>
    <row r="436" spans="1:3" ht="15" customHeight="1" x14ac:dyDescent="0.2">
      <c r="A436" s="397"/>
      <c r="B436" s="397"/>
      <c r="C436" s="397"/>
    </row>
    <row r="437" spans="1:3" ht="15" customHeight="1" x14ac:dyDescent="0.2">
      <c r="A437" s="397"/>
      <c r="B437" s="397"/>
      <c r="C437" s="397"/>
    </row>
    <row r="438" spans="1:3" ht="15" customHeight="1" x14ac:dyDescent="0.2">
      <c r="A438" s="397"/>
      <c r="B438" s="397"/>
      <c r="C438" s="397"/>
    </row>
    <row r="439" spans="1:3" ht="15" customHeight="1" x14ac:dyDescent="0.2">
      <c r="A439" s="397"/>
      <c r="B439" s="397"/>
      <c r="C439" s="397"/>
    </row>
    <row r="440" spans="1:3" ht="15" customHeight="1" x14ac:dyDescent="0.2">
      <c r="A440" s="397"/>
      <c r="B440" s="397"/>
      <c r="C440" s="397"/>
    </row>
    <row r="441" spans="1:3" ht="15" customHeight="1" x14ac:dyDescent="0.2">
      <c r="A441" s="397"/>
      <c r="B441" s="397"/>
      <c r="C441" s="397"/>
    </row>
    <row r="442" spans="1:3" ht="15" customHeight="1" x14ac:dyDescent="0.2">
      <c r="A442" s="397"/>
      <c r="B442" s="397"/>
      <c r="C442" s="397"/>
    </row>
    <row r="443" spans="1:3" ht="15" customHeight="1" x14ac:dyDescent="0.2">
      <c r="A443" s="397"/>
      <c r="B443" s="397"/>
      <c r="C443" s="397"/>
    </row>
    <row r="444" spans="1:3" ht="15" customHeight="1" x14ac:dyDescent="0.2">
      <c r="A444" s="397"/>
      <c r="B444" s="397"/>
      <c r="C444" s="397"/>
    </row>
    <row r="445" spans="1:3" ht="15" customHeight="1" x14ac:dyDescent="0.2">
      <c r="A445" s="397"/>
      <c r="B445" s="397"/>
      <c r="C445" s="397"/>
    </row>
    <row r="446" spans="1:3" ht="15" customHeight="1" x14ac:dyDescent="0.2">
      <c r="A446" s="397"/>
      <c r="B446" s="397"/>
      <c r="C446" s="397"/>
    </row>
    <row r="447" spans="1:3" ht="15" customHeight="1" x14ac:dyDescent="0.2">
      <c r="A447" s="397"/>
      <c r="B447" s="397"/>
      <c r="C447" s="397"/>
    </row>
    <row r="448" spans="1:3" ht="15" customHeight="1" x14ac:dyDescent="0.2">
      <c r="A448" s="397"/>
      <c r="B448" s="397"/>
      <c r="C448" s="397"/>
    </row>
    <row r="449" spans="1:3" ht="15" customHeight="1" x14ac:dyDescent="0.2">
      <c r="A449" s="397"/>
      <c r="B449" s="397"/>
      <c r="C449" s="397"/>
    </row>
    <row r="450" spans="1:3" ht="15" customHeight="1" x14ac:dyDescent="0.2">
      <c r="A450" s="397"/>
      <c r="B450" s="397"/>
      <c r="C450" s="397"/>
    </row>
  </sheetData>
  <sortState ref="A2:C349">
    <sortCondition ref="A2:A349"/>
    <sortCondition ref="B2:B349"/>
  </sortState>
  <mergeCells count="2">
    <mergeCell ref="E16:H16"/>
    <mergeCell ref="E24:H24"/>
  </mergeCells>
  <hyperlinks>
    <hyperlink ref="F27" r:id="rId1"/>
    <hyperlink ref="F26" r:id="rId2"/>
    <hyperlink ref="F28" r:id="rId3"/>
    <hyperlink ref="F29" r:id="rId4"/>
    <hyperlink ref="F30" r:id="rId5"/>
  </hyperlinks>
  <pageMargins left="0.7" right="0.7" top="0.75" bottom="0.75" header="0.3" footer="0.3"/>
  <pageSetup paperSize="9" orientation="portrait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B252"/>
  <sheetViews>
    <sheetView showGridLines="0" zoomScaleNormal="100" workbookViewId="0">
      <pane xSplit="8" ySplit="3" topLeftCell="EG4" activePane="bottomRight" state="frozen"/>
      <selection activeCell="K24" sqref="K24"/>
      <selection pane="topRight" activeCell="K24" sqref="K24"/>
      <selection pane="bottomLeft" activeCell="K24" sqref="K24"/>
      <selection pane="bottomRight" activeCell="B1" sqref="B1:G248"/>
    </sheetView>
  </sheetViews>
  <sheetFormatPr baseColWidth="10" defaultRowHeight="15" x14ac:dyDescent="0.25"/>
  <cols>
    <col min="1" max="1" width="11" style="390"/>
    <col min="2" max="2" width="11" style="389"/>
    <col min="3" max="3" width="11" style="391" customWidth="1"/>
    <col min="4" max="4" width="11" style="389"/>
    <col min="5" max="6" width="11" style="392"/>
    <col min="7" max="7" width="25" style="395" customWidth="1"/>
    <col min="8" max="8" width="1.25" style="79" customWidth="1"/>
    <col min="9" max="9" width="21.25" customWidth="1"/>
    <col min="10" max="10" width="1.25" style="81" customWidth="1"/>
    <col min="11" max="11" width="6.25" style="340" customWidth="1"/>
    <col min="12" max="12" width="1.25" customWidth="1"/>
    <col min="13" max="17" width="6.25" style="379" customWidth="1"/>
    <col min="18" max="18" width="1.25" customWidth="1"/>
    <col min="19" max="19" width="8.5" style="86" customWidth="1"/>
    <col min="20" max="20" width="7.5" style="86" customWidth="1"/>
    <col min="21" max="22" width="7.5" customWidth="1"/>
    <col min="23" max="23" width="21.375" bestFit="1" customWidth="1"/>
    <col min="24" max="25" width="7.5" customWidth="1"/>
    <col min="26" max="26" width="1.25" customWidth="1"/>
    <col min="27" max="27" width="11.875" style="86" bestFit="1" customWidth="1"/>
    <col min="28" max="39" width="6.25" style="380" customWidth="1"/>
    <col min="40" max="40" width="1.25" customWidth="1"/>
    <col min="41" max="52" width="6.25" style="380" customWidth="1"/>
    <col min="53" max="53" width="1.25" customWidth="1"/>
    <col min="54" max="65" width="6.25" style="380" customWidth="1"/>
    <col min="66" max="66" width="1.25" customWidth="1"/>
    <col min="67" max="78" width="6.25" style="380" customWidth="1"/>
    <col min="79" max="79" width="1.25" customWidth="1"/>
    <col min="80" max="91" width="6.25" style="380" customWidth="1"/>
    <col min="92" max="92" width="1.25" customWidth="1"/>
    <col min="93" max="105" width="6.25" style="104" customWidth="1"/>
    <col min="106" max="106" width="9" style="105" bestFit="1" customWidth="1"/>
    <col min="107" max="107" width="9" style="105" customWidth="1"/>
    <col min="108" max="108" width="6.625" style="380" bestFit="1" customWidth="1"/>
    <col min="109" max="110" width="6.25" customWidth="1"/>
    <col min="111" max="111" width="7.875" bestFit="1" customWidth="1"/>
    <col min="112" max="113" width="6.25" style="379" customWidth="1"/>
    <col min="114" max="114" width="1.25" customWidth="1"/>
    <col min="115" max="127" width="6.25" style="168" customWidth="1"/>
    <col min="128" max="128" width="9" style="167" bestFit="1" customWidth="1"/>
    <col min="129" max="129" width="9" style="167" customWidth="1"/>
    <col min="130" max="130" width="6.625" style="168" bestFit="1" customWidth="1"/>
    <col min="131" max="131" width="6.25" customWidth="1"/>
    <col min="132" max="132" width="5.875" bestFit="1" customWidth="1"/>
    <col min="133" max="133" width="7.875" bestFit="1" customWidth="1"/>
    <col min="134" max="134" width="6.25" style="379" customWidth="1"/>
    <col min="135" max="135" width="6.25" customWidth="1"/>
    <col min="136" max="136" width="1.25" customWidth="1"/>
    <col min="137" max="149" width="6.25" style="380" customWidth="1"/>
    <col min="150" max="150" width="9" style="105" bestFit="1" customWidth="1"/>
    <col min="151" max="151" width="9" customWidth="1"/>
    <col min="152" max="152" width="6.625" style="380" bestFit="1" customWidth="1"/>
    <col min="153" max="153" width="6.25" customWidth="1"/>
    <col min="154" max="154" width="5.875" bestFit="1" customWidth="1"/>
    <col min="155" max="155" width="7.875" bestFit="1" customWidth="1"/>
    <col min="156" max="157" width="6.25" style="379" customWidth="1"/>
    <col min="158" max="158" width="1.25" customWidth="1"/>
    <col min="159" max="171" width="6.25" style="380" customWidth="1"/>
    <col min="172" max="172" width="9" bestFit="1" customWidth="1"/>
    <col min="173" max="173" width="9" customWidth="1"/>
    <col min="174" max="174" width="6.625" style="380" bestFit="1" customWidth="1"/>
    <col min="175" max="175" width="6.25" customWidth="1"/>
    <col min="176" max="176" width="5.875" bestFit="1" customWidth="1"/>
    <col min="177" max="177" width="7.875" bestFit="1" customWidth="1"/>
    <col min="178" max="179" width="6.25" style="379" customWidth="1"/>
    <col min="180" max="180" width="1.25" customWidth="1"/>
    <col min="181" max="193" width="6.25" style="380" customWidth="1"/>
    <col min="194" max="194" width="9" bestFit="1" customWidth="1"/>
    <col min="195" max="195" width="9" customWidth="1"/>
    <col min="196" max="196" width="6.625" style="380" bestFit="1" customWidth="1"/>
    <col min="197" max="197" width="6.25" style="379" customWidth="1"/>
    <col min="198" max="198" width="5.875" style="379" bestFit="1" customWidth="1"/>
    <col min="199" max="199" width="7.875" style="379" bestFit="1" customWidth="1"/>
    <col min="200" max="201" width="6.25" style="379" customWidth="1"/>
    <col min="202" max="202" width="1.25" customWidth="1"/>
    <col min="203" max="203" width="11" style="336"/>
    <col min="204" max="209" width="11" style="337"/>
    <col min="210" max="210" width="11" style="338"/>
    <col min="211" max="211" width="1.25" customWidth="1"/>
    <col min="213" max="247" width="6.25" customWidth="1"/>
    <col min="248" max="248" width="1.25" customWidth="1"/>
    <col min="249" max="257" width="6.25" customWidth="1"/>
    <col min="258" max="258" width="8.75" customWidth="1"/>
    <col min="259" max="260" width="6.25" customWidth="1"/>
    <col min="261" max="261" width="8.75" customWidth="1"/>
    <col min="262" max="264" width="6.25" customWidth="1"/>
    <col min="265" max="265" width="2.5" customWidth="1"/>
    <col min="266" max="278" width="6.25" customWidth="1"/>
    <col min="279" max="279" width="8.75" customWidth="1"/>
    <col min="280" max="281" width="6.25" customWidth="1"/>
    <col min="282" max="282" width="8.75" customWidth="1"/>
    <col min="283" max="284" width="6.25" customWidth="1"/>
    <col min="285" max="285" width="8.75" customWidth="1"/>
    <col min="286" max="288" width="6.25" customWidth="1"/>
  </cols>
  <sheetData>
    <row r="1" spans="1:288" ht="16.5" thickTop="1" thickBot="1" x14ac:dyDescent="0.3">
      <c r="A1" s="385"/>
      <c r="B1" s="386" t="s">
        <v>749</v>
      </c>
      <c r="C1" s="387" t="s">
        <v>672</v>
      </c>
      <c r="D1" s="388" t="s">
        <v>750</v>
      </c>
      <c r="E1" s="388" t="s">
        <v>751</v>
      </c>
      <c r="F1" s="388" t="s">
        <v>391</v>
      </c>
      <c r="G1" s="393" t="s">
        <v>677</v>
      </c>
      <c r="AB1" s="775" t="s">
        <v>389</v>
      </c>
      <c r="AC1" s="776"/>
      <c r="AD1" s="776"/>
      <c r="AE1" s="776"/>
      <c r="AF1" s="776"/>
      <c r="AG1" s="776"/>
      <c r="AH1" s="776"/>
      <c r="AI1" s="776"/>
      <c r="AJ1" s="776"/>
      <c r="AK1" s="776"/>
      <c r="AL1" s="776"/>
      <c r="AM1" s="777"/>
      <c r="AO1" s="781" t="s">
        <v>387</v>
      </c>
      <c r="AP1" s="782"/>
      <c r="AQ1" s="782"/>
      <c r="AR1" s="782"/>
      <c r="AS1" s="782"/>
      <c r="AT1" s="782"/>
      <c r="AU1" s="782"/>
      <c r="AV1" s="782"/>
      <c r="AW1" s="782"/>
      <c r="AX1" s="782"/>
      <c r="AY1" s="782"/>
      <c r="AZ1" s="783"/>
      <c r="BB1" s="752" t="s">
        <v>388</v>
      </c>
      <c r="BC1" s="753"/>
      <c r="BD1" s="753"/>
      <c r="BE1" s="753"/>
      <c r="BF1" s="753"/>
      <c r="BG1" s="753"/>
      <c r="BH1" s="753"/>
      <c r="BI1" s="753"/>
      <c r="BJ1" s="753"/>
      <c r="BK1" s="753"/>
      <c r="BL1" s="753"/>
      <c r="BM1" s="754"/>
      <c r="BO1" s="757" t="s">
        <v>390</v>
      </c>
      <c r="BP1" s="758"/>
      <c r="BQ1" s="758"/>
      <c r="BR1" s="758"/>
      <c r="BS1" s="758"/>
      <c r="BT1" s="758"/>
      <c r="BU1" s="758"/>
      <c r="BV1" s="758"/>
      <c r="BW1" s="758"/>
      <c r="BX1" s="758"/>
      <c r="BY1" s="758"/>
      <c r="BZ1" s="759"/>
      <c r="CB1" s="764" t="s">
        <v>394</v>
      </c>
      <c r="CC1" s="765"/>
      <c r="CD1" s="765"/>
      <c r="CE1" s="765"/>
      <c r="CF1" s="765"/>
      <c r="CG1" s="765"/>
      <c r="CH1" s="765"/>
      <c r="CI1" s="765"/>
      <c r="CJ1" s="765"/>
      <c r="CK1" s="765"/>
      <c r="CL1" s="765"/>
      <c r="CM1" s="766"/>
      <c r="CO1" s="798" t="s">
        <v>405</v>
      </c>
      <c r="CP1" s="799"/>
      <c r="CQ1" s="799"/>
      <c r="CR1" s="799"/>
      <c r="CS1" s="799"/>
      <c r="CT1" s="799"/>
      <c r="CU1" s="799"/>
      <c r="CV1" s="799"/>
      <c r="CW1" s="799"/>
      <c r="CX1" s="799"/>
      <c r="CY1" s="799"/>
      <c r="CZ1" s="799"/>
      <c r="DA1" s="799"/>
      <c r="DB1" s="799"/>
      <c r="DC1" s="799"/>
      <c r="DD1" s="799"/>
      <c r="DE1" s="799"/>
      <c r="DF1" s="799"/>
      <c r="DG1" s="799"/>
      <c r="DH1" s="799"/>
      <c r="DI1" s="799"/>
      <c r="DK1" s="798" t="s">
        <v>406</v>
      </c>
      <c r="DL1" s="799"/>
      <c r="DM1" s="799"/>
      <c r="DN1" s="799"/>
      <c r="DO1" s="799"/>
      <c r="DP1" s="799"/>
      <c r="DQ1" s="799"/>
      <c r="DR1" s="799"/>
      <c r="DS1" s="799"/>
      <c r="DT1" s="799"/>
      <c r="DU1" s="799"/>
      <c r="DV1" s="799"/>
      <c r="DW1" s="799"/>
      <c r="DX1" s="799"/>
      <c r="DY1" s="799"/>
      <c r="DZ1" s="799"/>
      <c r="EA1" s="799"/>
      <c r="EB1" s="799"/>
      <c r="EC1" s="799"/>
      <c r="ED1" s="799"/>
      <c r="EE1" s="799"/>
      <c r="EG1" s="798" t="s">
        <v>407</v>
      </c>
      <c r="EH1" s="799"/>
      <c r="EI1" s="799"/>
      <c r="EJ1" s="799"/>
      <c r="EK1" s="799"/>
      <c r="EL1" s="799"/>
      <c r="EM1" s="799"/>
      <c r="EN1" s="799"/>
      <c r="EO1" s="799"/>
      <c r="EP1" s="799"/>
      <c r="EQ1" s="799"/>
      <c r="ER1" s="799"/>
      <c r="ES1" s="799"/>
      <c r="ET1" s="799"/>
      <c r="EU1" s="799"/>
      <c r="EV1" s="799"/>
      <c r="EW1" s="799"/>
      <c r="EX1" s="799"/>
      <c r="EY1" s="799"/>
      <c r="EZ1" s="799"/>
      <c r="FA1" s="799"/>
      <c r="FC1" s="798" t="s">
        <v>390</v>
      </c>
      <c r="FD1" s="799"/>
      <c r="FE1" s="799"/>
      <c r="FF1" s="799"/>
      <c r="FG1" s="799"/>
      <c r="FH1" s="799"/>
      <c r="FI1" s="799"/>
      <c r="FJ1" s="799"/>
      <c r="FK1" s="799"/>
      <c r="FL1" s="799"/>
      <c r="FM1" s="799"/>
      <c r="FN1" s="799"/>
      <c r="FO1" s="799"/>
      <c r="FP1" s="799"/>
      <c r="FQ1" s="799"/>
      <c r="FR1" s="799"/>
      <c r="FS1" s="799"/>
      <c r="FT1" s="799"/>
      <c r="FU1" s="799"/>
      <c r="FV1" s="799"/>
      <c r="FW1" s="799"/>
      <c r="FY1" s="798" t="s">
        <v>394</v>
      </c>
      <c r="FZ1" s="799"/>
      <c r="GA1" s="799"/>
      <c r="GB1" s="799"/>
      <c r="GC1" s="799"/>
      <c r="GD1" s="799"/>
      <c r="GE1" s="799"/>
      <c r="GF1" s="799"/>
      <c r="GG1" s="799"/>
      <c r="GH1" s="799"/>
      <c r="GI1" s="799"/>
      <c r="GJ1" s="799"/>
      <c r="GK1" s="799"/>
      <c r="GL1" s="799"/>
      <c r="GM1" s="799"/>
      <c r="GN1" s="799"/>
      <c r="GO1" s="799"/>
      <c r="GP1" s="799"/>
      <c r="GQ1" s="799"/>
      <c r="GR1" s="799"/>
      <c r="GS1" s="799"/>
      <c r="HD1" s="795" t="s">
        <v>819</v>
      </c>
      <c r="HE1" s="796"/>
      <c r="HF1" s="796"/>
      <c r="HG1" s="796"/>
      <c r="HH1" s="796"/>
      <c r="HI1" s="796"/>
      <c r="HJ1" s="796"/>
      <c r="HK1" s="796"/>
      <c r="HL1" s="796"/>
      <c r="HM1" s="796"/>
      <c r="HN1" s="796"/>
      <c r="HO1" s="796"/>
      <c r="HP1" s="796"/>
      <c r="HQ1" s="796"/>
      <c r="HR1" s="796"/>
      <c r="HS1" s="796"/>
      <c r="HT1" s="796"/>
      <c r="HU1" s="796"/>
      <c r="HV1" s="796"/>
      <c r="HW1" s="796"/>
      <c r="HX1" s="796"/>
      <c r="HY1" s="796"/>
      <c r="HZ1" s="796"/>
      <c r="IA1" s="796"/>
      <c r="IB1" s="796"/>
      <c r="IC1" s="796"/>
      <c r="ID1" s="796"/>
      <c r="IE1" s="796"/>
      <c r="IF1" s="796"/>
      <c r="IG1" s="796"/>
      <c r="IH1" s="796"/>
      <c r="II1" s="796"/>
      <c r="IJ1" s="796"/>
      <c r="IK1" s="796"/>
      <c r="IL1" s="796"/>
      <c r="IM1" s="797"/>
      <c r="IO1" s="470"/>
      <c r="IP1" s="471"/>
      <c r="IQ1" s="472"/>
      <c r="IR1" s="473"/>
      <c r="IS1" s="474"/>
      <c r="IT1" s="471"/>
      <c r="IU1" s="561"/>
      <c r="IV1" s="561"/>
      <c r="IW1" s="561"/>
      <c r="IX1" s="733" t="s">
        <v>827</v>
      </c>
      <c r="IY1" s="734"/>
      <c r="IZ1" s="734"/>
      <c r="JA1" s="734"/>
      <c r="JB1" s="734"/>
      <c r="JC1" s="735"/>
      <c r="JD1" s="475"/>
      <c r="JF1" s="498"/>
      <c r="JG1" s="499"/>
      <c r="JH1" s="500"/>
      <c r="JI1" s="501"/>
      <c r="JJ1" s="499"/>
      <c r="JK1" s="502"/>
      <c r="JL1" s="503"/>
      <c r="JM1" s="499"/>
      <c r="JN1" s="500"/>
      <c r="JO1" s="501"/>
      <c r="JP1" s="499"/>
      <c r="JQ1" s="499"/>
      <c r="JR1" s="502"/>
      <c r="JS1" s="736" t="s">
        <v>827</v>
      </c>
      <c r="JT1" s="737"/>
      <c r="JU1" s="737"/>
      <c r="JV1" s="737"/>
      <c r="JW1" s="737"/>
      <c r="JX1" s="737"/>
      <c r="JY1" s="737"/>
      <c r="JZ1" s="737"/>
      <c r="KA1" s="738"/>
      <c r="KB1" s="504"/>
    </row>
    <row r="2" spans="1:288" ht="16.5" thickTop="1" thickBot="1" x14ac:dyDescent="0.3">
      <c r="A2" s="385">
        <f>IF(B2="","",1)</f>
        <v>1</v>
      </c>
      <c r="B2" s="386" t="s">
        <v>389</v>
      </c>
      <c r="C2" s="387">
        <v>630</v>
      </c>
      <c r="D2" s="388" t="s">
        <v>935</v>
      </c>
      <c r="E2" s="388" t="s">
        <v>262</v>
      </c>
      <c r="F2" s="388" t="s">
        <v>936</v>
      </c>
      <c r="G2" s="394" t="str">
        <f>IF(ISNA(VLOOKUP(E2,Données!$J$2:$K$258,2,FALSE)),"",VLOOKUP(E2,Données!$J$2:$K$258,2,FALSE))</f>
        <v>London Heathrow</v>
      </c>
      <c r="V2" s="85"/>
      <c r="AB2" s="787">
        <v>1</v>
      </c>
      <c r="AC2" s="786"/>
      <c r="AD2" s="784">
        <v>2</v>
      </c>
      <c r="AE2" s="786"/>
      <c r="AF2" s="784">
        <v>3</v>
      </c>
      <c r="AG2" s="786"/>
      <c r="AH2" s="784">
        <v>4</v>
      </c>
      <c r="AI2" s="786"/>
      <c r="AJ2" s="784">
        <v>5</v>
      </c>
      <c r="AK2" s="786"/>
      <c r="AL2" s="784">
        <v>6</v>
      </c>
      <c r="AM2" s="785"/>
      <c r="AO2" s="788">
        <v>1</v>
      </c>
      <c r="AP2" s="780"/>
      <c r="AQ2" s="778">
        <v>2</v>
      </c>
      <c r="AR2" s="780"/>
      <c r="AS2" s="778">
        <v>3</v>
      </c>
      <c r="AT2" s="780"/>
      <c r="AU2" s="778">
        <v>4</v>
      </c>
      <c r="AV2" s="780"/>
      <c r="AW2" s="778">
        <v>5</v>
      </c>
      <c r="AX2" s="780"/>
      <c r="AY2" s="778">
        <v>6</v>
      </c>
      <c r="AZ2" s="779"/>
      <c r="BB2" s="750">
        <v>1</v>
      </c>
      <c r="BC2" s="751"/>
      <c r="BD2" s="769">
        <v>2</v>
      </c>
      <c r="BE2" s="751"/>
      <c r="BF2" s="769">
        <v>3</v>
      </c>
      <c r="BG2" s="751"/>
      <c r="BH2" s="769">
        <v>4</v>
      </c>
      <c r="BI2" s="751"/>
      <c r="BJ2" s="769">
        <v>5</v>
      </c>
      <c r="BK2" s="751"/>
      <c r="BL2" s="769">
        <v>6</v>
      </c>
      <c r="BM2" s="770"/>
      <c r="BO2" s="755">
        <v>1</v>
      </c>
      <c r="BP2" s="756"/>
      <c r="BQ2" s="767">
        <v>2</v>
      </c>
      <c r="BR2" s="756"/>
      <c r="BS2" s="767">
        <v>3</v>
      </c>
      <c r="BT2" s="756"/>
      <c r="BU2" s="767">
        <v>4</v>
      </c>
      <c r="BV2" s="756"/>
      <c r="BW2" s="767">
        <v>5</v>
      </c>
      <c r="BX2" s="756"/>
      <c r="BY2" s="767">
        <v>6</v>
      </c>
      <c r="BZ2" s="768"/>
      <c r="CB2" s="763">
        <v>1</v>
      </c>
      <c r="CC2" s="762"/>
      <c r="CD2" s="760">
        <v>2</v>
      </c>
      <c r="CE2" s="762"/>
      <c r="CF2" s="760">
        <v>3</v>
      </c>
      <c r="CG2" s="762"/>
      <c r="CH2" s="760">
        <v>4</v>
      </c>
      <c r="CI2" s="762"/>
      <c r="CJ2" s="760">
        <v>5</v>
      </c>
      <c r="CK2" s="762"/>
      <c r="CL2" s="760">
        <v>6</v>
      </c>
      <c r="CM2" s="761"/>
      <c r="CO2" s="771" t="s">
        <v>676</v>
      </c>
      <c r="CP2" s="772"/>
      <c r="CQ2" s="772"/>
      <c r="CR2" s="772"/>
      <c r="CS2" s="772"/>
      <c r="CT2" s="773"/>
      <c r="CU2" s="774" t="s">
        <v>675</v>
      </c>
      <c r="CV2" s="772"/>
      <c r="CW2" s="772"/>
      <c r="CX2" s="772"/>
      <c r="CY2" s="772"/>
      <c r="CZ2" s="773"/>
      <c r="DA2" s="345"/>
      <c r="DB2" s="239"/>
      <c r="DC2" s="243"/>
      <c r="DD2" s="240"/>
      <c r="DE2" s="253"/>
      <c r="DF2" s="253"/>
      <c r="DG2" s="253"/>
      <c r="DH2" s="254"/>
      <c r="DI2" s="254"/>
      <c r="DK2" s="771" t="s">
        <v>403</v>
      </c>
      <c r="DL2" s="772"/>
      <c r="DM2" s="772"/>
      <c r="DN2" s="772"/>
      <c r="DO2" s="772"/>
      <c r="DP2" s="773"/>
      <c r="DQ2" s="774" t="s">
        <v>404</v>
      </c>
      <c r="DR2" s="772"/>
      <c r="DS2" s="772"/>
      <c r="DT2" s="772"/>
      <c r="DU2" s="772"/>
      <c r="DV2" s="773"/>
      <c r="DW2" s="381"/>
      <c r="DX2" s="241"/>
      <c r="DY2" s="241"/>
      <c r="DZ2" s="242"/>
      <c r="EA2" s="253"/>
      <c r="EB2" s="253"/>
      <c r="EC2" s="253"/>
      <c r="ED2" s="254"/>
      <c r="EE2" s="253"/>
      <c r="EG2" s="771" t="s">
        <v>403</v>
      </c>
      <c r="EH2" s="772"/>
      <c r="EI2" s="772"/>
      <c r="EJ2" s="772"/>
      <c r="EK2" s="772"/>
      <c r="EL2" s="773"/>
      <c r="EM2" s="774" t="s">
        <v>404</v>
      </c>
      <c r="EN2" s="772"/>
      <c r="EO2" s="772"/>
      <c r="EP2" s="772"/>
      <c r="EQ2" s="772"/>
      <c r="ER2" s="773"/>
      <c r="ES2" s="381"/>
      <c r="ET2" s="570"/>
      <c r="EU2" s="196"/>
      <c r="EV2" s="197"/>
      <c r="EW2" s="253"/>
      <c r="EX2" s="253"/>
      <c r="EY2" s="253"/>
      <c r="EZ2" s="254"/>
      <c r="FA2" s="254"/>
      <c r="FC2" s="771" t="s">
        <v>403</v>
      </c>
      <c r="FD2" s="772"/>
      <c r="FE2" s="772"/>
      <c r="FF2" s="772"/>
      <c r="FG2" s="772"/>
      <c r="FH2" s="773"/>
      <c r="FI2" s="774" t="s">
        <v>404</v>
      </c>
      <c r="FJ2" s="772"/>
      <c r="FK2" s="772"/>
      <c r="FL2" s="772"/>
      <c r="FM2" s="772"/>
      <c r="FN2" s="773"/>
      <c r="FO2" s="381"/>
      <c r="FP2" s="196"/>
      <c r="FQ2" s="196"/>
      <c r="FR2" s="197"/>
      <c r="FS2" s="253"/>
      <c r="FT2" s="253"/>
      <c r="FU2" s="253"/>
      <c r="FV2" s="254"/>
      <c r="FW2" s="254"/>
      <c r="FY2" s="771" t="s">
        <v>403</v>
      </c>
      <c r="FZ2" s="772"/>
      <c r="GA2" s="772"/>
      <c r="GB2" s="772"/>
      <c r="GC2" s="772"/>
      <c r="GD2" s="773"/>
      <c r="GE2" s="774" t="s">
        <v>404</v>
      </c>
      <c r="GF2" s="772"/>
      <c r="GG2" s="772"/>
      <c r="GH2" s="772"/>
      <c r="GI2" s="772"/>
      <c r="GJ2" s="773"/>
      <c r="GK2" s="381"/>
      <c r="GL2" s="196"/>
      <c r="GM2" s="196"/>
      <c r="GN2" s="197"/>
      <c r="GO2" s="254"/>
      <c r="GP2" s="254"/>
      <c r="GQ2" s="254"/>
      <c r="GR2" s="254"/>
      <c r="GS2" s="254"/>
      <c r="GU2" s="789" t="s">
        <v>818</v>
      </c>
      <c r="GV2" s="790"/>
      <c r="GW2" s="790"/>
      <c r="GX2" s="790"/>
      <c r="GY2" s="790"/>
      <c r="GZ2" s="790"/>
      <c r="HA2" s="790"/>
      <c r="HB2" s="791"/>
      <c r="HD2" s="456"/>
      <c r="HE2" s="792" t="s">
        <v>389</v>
      </c>
      <c r="HF2" s="793"/>
      <c r="HG2" s="793"/>
      <c r="HH2" s="793"/>
      <c r="HI2" s="793"/>
      <c r="HJ2" s="793"/>
      <c r="HK2" s="794"/>
      <c r="HL2" s="792" t="s">
        <v>387</v>
      </c>
      <c r="HM2" s="793"/>
      <c r="HN2" s="793"/>
      <c r="HO2" s="793"/>
      <c r="HP2" s="793"/>
      <c r="HQ2" s="793"/>
      <c r="HR2" s="794"/>
      <c r="HS2" s="792" t="s">
        <v>388</v>
      </c>
      <c r="HT2" s="793"/>
      <c r="HU2" s="793"/>
      <c r="HV2" s="793"/>
      <c r="HW2" s="793"/>
      <c r="HX2" s="793"/>
      <c r="HY2" s="794"/>
      <c r="HZ2" s="792" t="s">
        <v>390</v>
      </c>
      <c r="IA2" s="793"/>
      <c r="IB2" s="793"/>
      <c r="IC2" s="793"/>
      <c r="ID2" s="793"/>
      <c r="IE2" s="793"/>
      <c r="IF2" s="794"/>
      <c r="IG2" s="792" t="s">
        <v>394</v>
      </c>
      <c r="IH2" s="793"/>
      <c r="II2" s="793"/>
      <c r="IJ2" s="793"/>
      <c r="IK2" s="793"/>
      <c r="IL2" s="793"/>
      <c r="IM2" s="794"/>
      <c r="IO2" s="800" t="s">
        <v>821</v>
      </c>
      <c r="IP2" s="745"/>
      <c r="IQ2" s="739" t="s">
        <v>823</v>
      </c>
      <c r="IR2" s="740"/>
      <c r="IS2" s="744" t="s">
        <v>822</v>
      </c>
      <c r="IT2" s="745"/>
      <c r="IU2" s="739" t="s">
        <v>831</v>
      </c>
      <c r="IV2" s="748"/>
      <c r="IW2" s="740"/>
      <c r="IX2" s="739" t="s">
        <v>389</v>
      </c>
      <c r="IY2" s="748"/>
      <c r="IZ2" s="740"/>
      <c r="JA2" s="744" t="s">
        <v>387</v>
      </c>
      <c r="JB2" s="748"/>
      <c r="JC2" s="740"/>
      <c r="JD2" s="476"/>
      <c r="JF2" s="749" t="s">
        <v>821</v>
      </c>
      <c r="JG2" s="742"/>
      <c r="JH2" s="743"/>
      <c r="JI2" s="746" t="s">
        <v>828</v>
      </c>
      <c r="JJ2" s="742"/>
      <c r="JK2" s="747"/>
      <c r="JL2" s="741" t="s">
        <v>823</v>
      </c>
      <c r="JM2" s="742"/>
      <c r="JN2" s="743"/>
      <c r="JO2" s="746" t="s">
        <v>831</v>
      </c>
      <c r="JP2" s="742"/>
      <c r="JQ2" s="742"/>
      <c r="JR2" s="747"/>
      <c r="JS2" s="746" t="s">
        <v>388</v>
      </c>
      <c r="JT2" s="742"/>
      <c r="JU2" s="747"/>
      <c r="JV2" s="741" t="s">
        <v>390</v>
      </c>
      <c r="JW2" s="742"/>
      <c r="JX2" s="743"/>
      <c r="JY2" s="746" t="s">
        <v>394</v>
      </c>
      <c r="JZ2" s="742"/>
      <c r="KA2" s="747"/>
      <c r="KB2" s="505"/>
    </row>
    <row r="3" spans="1:288" ht="16.5" thickTop="1" thickBot="1" x14ac:dyDescent="0.3">
      <c r="A3" s="385">
        <f>IF(B3="","",A2+1)</f>
        <v>2</v>
      </c>
      <c r="B3" s="386" t="s">
        <v>387</v>
      </c>
      <c r="C3" s="387">
        <v>630</v>
      </c>
      <c r="D3" s="388" t="s">
        <v>937</v>
      </c>
      <c r="E3" s="388" t="s">
        <v>938</v>
      </c>
      <c r="F3" s="388" t="s">
        <v>939</v>
      </c>
      <c r="G3" s="394" t="str">
        <f>IF(ISNA(VLOOKUP(E3,Données!$J$2:$K$258,2,FALSE)),"",VLOOKUP(E3,Données!$J$2:$K$258,2,FALSE))</f>
        <v>New York JFK</v>
      </c>
      <c r="H3" s="80"/>
      <c r="I3" s="78" t="s">
        <v>392</v>
      </c>
      <c r="J3" s="83"/>
      <c r="K3" s="343" t="s">
        <v>393</v>
      </c>
      <c r="L3" s="379"/>
      <c r="M3" s="84" t="s">
        <v>389</v>
      </c>
      <c r="N3" s="84" t="s">
        <v>387</v>
      </c>
      <c r="O3" s="84" t="s">
        <v>388</v>
      </c>
      <c r="P3" s="84" t="s">
        <v>390</v>
      </c>
      <c r="Q3" s="84" t="s">
        <v>394</v>
      </c>
      <c r="AA3" s="87"/>
      <c r="AB3" s="154" t="s">
        <v>391</v>
      </c>
      <c r="AC3" s="155" t="s">
        <v>398</v>
      </c>
      <c r="AD3" s="96" t="s">
        <v>391</v>
      </c>
      <c r="AE3" s="155" t="s">
        <v>398</v>
      </c>
      <c r="AF3" s="96" t="s">
        <v>391</v>
      </c>
      <c r="AG3" s="155" t="s">
        <v>398</v>
      </c>
      <c r="AH3" s="96" t="s">
        <v>391</v>
      </c>
      <c r="AI3" s="155" t="s">
        <v>398</v>
      </c>
      <c r="AJ3" s="96" t="s">
        <v>391</v>
      </c>
      <c r="AK3" s="155" t="s">
        <v>398</v>
      </c>
      <c r="AL3" s="96" t="s">
        <v>391</v>
      </c>
      <c r="AM3" s="156" t="s">
        <v>398</v>
      </c>
      <c r="AN3" s="113"/>
      <c r="AO3" s="151" t="s">
        <v>391</v>
      </c>
      <c r="AP3" s="152" t="s">
        <v>398</v>
      </c>
      <c r="AQ3" s="88" t="s">
        <v>391</v>
      </c>
      <c r="AR3" s="152" t="s">
        <v>398</v>
      </c>
      <c r="AS3" s="88" t="s">
        <v>391</v>
      </c>
      <c r="AT3" s="152" t="s">
        <v>398</v>
      </c>
      <c r="AU3" s="88" t="s">
        <v>391</v>
      </c>
      <c r="AV3" s="152" t="s">
        <v>398</v>
      </c>
      <c r="AW3" s="88" t="s">
        <v>391</v>
      </c>
      <c r="AX3" s="152" t="s">
        <v>398</v>
      </c>
      <c r="AY3" s="88" t="s">
        <v>391</v>
      </c>
      <c r="AZ3" s="153" t="s">
        <v>398</v>
      </c>
      <c r="BA3" s="113"/>
      <c r="BB3" s="148" t="s">
        <v>391</v>
      </c>
      <c r="BC3" s="149" t="s">
        <v>398</v>
      </c>
      <c r="BD3" s="90" t="s">
        <v>391</v>
      </c>
      <c r="BE3" s="149" t="s">
        <v>398</v>
      </c>
      <c r="BF3" s="90" t="s">
        <v>391</v>
      </c>
      <c r="BG3" s="149" t="s">
        <v>398</v>
      </c>
      <c r="BH3" s="90" t="s">
        <v>391</v>
      </c>
      <c r="BI3" s="149" t="s">
        <v>398</v>
      </c>
      <c r="BJ3" s="90" t="s">
        <v>391</v>
      </c>
      <c r="BK3" s="149" t="s">
        <v>398</v>
      </c>
      <c r="BL3" s="90" t="s">
        <v>391</v>
      </c>
      <c r="BM3" s="150" t="s">
        <v>398</v>
      </c>
      <c r="BN3" s="113"/>
      <c r="BO3" s="145" t="s">
        <v>391</v>
      </c>
      <c r="BP3" s="146" t="s">
        <v>398</v>
      </c>
      <c r="BQ3" s="92" t="s">
        <v>391</v>
      </c>
      <c r="BR3" s="146" t="s">
        <v>398</v>
      </c>
      <c r="BS3" s="92" t="s">
        <v>391</v>
      </c>
      <c r="BT3" s="146" t="s">
        <v>398</v>
      </c>
      <c r="BU3" s="92" t="s">
        <v>391</v>
      </c>
      <c r="BV3" s="146" t="s">
        <v>398</v>
      </c>
      <c r="BW3" s="92" t="s">
        <v>391</v>
      </c>
      <c r="BX3" s="146" t="s">
        <v>398</v>
      </c>
      <c r="BY3" s="92" t="s">
        <v>391</v>
      </c>
      <c r="BZ3" s="147" t="s">
        <v>398</v>
      </c>
      <c r="CA3" s="113"/>
      <c r="CB3" s="142" t="s">
        <v>391</v>
      </c>
      <c r="CC3" s="143" t="s">
        <v>398</v>
      </c>
      <c r="CD3" s="94" t="s">
        <v>391</v>
      </c>
      <c r="CE3" s="143" t="s">
        <v>398</v>
      </c>
      <c r="CF3" s="94" t="s">
        <v>391</v>
      </c>
      <c r="CG3" s="143" t="s">
        <v>398</v>
      </c>
      <c r="CH3" s="94" t="s">
        <v>391</v>
      </c>
      <c r="CI3" s="143" t="s">
        <v>398</v>
      </c>
      <c r="CJ3" s="94" t="s">
        <v>391</v>
      </c>
      <c r="CK3" s="143" t="s">
        <v>398</v>
      </c>
      <c r="CL3" s="94" t="s">
        <v>391</v>
      </c>
      <c r="CM3" s="144" t="s">
        <v>398</v>
      </c>
      <c r="CO3" s="267">
        <v>1</v>
      </c>
      <c r="CP3" s="268">
        <v>2</v>
      </c>
      <c r="CQ3" s="268">
        <v>3</v>
      </c>
      <c r="CR3" s="268">
        <v>4</v>
      </c>
      <c r="CS3" s="268">
        <v>5</v>
      </c>
      <c r="CT3" s="269">
        <v>6</v>
      </c>
      <c r="CU3" s="270">
        <v>1</v>
      </c>
      <c r="CV3" s="268">
        <v>2</v>
      </c>
      <c r="CW3" s="268">
        <v>3</v>
      </c>
      <c r="CX3" s="268">
        <v>4</v>
      </c>
      <c r="CY3" s="268">
        <v>5</v>
      </c>
      <c r="CZ3" s="269">
        <v>6</v>
      </c>
      <c r="DA3" s="264" t="s">
        <v>488</v>
      </c>
      <c r="DB3" s="271" t="s">
        <v>408</v>
      </c>
      <c r="DC3" s="272" t="s">
        <v>409</v>
      </c>
      <c r="DD3" s="273" t="s">
        <v>400</v>
      </c>
      <c r="DE3" s="265" t="s">
        <v>489</v>
      </c>
      <c r="DF3" s="266" t="s">
        <v>490</v>
      </c>
      <c r="DG3" s="330" t="s">
        <v>491</v>
      </c>
      <c r="DH3" s="330"/>
      <c r="DI3" s="331"/>
      <c r="DK3" s="224">
        <v>1</v>
      </c>
      <c r="DL3" s="176">
        <v>2</v>
      </c>
      <c r="DM3" s="176">
        <v>3</v>
      </c>
      <c r="DN3" s="176">
        <v>4</v>
      </c>
      <c r="DO3" s="176">
        <v>5</v>
      </c>
      <c r="DP3" s="177">
        <v>6</v>
      </c>
      <c r="DQ3" s="175">
        <v>1</v>
      </c>
      <c r="DR3" s="176">
        <v>2</v>
      </c>
      <c r="DS3" s="176">
        <v>3</v>
      </c>
      <c r="DT3" s="176">
        <v>4</v>
      </c>
      <c r="DU3" s="176">
        <v>5</v>
      </c>
      <c r="DV3" s="177">
        <v>6</v>
      </c>
      <c r="DW3" s="291" t="s">
        <v>488</v>
      </c>
      <c r="DX3" s="178" t="s">
        <v>408</v>
      </c>
      <c r="DY3" s="247" t="s">
        <v>409</v>
      </c>
      <c r="DZ3" s="225" t="s">
        <v>400</v>
      </c>
      <c r="EA3" s="292" t="s">
        <v>489</v>
      </c>
      <c r="EB3" s="274" t="s">
        <v>490</v>
      </c>
      <c r="EC3" s="275" t="s">
        <v>491</v>
      </c>
      <c r="ED3" s="275"/>
      <c r="EE3" s="292"/>
      <c r="EG3" s="206">
        <v>1</v>
      </c>
      <c r="EH3" s="185">
        <v>2</v>
      </c>
      <c r="EI3" s="185">
        <v>3</v>
      </c>
      <c r="EJ3" s="185">
        <v>4</v>
      </c>
      <c r="EK3" s="185">
        <v>5</v>
      </c>
      <c r="EL3" s="186">
        <v>6</v>
      </c>
      <c r="EM3" s="184">
        <v>1</v>
      </c>
      <c r="EN3" s="185">
        <v>2</v>
      </c>
      <c r="EO3" s="185">
        <v>3</v>
      </c>
      <c r="EP3" s="185">
        <v>4</v>
      </c>
      <c r="EQ3" s="185">
        <v>5</v>
      </c>
      <c r="ER3" s="186">
        <v>6</v>
      </c>
      <c r="ES3" s="300" t="s">
        <v>488</v>
      </c>
      <c r="ET3" s="571" t="s">
        <v>408</v>
      </c>
      <c r="EU3" s="246" t="s">
        <v>409</v>
      </c>
      <c r="EV3" s="207" t="s">
        <v>400</v>
      </c>
      <c r="EW3" s="301" t="s">
        <v>489</v>
      </c>
      <c r="EX3" s="302" t="s">
        <v>490</v>
      </c>
      <c r="EY3" s="303" t="s">
        <v>491</v>
      </c>
      <c r="EZ3" s="303"/>
      <c r="FA3" s="304"/>
      <c r="FC3" s="198">
        <v>1</v>
      </c>
      <c r="FD3" s="193">
        <v>2</v>
      </c>
      <c r="FE3" s="193">
        <v>3</v>
      </c>
      <c r="FF3" s="193">
        <v>4</v>
      </c>
      <c r="FG3" s="193">
        <v>5</v>
      </c>
      <c r="FH3" s="194">
        <v>6</v>
      </c>
      <c r="FI3" s="192">
        <v>1</v>
      </c>
      <c r="FJ3" s="193">
        <v>2</v>
      </c>
      <c r="FK3" s="193">
        <v>3</v>
      </c>
      <c r="FL3" s="193">
        <v>4</v>
      </c>
      <c r="FM3" s="193">
        <v>5</v>
      </c>
      <c r="FN3" s="194">
        <v>6</v>
      </c>
      <c r="FO3" s="313" t="s">
        <v>488</v>
      </c>
      <c r="FP3" s="195" t="s">
        <v>408</v>
      </c>
      <c r="FQ3" s="248" t="s">
        <v>409</v>
      </c>
      <c r="FR3" s="199" t="s">
        <v>400</v>
      </c>
      <c r="FS3" s="314" t="s">
        <v>489</v>
      </c>
      <c r="FT3" s="315" t="s">
        <v>490</v>
      </c>
      <c r="FU3" s="316" t="s">
        <v>491</v>
      </c>
      <c r="FV3" s="316"/>
      <c r="FW3" s="317"/>
      <c r="FY3" s="231">
        <v>1</v>
      </c>
      <c r="FZ3" s="221">
        <v>2</v>
      </c>
      <c r="GA3" s="221">
        <v>3</v>
      </c>
      <c r="GB3" s="221">
        <v>4</v>
      </c>
      <c r="GC3" s="221">
        <v>5</v>
      </c>
      <c r="GD3" s="222">
        <v>6</v>
      </c>
      <c r="GE3" s="220">
        <v>1</v>
      </c>
      <c r="GF3" s="221">
        <v>2</v>
      </c>
      <c r="GG3" s="221">
        <v>3</v>
      </c>
      <c r="GH3" s="221">
        <v>4</v>
      </c>
      <c r="GI3" s="221">
        <v>5</v>
      </c>
      <c r="GJ3" s="222">
        <v>6</v>
      </c>
      <c r="GK3" s="326" t="s">
        <v>488</v>
      </c>
      <c r="GL3" s="223" t="s">
        <v>408</v>
      </c>
      <c r="GM3" s="250" t="s">
        <v>409</v>
      </c>
      <c r="GN3" s="232" t="s">
        <v>400</v>
      </c>
      <c r="GO3" s="327" t="s">
        <v>489</v>
      </c>
      <c r="GP3" s="328" t="s">
        <v>490</v>
      </c>
      <c r="GQ3" s="329" t="s">
        <v>491</v>
      </c>
      <c r="GR3" s="329"/>
      <c r="GS3" s="327"/>
      <c r="GT3" s="419"/>
      <c r="GU3" s="442"/>
      <c r="GV3" s="443" t="s">
        <v>389</v>
      </c>
      <c r="GW3" s="444" t="s">
        <v>387</v>
      </c>
      <c r="GX3" s="447" t="s">
        <v>88</v>
      </c>
      <c r="GY3" s="443" t="s">
        <v>388</v>
      </c>
      <c r="GZ3" s="445" t="s">
        <v>390</v>
      </c>
      <c r="HA3" s="446" t="s">
        <v>394</v>
      </c>
      <c r="HB3" s="449" t="s">
        <v>86</v>
      </c>
      <c r="HD3" s="459"/>
      <c r="HE3" s="466">
        <v>1</v>
      </c>
      <c r="HF3" s="467">
        <v>2</v>
      </c>
      <c r="HG3" s="467">
        <v>3</v>
      </c>
      <c r="HH3" s="467">
        <v>4</v>
      </c>
      <c r="HI3" s="467">
        <v>5</v>
      </c>
      <c r="HJ3" s="468">
        <v>6</v>
      </c>
      <c r="HK3" s="469" t="s">
        <v>820</v>
      </c>
      <c r="HL3" s="466">
        <v>1</v>
      </c>
      <c r="HM3" s="467">
        <v>2</v>
      </c>
      <c r="HN3" s="467">
        <v>3</v>
      </c>
      <c r="HO3" s="467">
        <v>4</v>
      </c>
      <c r="HP3" s="467">
        <v>5</v>
      </c>
      <c r="HQ3" s="468">
        <v>6</v>
      </c>
      <c r="HR3" s="469" t="s">
        <v>820</v>
      </c>
      <c r="HS3" s="466">
        <v>1</v>
      </c>
      <c r="HT3" s="467">
        <v>2</v>
      </c>
      <c r="HU3" s="467">
        <v>3</v>
      </c>
      <c r="HV3" s="467">
        <v>4</v>
      </c>
      <c r="HW3" s="467">
        <v>5</v>
      </c>
      <c r="HX3" s="468">
        <v>6</v>
      </c>
      <c r="HY3" s="469" t="s">
        <v>820</v>
      </c>
      <c r="HZ3" s="466">
        <v>1</v>
      </c>
      <c r="IA3" s="467">
        <v>2</v>
      </c>
      <c r="IB3" s="467">
        <v>3</v>
      </c>
      <c r="IC3" s="467">
        <v>4</v>
      </c>
      <c r="ID3" s="467">
        <v>5</v>
      </c>
      <c r="IE3" s="468">
        <v>6</v>
      </c>
      <c r="IF3" s="469" t="s">
        <v>820</v>
      </c>
      <c r="IG3" s="466">
        <v>1</v>
      </c>
      <c r="IH3" s="467">
        <v>2</v>
      </c>
      <c r="II3" s="467">
        <v>3</v>
      </c>
      <c r="IJ3" s="467">
        <v>4</v>
      </c>
      <c r="IK3" s="467">
        <v>5</v>
      </c>
      <c r="IL3" s="468">
        <v>6</v>
      </c>
      <c r="IM3" s="469" t="s">
        <v>820</v>
      </c>
      <c r="IO3" s="551" t="s">
        <v>389</v>
      </c>
      <c r="IP3" s="552" t="s">
        <v>387</v>
      </c>
      <c r="IQ3" s="553" t="s">
        <v>389</v>
      </c>
      <c r="IR3" s="554" t="s">
        <v>387</v>
      </c>
      <c r="IS3" s="555" t="s">
        <v>389</v>
      </c>
      <c r="IT3" s="552" t="s">
        <v>387</v>
      </c>
      <c r="IU3" s="553" t="s">
        <v>389</v>
      </c>
      <c r="IV3" s="556" t="s">
        <v>387</v>
      </c>
      <c r="IW3" s="554" t="s">
        <v>832</v>
      </c>
      <c r="IX3" s="553" t="s">
        <v>826</v>
      </c>
      <c r="IY3" s="556" t="s">
        <v>824</v>
      </c>
      <c r="IZ3" s="554" t="s">
        <v>825</v>
      </c>
      <c r="JA3" s="557" t="s">
        <v>826</v>
      </c>
      <c r="JB3" s="558" t="s">
        <v>824</v>
      </c>
      <c r="JC3" s="559" t="s">
        <v>825</v>
      </c>
      <c r="JD3" s="560" t="s">
        <v>829</v>
      </c>
      <c r="JF3" s="539" t="s">
        <v>388</v>
      </c>
      <c r="JG3" s="540" t="s">
        <v>390</v>
      </c>
      <c r="JH3" s="541" t="s">
        <v>394</v>
      </c>
      <c r="JI3" s="542" t="s">
        <v>388</v>
      </c>
      <c r="JJ3" s="540" t="s">
        <v>390</v>
      </c>
      <c r="JK3" s="543" t="s">
        <v>394</v>
      </c>
      <c r="JL3" s="544" t="s">
        <v>388</v>
      </c>
      <c r="JM3" s="540" t="s">
        <v>390</v>
      </c>
      <c r="JN3" s="541" t="s">
        <v>394</v>
      </c>
      <c r="JO3" s="542" t="s">
        <v>388</v>
      </c>
      <c r="JP3" s="540" t="s">
        <v>390</v>
      </c>
      <c r="JQ3" s="540" t="s">
        <v>394</v>
      </c>
      <c r="JR3" s="543" t="s">
        <v>832</v>
      </c>
      <c r="JS3" s="545" t="s">
        <v>826</v>
      </c>
      <c r="JT3" s="546" t="s">
        <v>824</v>
      </c>
      <c r="JU3" s="547" t="s">
        <v>825</v>
      </c>
      <c r="JV3" s="548" t="s">
        <v>826</v>
      </c>
      <c r="JW3" s="546" t="s">
        <v>824</v>
      </c>
      <c r="JX3" s="549" t="s">
        <v>825</v>
      </c>
      <c r="JY3" s="545" t="s">
        <v>826</v>
      </c>
      <c r="JZ3" s="546" t="s">
        <v>824</v>
      </c>
      <c r="KA3" s="547" t="s">
        <v>825</v>
      </c>
      <c r="KB3" s="550" t="s">
        <v>829</v>
      </c>
    </row>
    <row r="4" spans="1:288" ht="14.25" x14ac:dyDescent="0.2">
      <c r="A4" s="385">
        <f t="shared" ref="A4:A67" si="0">IF(B4="","",A3+1)</f>
        <v>3</v>
      </c>
      <c r="B4" s="386" t="s">
        <v>407</v>
      </c>
      <c r="C4" s="387" t="s">
        <v>702</v>
      </c>
      <c r="D4" s="388" t="s">
        <v>927</v>
      </c>
      <c r="E4" s="388" t="s">
        <v>260</v>
      </c>
      <c r="F4" s="388">
        <v>186</v>
      </c>
      <c r="G4" s="394" t="str">
        <f>IF(ISNA(VLOOKUP(E4,Données!$J$2:$K$258,2,FALSE)),"",VLOOKUP(E4,Données!$J$2:$K$258,2,FALSE))</f>
        <v>London Gatwick</v>
      </c>
      <c r="H4" s="80"/>
      <c r="I4" s="77" t="str">
        <f>C2&amp;B2</f>
        <v>630GpA</v>
      </c>
      <c r="J4" s="82"/>
      <c r="K4" s="344" t="s">
        <v>678</v>
      </c>
      <c r="M4" s="84">
        <f t="shared" ref="M4:M67" si="1">COUNTIFS($I$4:$I$252,K4&amp;$M$3)</f>
        <v>0</v>
      </c>
      <c r="N4" s="84">
        <f t="shared" ref="N4:N67" si="2">COUNTIFS($I$4:$I$252,K4&amp;$N$3)</f>
        <v>0</v>
      </c>
      <c r="O4" s="84">
        <f t="shared" ref="O4:O67" si="3">COUNTIFS($I$4:$I$252,K4&amp;$O$3)</f>
        <v>0</v>
      </c>
      <c r="P4" s="84">
        <f t="shared" ref="P4:P67" si="4">COUNTIFS($I$4:$I$252,K4&amp;$P$3)</f>
        <v>0</v>
      </c>
      <c r="Q4" s="84">
        <f t="shared" ref="Q4:Q67" si="5">COUNTIFS($I$4:$I$252,K4&amp;$Q$3)</f>
        <v>0</v>
      </c>
      <c r="S4" s="86" t="str">
        <f>IF(LEN(I4)=6,LEFT(I4,3),LEFT(I4,4))</f>
        <v>630</v>
      </c>
      <c r="T4" s="371" t="str">
        <f>VLOOKUP(S4,Données!$Q$2:$R$229,2,FALSE)</f>
        <v>0630</v>
      </c>
      <c r="U4" s="85">
        <f>COUNTIF($T$4:T4,T4)</f>
        <v>1</v>
      </c>
      <c r="V4" s="85" t="str">
        <f t="shared" ref="V4:V67" si="6">B2</f>
        <v>GpA</v>
      </c>
      <c r="W4" s="85" t="str">
        <f>T4&amp;U4&amp;V4</f>
        <v>06301GpA</v>
      </c>
      <c r="X4" s="85" t="str">
        <f t="shared" ref="X4:X35" si="7">F2</f>
        <v>777</v>
      </c>
      <c r="Y4" s="85" t="str">
        <f t="shared" ref="Y4:Y35" si="8">E2</f>
        <v>LHR</v>
      </c>
      <c r="AA4" s="342" t="s">
        <v>109</v>
      </c>
      <c r="AB4" s="107">
        <f t="shared" ref="AB4:AB35" si="9">IF(ISNA(VLOOKUP(AA4&amp;$AB$2&amp;$AB$1,$W$4:$X$252,2,FALSE)),0,VLOOKUP(AA4&amp;$AB$2&amp;$AB$1,$W$4:$X$252,2,FALSE))</f>
        <v>0</v>
      </c>
      <c r="AC4" s="106" t="str">
        <f>IF(ISNA(VLOOKUP($AA$4&amp;AB2&amp;$AB$1,$W$4:$Y$252,3,FALSE)),"",VLOOKUP($AA$4&amp;AB2&amp;$AB$1,$W$4:$Y$252,3,FALSE))</f>
        <v/>
      </c>
      <c r="AD4" s="97">
        <f t="shared" ref="AD4:AD35" si="10">IF(ISNA(VLOOKUP(AA4&amp;$AD$2&amp;$AB$1,$W$4:$X$252,2,FALSE)),0,VLOOKUP(AA4&amp;$AD$2&amp;$AB$1,$W$4:$X$252,2,FALSE))</f>
        <v>0</v>
      </c>
      <c r="AE4" s="106" t="str">
        <f t="shared" ref="AE4:AE35" si="11">IF(ISNA(VLOOKUP(AA4&amp;$AD$2&amp;$AB$1,$W$4:$Y$252,3,FALSE)),"",VLOOKUP(AA4&amp;$AD$2&amp;$AB$1,$W$4:$Y$252,3,FALSE))</f>
        <v/>
      </c>
      <c r="AF4" s="97">
        <f t="shared" ref="AF4:AF35" si="12">IF(ISNA(VLOOKUP(AA4&amp;$AF$2&amp;$AB$1,$W$4:$X$252,2,FALSE)),0,VLOOKUP(AA4&amp;$AF$2&amp;$AB$1,$W$4:$X$252,2,FALSE))</f>
        <v>0</v>
      </c>
      <c r="AG4" s="106" t="str">
        <f t="shared" ref="AG4:AG35" si="13">IF(ISNA(VLOOKUP(AA4&amp;$AF$2&amp;$AB$1,$W$4:$Y$252,3,FALSE)),"",VLOOKUP(AA4&amp;$AF$2&amp;$AB$1,$W$4:$Y$252,3,FALSE))</f>
        <v/>
      </c>
      <c r="AH4" s="97">
        <f t="shared" ref="AH4:AH35" si="14">IF(ISNA(VLOOKUP(AA4&amp;$AH$2&amp;$AB$1,$W$4:$X$252,2,FALSE)),0,VLOOKUP(AA4&amp;$AH$2&amp;$AB$1,$W$4:$X$252,2,FALSE))</f>
        <v>0</v>
      </c>
      <c r="AI4" s="106" t="str">
        <f t="shared" ref="AI4:AI35" si="15">IF(ISNA(VLOOKUP(AA4&amp;$AH$2&amp;$AB$1,$W$4:$Y$252,3,FALSE)),"",VLOOKUP(AA4&amp;$AH$2&amp;$AB$1,$W$4:$Y$252,3,FALSE))</f>
        <v/>
      </c>
      <c r="AJ4" s="97">
        <f t="shared" ref="AJ4:AJ35" si="16">IF(ISNA(VLOOKUP(AA4&amp;$AJ$2&amp;$AB$1,$W$4:$X$252,2,FALSE)),0,VLOOKUP(AA4&amp;$AJ$2&amp;$AB$1,$W$4:$X$252,2,FALSE))</f>
        <v>0</v>
      </c>
      <c r="AK4" s="106" t="str">
        <f t="shared" ref="AK4:AK35" si="17">IF(ISNA(VLOOKUP(AA4&amp;$AJ$2&amp;$AB$1,$W$4:$Y$252,3,FALSE)),"",VLOOKUP(AA4&amp;$AJ$2&amp;$AB$1,$W$4:$Y$252,3,FALSE))</f>
        <v/>
      </c>
      <c r="AL4" s="97">
        <f t="shared" ref="AL4:AL35" si="18">IF(ISNA(VLOOKUP(AA4&amp;$AL$2&amp;$AB$1,$W$4:$X$252,2,FALSE)),0,VLOOKUP(AA4&amp;$AL$2&amp;$AB$1,$W$4:$X$252,2,FALSE))</f>
        <v>0</v>
      </c>
      <c r="AM4" s="108" t="str">
        <f t="shared" ref="AM4:AM35" si="19">IF(ISNA(VLOOKUP(AA4&amp;$AL$2&amp;$AB$1,$W$4:$Y$252,3,FALSE)),"",VLOOKUP(AA4&amp;$AL$2&amp;$AB$1,$W$4:$Y$252,3,FALSE))</f>
        <v/>
      </c>
      <c r="AN4" s="113"/>
      <c r="AO4" s="115">
        <f t="shared" ref="AO4:AO35" si="20">IF(ISNA(VLOOKUP(AA4&amp;$AO$2&amp;$AO$1,$W$4:$X$252,2,FALSE)),0,VLOOKUP(AA4&amp;$AO$2&amp;$AO$1,$W$4:$X$252,2,FALSE))</f>
        <v>0</v>
      </c>
      <c r="AP4" s="114" t="str">
        <f t="shared" ref="AP4:AP35" si="21">IF(ISNA(VLOOKUP(AA4&amp;$AO$2&amp;$AO$1,$W$4:$Y$252,3,FALSE)),"",VLOOKUP(AA4&amp;$AO$2&amp;$AO$1,$W$4:$Y$252,3,FALSE))</f>
        <v/>
      </c>
      <c r="AQ4" s="89">
        <f t="shared" ref="AQ4:AQ35" si="22">IF(ISNA(VLOOKUP(AA4&amp;$AQ$2&amp;$AO$1,$W$4:$X$252,2,FALSE)),0,VLOOKUP(AA4&amp;$AQ$2&amp;$AO$1,$W$4:$X$252,2,FALSE))</f>
        <v>0</v>
      </c>
      <c r="AR4" s="114" t="str">
        <f t="shared" ref="AR4:AR35" si="23">IF(ISNA(VLOOKUP(AA4&amp;$AQ$2&amp;$AO$1,$W$4:$Y$252,3,FALSE)),"",VLOOKUP(AA4&amp;$AQ$2&amp;$AO$1,$W$4:$Y$252,3,FALSE))</f>
        <v/>
      </c>
      <c r="AS4" s="89">
        <f t="shared" ref="AS4:AS35" si="24">IF(ISNA(VLOOKUP(AA4&amp;$AS$2&amp;$AO$1,$W$4:$X$252,2,FALSE)),0,VLOOKUP(AA4&amp;$AS$2&amp;$AO$1,$W$4:$X$252,2,FALSE))</f>
        <v>0</v>
      </c>
      <c r="AT4" s="114" t="str">
        <f t="shared" ref="AT4:AT35" si="25">IF(ISNA(VLOOKUP(AA4&amp;$AS$2&amp;$AO$1,$W$4:$Y$252,3,FALSE)),"",VLOOKUP(AA4&amp;$AS$2&amp;$AO$1,$W$4:$Y$252,3,FALSE))</f>
        <v/>
      </c>
      <c r="AU4" s="89">
        <f t="shared" ref="AU4:AU35" si="26">IF(ISNA(VLOOKUP(AA4&amp;$AU$2&amp;$AO$1,$W$4:$X$252,2,FALSE)),0,VLOOKUP(AA4&amp;$AU$2&amp;$AO$1,$W$4:$X$252,2,FALSE))</f>
        <v>0</v>
      </c>
      <c r="AV4" s="114" t="str">
        <f t="shared" ref="AV4:AV35" si="27">IF(ISNA(VLOOKUP(AA4&amp;$AU$2&amp;$AO$1,$W$4:$Y$252,3,FALSE)),"",VLOOKUP(AA4&amp;$AU$2&amp;$AO$1,$W$4:$Y$252,3,FALSE))</f>
        <v/>
      </c>
      <c r="AW4" s="89">
        <f t="shared" ref="AW4:AW35" si="28">IF(ISNA(VLOOKUP(AA4&amp;$AW$2&amp;$AO$1,$W$4:$X$252,2,FALSE)),0,VLOOKUP(AA4&amp;$AW$2&amp;$AO$1,$W$4:$X$252,2,FALSE))</f>
        <v>0</v>
      </c>
      <c r="AX4" s="114" t="str">
        <f t="shared" ref="AX4:AX35" si="29">IF(ISNA(VLOOKUP(AA4&amp;$AW$2&amp;$AO$1,$W$4:$Y$252,3,FALSE)),"",VLOOKUP(AA4&amp;$AW$2&amp;$AO$1,$W$4:$Y$252,3,FALSE))</f>
        <v/>
      </c>
      <c r="AY4" s="89">
        <f t="shared" ref="AY4:AY35" si="30">IF(ISNA(VLOOKUP(AA4&amp;$AY$2&amp;$AO$1,$W$4:$X$252,2,FALSE)),0,VLOOKUP(AA4&amp;$AY$2&amp;$AO$1,$W$4:$X$252,2,FALSE))</f>
        <v>0</v>
      </c>
      <c r="AZ4" s="116" t="str">
        <f t="shared" ref="AZ4:AZ35" si="31">IF(ISNA(VLOOKUP(AA4&amp;$AY$2&amp;$AO$1,$W$4:$Y$252,3,FALSE)),"",VLOOKUP(AA4&amp;$AY$2&amp;$AO$1,$W$4:$Y$252,3,FALSE))</f>
        <v/>
      </c>
      <c r="BA4" s="113"/>
      <c r="BB4" s="122">
        <f t="shared" ref="BB4:BB35" si="32">IF(ISNA(VLOOKUP(AA4&amp;$BB$2&amp;$BB$1,$W$4:$X$252,2,FALSE)),0,VLOOKUP(AA4&amp;$BB$2&amp;$BB$1,$W$4:$X$252,2,FALSE))</f>
        <v>0</v>
      </c>
      <c r="BC4" s="121" t="str">
        <f t="shared" ref="BC4:BC35" si="33">IF(ISNA(VLOOKUP(AA4&amp;$BB$2&amp;$BB$1,$W$4:$Y$252,3,FALSE)),"",VLOOKUP(AA4&amp;$BB$2&amp;$BB$1,$W$4:$Y$252,3,FALSE))</f>
        <v/>
      </c>
      <c r="BD4" s="91">
        <f t="shared" ref="BD4:BD35" si="34">IF(ISNA(VLOOKUP(AA4&amp;$BD$2&amp;$BB$1,$W$4:$X$252,2,FALSE)),0,VLOOKUP(AA4&amp;$BD$2&amp;$BB$1,$W$4:$X$252,2,FALSE))</f>
        <v>0</v>
      </c>
      <c r="BE4" s="121" t="str">
        <f t="shared" ref="BE4:BE35" si="35">IF(ISNA(VLOOKUP(AA4&amp;$BD$2&amp;$BB$1,$W$4:$Y$252,3,FALSE)),"",VLOOKUP(AA4&amp;$BD$2&amp;$BB$1,$W$4:$Y$252,3,FALSE))</f>
        <v/>
      </c>
      <c r="BF4" s="91">
        <f t="shared" ref="BF4:BF35" si="36">IF(ISNA(VLOOKUP(AA4&amp;$BF$2&amp;$BB$1,$W$4:$X$252,2,FALSE)),0,VLOOKUP(AA4&amp;$BF$2&amp;$BB$1,$W$4:$X$252,2,FALSE))</f>
        <v>0</v>
      </c>
      <c r="BG4" s="121" t="str">
        <f t="shared" ref="BG4:BG35" si="37">IF(ISNA(VLOOKUP(AA4&amp;$BF$2&amp;$BB$1,$W$4:$Y$252,3,FALSE)),"",VLOOKUP(AA4&amp;$BF$2&amp;$BB$1,$W$4:$Y$252,3,FALSE))</f>
        <v/>
      </c>
      <c r="BH4" s="91">
        <f t="shared" ref="BH4:BH35" si="38">IF(ISNA(VLOOKUP(AA4&amp;$BH$2&amp;$BB$1,$W$4:$X$252,2,FALSE)),0,VLOOKUP(AA4&amp;$BH$2&amp;$BB$1,$W$4:$X$252,2,FALSE))</f>
        <v>0</v>
      </c>
      <c r="BI4" s="121" t="str">
        <f t="shared" ref="BI4:BI35" si="39">IF(ISNA(VLOOKUP(AA4&amp;$BH$2&amp;$BB$1,$W$4:$Y$252,3,FALSE)),"",VLOOKUP(AA4&amp;$BH$2&amp;$BB$1,$W$4:$Y$252,3,FALSE))</f>
        <v/>
      </c>
      <c r="BJ4" s="91">
        <f t="shared" ref="BJ4:BJ35" si="40">IF(ISNA(VLOOKUP(AA4&amp;$BJ$2&amp;$BB$1,$W$4:$X$252,2,FALSE)),0,VLOOKUP(AA4&amp;$BJ$2&amp;$BB$1,$W$4:$X$252,2,FALSE))</f>
        <v>0</v>
      </c>
      <c r="BK4" s="121" t="str">
        <f t="shared" ref="BK4:BK35" si="41">IF(ISNA(VLOOKUP(AA4&amp;$BJ$2&amp;$BB$1,$W$4:$Y$252,3,FALSE)),"",VLOOKUP(AA4&amp;$BJ$2&amp;$BB$1,$W$4:$Y$252,3,FALSE))</f>
        <v/>
      </c>
      <c r="BL4" s="91">
        <f t="shared" ref="BL4:BL35" si="42">IF(ISNA(VLOOKUP(AA4&amp;$BL$2&amp;$BB$1,$W$4:$X$252,2,FALSE)),0,VLOOKUP(AA4&amp;$BL$2&amp;$BB$1,$W$4:$X$252,2,FALSE))</f>
        <v>0</v>
      </c>
      <c r="BM4" s="123" t="str">
        <f t="shared" ref="BM4:BM35" si="43">IF(ISNA(VLOOKUP(AA4&amp;$BL$2&amp;$BB$1,$W$4:$Y$252,3,FALSE)),"",VLOOKUP(AA4&amp;$BL$2&amp;$BB$1,$W$4:$Y$252,3,FALSE))</f>
        <v/>
      </c>
      <c r="BN4" s="113"/>
      <c r="BO4" s="129">
        <f t="shared" ref="BO4:BO35" si="44">IF(ISNA(VLOOKUP(AA4&amp;$BO$2&amp;$BO$1,$W$4:$X$252,2,FALSE)),0,VLOOKUP(AA4&amp;$BO$2&amp;$BO$1,$W$4:$X$252,2,FALSE))</f>
        <v>0</v>
      </c>
      <c r="BP4" s="128" t="str">
        <f t="shared" ref="BP4:BP35" si="45">IF(ISNA(VLOOKUP(AA4&amp;$BO$2&amp;$BO$1,$W$4:$Y$252,3,FALSE)),"",VLOOKUP(AA4&amp;$BO$2&amp;$BO$1,$W$4:$Y$252,3,FALSE))</f>
        <v/>
      </c>
      <c r="BQ4" s="93">
        <f t="shared" ref="BQ4:BQ35" si="46">IF(ISNA(VLOOKUP(AA4&amp;$BQ$2&amp;$BO$1,$W$4:$X$252,2,FALSE)),0,VLOOKUP(AA4&amp;$BQ$2&amp;$BO$1,$W$4:$X$252,2,FALSE))</f>
        <v>0</v>
      </c>
      <c r="BR4" s="128" t="str">
        <f t="shared" ref="BR4:BR35" si="47">IF(ISNA(VLOOKUP(AA4&amp;$BQ$2&amp;$BO$1,$W$4:$Y$252,3,FALSE)),"",VLOOKUP(AA4&amp;$BQ$2&amp;$BO$1,$W$4:$Y$252,3,FALSE))</f>
        <v/>
      </c>
      <c r="BS4" s="93">
        <f t="shared" ref="BS4:BS35" si="48">IF(ISNA(VLOOKUP(AA4&amp;$BS$2&amp;$BO$1,$W$4:$X$252,2,FALSE)),0,VLOOKUP(AA4&amp;$BS$2&amp;$BO$1,$W$4:$X$252,2,FALSE))</f>
        <v>0</v>
      </c>
      <c r="BT4" s="128" t="str">
        <f t="shared" ref="BT4:BT35" si="49">IF(ISNA(VLOOKUP(AA4&amp;$BS$2&amp;$BO$1,$W$4:$Y$252,3,FALSE)),"",VLOOKUP(AA4&amp;$BS$2&amp;$BO$1,$W$4:$Y$252,3,FALSE))</f>
        <v/>
      </c>
      <c r="BU4" s="93">
        <f>IF(ISNA(VLOOKUP(AA4&amp;$BU$2&amp;$BO$1,$W$4:$X$252,2,FALSE)),0,VLOOKUP(AA4&amp;$BU$2&amp;$BO$1,$W$4:$X$252,2,FALSE))</f>
        <v>0</v>
      </c>
      <c r="BV4" s="128" t="str">
        <f t="shared" ref="BV4:BV35" si="50">IF(ISNA(VLOOKUP(AA4&amp;$BU$2&amp;$BO$1,$W$4:$Y$252,3,FALSE)),"",VLOOKUP(AA4&amp;$BU$2&amp;$BO$1,$W$4:$Y$252,3,FALSE))</f>
        <v/>
      </c>
      <c r="BW4" s="93">
        <f t="shared" ref="BW4:BW35" si="51">IF(ISNA(VLOOKUP(AA4&amp;$BW$2&amp;$BO$1,$W$4:$X$252,2,FALSE)),0,VLOOKUP(AA4&amp;$BW$2&amp;$BO$1,$W$4:$X$252,2,FALSE))</f>
        <v>0</v>
      </c>
      <c r="BX4" s="128" t="str">
        <f t="shared" ref="BX4:BX35" si="52">IF(ISNA(VLOOKUP(AA4&amp;$BW$2&amp;$BO$1,$W$4:$Y$252,3,FALSE)),"",VLOOKUP(AA4&amp;$BW$2&amp;$BO$1,$W$4:$Y$252,3,FALSE))</f>
        <v/>
      </c>
      <c r="BY4" s="93">
        <f t="shared" ref="BY4:BY35" si="53">IF(ISNA(VLOOKUP(AA4&amp;$BY$2&amp;$BO$1,$W$4:$X$252,2,FALSE)),0,VLOOKUP(AA4&amp;$BY$2&amp;$BO$1,$W$4:$X$252,2,FALSE))</f>
        <v>0</v>
      </c>
      <c r="BZ4" s="130" t="str">
        <f t="shared" ref="BZ4:BZ35" si="54">IF(ISNA(VLOOKUP(AA4&amp;$BY$2&amp;$BO$1,$W$4:$Y$252,3,FALSE)),"",VLOOKUP(AA4&amp;$BY$2&amp;$BO$1,$W$4:$Y$252,3,FALSE))</f>
        <v/>
      </c>
      <c r="CA4" s="113"/>
      <c r="CB4" s="136">
        <f t="shared" ref="CB4:CB35" si="55">IF(ISNA(VLOOKUP(AA4&amp;$CB$2&amp;$CB$1,$W$4:$X$252,2,FALSE)),0,VLOOKUP(AA4&amp;$CB$2&amp;$CB$1,$W$4:$X$252,2,FALSE))</f>
        <v>0</v>
      </c>
      <c r="CC4" s="135" t="str">
        <f t="shared" ref="CC4:CC35" si="56">IF(ISNA(VLOOKUP(AA4&amp;$CB$2&amp;$CB$1,$W$4:$Y$252,3,FALSE)),"",VLOOKUP(AA4&amp;$CB$2&amp;$CB$1,$W$4:$Y$252,3,FALSE))</f>
        <v/>
      </c>
      <c r="CD4" s="95">
        <f t="shared" ref="CD4:CD35" si="57">IF(ISNA(VLOOKUP(AA4&amp;$CD$2&amp;$CB$1,$W$4:$X$252,2,FALSE)),0,VLOOKUP(AA4&amp;$CD$2&amp;$CB$1,$W$4:$X$252,2,FALSE))</f>
        <v>0</v>
      </c>
      <c r="CE4" s="135" t="str">
        <f t="shared" ref="CE4:CE35" si="58">IF(ISNA(VLOOKUP(AA4&amp;$CD$2&amp;$CB$1,$W$4:$Y$252,3,FALSE)),"",VLOOKUP(AA4&amp;$CD$2&amp;$CB$1,$W$4:$Y$252,3,FALSE))</f>
        <v/>
      </c>
      <c r="CF4" s="95">
        <f t="shared" ref="CF4:CF35" si="59">IF(ISNA(VLOOKUP(AA4&amp;$CF$2&amp;$CB$1,$W$4:$X$252,2,FALSE)),0,VLOOKUP(AA4&amp;$CF$2&amp;$CB$1,$W$4:$X$252,2,FALSE))</f>
        <v>0</v>
      </c>
      <c r="CG4" s="135" t="str">
        <f t="shared" ref="CG4:CG35" si="60">IF(ISNA(VLOOKUP(AA4&amp;$CF$2&amp;$CB$1,$W$4:$Y$252,3,FALSE)),"",VLOOKUP(AA4&amp;$CF$2&amp;$CB$1,$W$4:$Y$252,3,FALSE))</f>
        <v/>
      </c>
      <c r="CH4" s="95">
        <f t="shared" ref="CH4:CH35" si="61">IF(ISNA(VLOOKUP(AA4&amp;$CH$2&amp;$CB$1,$W$4:$X$252,2,FALSE)),0,VLOOKUP(AA4&amp;$CH$2&amp;$CB$1,$W$4:$X$252,2,FALSE))</f>
        <v>0</v>
      </c>
      <c r="CI4" s="135" t="str">
        <f t="shared" ref="CI4:CI35" si="62">IF(ISNA(VLOOKUP(AA4&amp;$CH$2&amp;$CB$1,$W$4:$Y$252,3,FALSE)),"",VLOOKUP(AA4&amp;$CH$2&amp;$CB$1,$W$4:$Y$252,3,FALSE))</f>
        <v/>
      </c>
      <c r="CJ4" s="95">
        <f t="shared" ref="CJ4:CJ35" si="63">IF(ISNA(VLOOKUP(AA4&amp;$CJ$2&amp;$CB$1,$W$4:$X$252,2,FALSE)),0,VLOOKUP(AA4&amp;$CJ$2&amp;$CB$1,$W$4:$X$252,2,FALSE))</f>
        <v>0</v>
      </c>
      <c r="CK4" s="135" t="str">
        <f t="shared" ref="CK4:CK35" si="64">IF(ISNA(VLOOKUP(AA4&amp;$CJ$2&amp;$CB$1,$W$4:$Y$252,3,FALSE)),"",VLOOKUP(AA4&amp;$CJ$2&amp;$CB$1,$W$4:$Y$252,3,FALSE))</f>
        <v/>
      </c>
      <c r="CL4" s="95">
        <f t="shared" ref="CL4:CL35" si="65">IF(ISNA(VLOOKUP(AA4&amp;$CL$2&amp;$CB$1,$W$4:$X$252,2,FALSE)),0,VLOOKUP(AA4&amp;$CL$2&amp;$CB$1,$W$4:$X$252,2,FALSE))</f>
        <v>0</v>
      </c>
      <c r="CM4" s="137" t="str">
        <f t="shared" ref="CM4:CM35" si="66">IF(ISNA(VLOOKUP(AA4&amp;$CL$2&amp;$CB$1,$W$4:$Y$252,3,FALSE)),"",VLOOKUP(AA4&amp;$CL$2&amp;$CB$1,$W$4:$Y$252,3,FALSE))</f>
        <v/>
      </c>
      <c r="CO4" s="163">
        <f>IFERROR(ROUNDUP((AB4*(VLOOKUP(VLOOKUP(AC4,Données!$J$2:$L$208,3,FALSE),Données!$E$10:$G$12,3,FALSE)))/1,0),0)</f>
        <v>0</v>
      </c>
      <c r="CP4" s="159">
        <f>IFERROR(ROUNDUP((AD4*(VLOOKUP(VLOOKUP(AE4,Données!$J$2:$L$208,3,FALSE),Données!$E$10:$G$12,3,FALSE)))/1,0),0)</f>
        <v>0</v>
      </c>
      <c r="CQ4" s="159">
        <f>IFERROR(ROUNDUP((AF4*(VLOOKUP(VLOOKUP(AG4,Données!$J$2:$L$208,3,FALSE),Données!$E$10:$G$12,3,FALSE)))/1,0),0)</f>
        <v>0</v>
      </c>
      <c r="CR4" s="159">
        <f>IFERROR(ROUNDUP((AH4*(VLOOKUP(VLOOKUP(AI4,Données!$J$2:$L$208,3,FALSE),Données!$E$10:$G$12,3,FALSE)))/1,0),0)</f>
        <v>0</v>
      </c>
      <c r="CS4" s="159">
        <f>IFERROR(ROUNDUP((AJ4*(VLOOKUP(VLOOKUP(AK4,Données!$J$2:$L$208,3,FALSE),Données!$E$10:$G$12,3,FALSE)))/1,0),0)</f>
        <v>0</v>
      </c>
      <c r="CT4" s="160">
        <f>IFERROR(ROUNDUP((AL4*(VLOOKUP(VLOOKUP(AM4,Données!$J$2:$L$208,3,FALSE),Données!$E$10:$G$12,3,FALSE)))/1,0),0)</f>
        <v>0</v>
      </c>
      <c r="CU4" s="158">
        <f>IF(ISNA(15/(VLOOKUP(VLOOKUP(AC4,Données!$J$2:$L$208,3,FALSE),Données!$E$10:$G$12,3,FALSE))),0,15/(VLOOKUP(VLOOKUP(AC4,Données!$J$2:$L$208,3,FALSE),Données!$E$10:$G$12,3,FALSE)))</f>
        <v>0</v>
      </c>
      <c r="CV4" s="159">
        <f>IF(ISNA(15/(VLOOKUP(VLOOKUP(AE4,Données!$J$2:$L$208,3,FALSE),Données!$E$10:$G$12,3,FALSE))),0,15/(VLOOKUP(VLOOKUP(AE4,Données!$J$2:$L$208,3,FALSE),Données!$E$10:$G$12,3,FALSE)))</f>
        <v>0</v>
      </c>
      <c r="CW4" s="159">
        <f>IF(ISNA(15/(VLOOKUP(VLOOKUP(AG4,Données!$J$2:$L$208,3,FALSE),Données!$E$10:$G$12,3,FALSE))),0,15/(VLOOKUP(VLOOKUP(AG4,Données!$J$2:$L$208,3,FALSE),Données!$E$10:$G$12,3,FALSE)))</f>
        <v>0</v>
      </c>
      <c r="CX4" s="159">
        <f>IF(ISNA(15/(VLOOKUP(VLOOKUP(AI4,Données!$J$2:$L$208,3,FALSE),Données!$E$10:$G$12,3,FALSE))),0,15/(VLOOKUP(VLOOKUP(AI4,Données!$J$2:$L$208,3,FALSE),Données!$E$10:$G$12,3,FALSE)))</f>
        <v>0</v>
      </c>
      <c r="CY4" s="159">
        <f>IF(ISNA(15/(VLOOKUP(VLOOKUP(AK4,Données!$J$2:$L$208,3,FALSE),Données!$E$10:$G$12,3,FALSE))),0,15/(VLOOKUP(VLOOKUP(AK4,Données!$J$2:$L$208,3,FALSE),Données!$E$10:$G$12,3,FALSE)))</f>
        <v>0</v>
      </c>
      <c r="CZ4" s="160">
        <f>IF(ISNA(15/(VLOOKUP(VLOOKUP(AM4,Données!$J$2:$L$208,3,FALSE),Données!$E$10:$G$12,3,FALSE))),0,15/(VLOOKUP(VLOOKUP(AM4,Données!$J$2:$L$208,3,FALSE),Données!$E$10:$G$12,3,FALSE)))</f>
        <v>0</v>
      </c>
      <c r="DA4" s="262">
        <v>4</v>
      </c>
      <c r="DB4" s="162">
        <f>IFERROR(ROUNDUP(SUM(CU4:CZ4)/(6-COUNTIF(CU4:CZ4,0)),0),0)</f>
        <v>0</v>
      </c>
      <c r="DC4" s="244">
        <f t="shared" ref="DC4:DC35" si="67">SUM(CO4:CT4)</f>
        <v>0</v>
      </c>
      <c r="DD4" s="255">
        <f t="shared" ref="DD4:DD35" si="68">IF(AB4+AD4+AF4+AH4+AJ4+AL4=0,0,AB4+AD4+AF4+AH4+AJ4+AL4)</f>
        <v>0</v>
      </c>
      <c r="DE4" s="263">
        <f>HLOOKUP(DA4,Plan!$I$6:$IO$26,17,FALSE)</f>
        <v>0</v>
      </c>
      <c r="DF4" s="163" t="s">
        <v>410</v>
      </c>
      <c r="DG4" s="159" t="str">
        <f>CONCATENATE(DF4,"  ",DE4)</f>
        <v>05h45  0</v>
      </c>
      <c r="DH4" s="332">
        <f t="shared" ref="DH4:DH35" si="69">DB4*DE4</f>
        <v>0</v>
      </c>
      <c r="DI4" s="333">
        <f t="shared" ref="DI4" si="70">IF((DI3-DH3)+DC4&lt;0,0,(DI3-DH3)+DC4)</f>
        <v>0</v>
      </c>
      <c r="DK4" s="226">
        <f>IFERROR(ROUNDUP((AO4*(VLOOKUP(VLOOKUP(AP4,Données!$J$2:$L$208,3,FALSE),Données!$E$10:$G$12,3,FALSE)))/1,0),0)</f>
        <v>0</v>
      </c>
      <c r="DL4" s="173">
        <f>IFERROR(ROUNDUP((AQ4*(VLOOKUP(VLOOKUP(AR4,Données!$J$2:$L$208,3,FALSE),Données!$E$10:$G$12,3,FALSE)))/1,0),0)</f>
        <v>0</v>
      </c>
      <c r="DM4" s="173">
        <f>IFERROR(ROUNDUP((AS4*(VLOOKUP(VLOOKUP(AT4,Données!$J$2:$L$208,3,FALSE),Données!$E$10:$G$12,3,FALSE)))/1,0),0)</f>
        <v>0</v>
      </c>
      <c r="DN4" s="173">
        <f>IFERROR(ROUNDUP((AU4*(VLOOKUP(VLOOKUP(AV4,Données!$J$2:$L$208,3,FALSE),Données!$E$10:$G$12,3,FALSE)))/1,0),0)</f>
        <v>0</v>
      </c>
      <c r="DO4" s="173">
        <f>IFERROR(ROUNDUP((AW4*(VLOOKUP(VLOOKUP(AX4,Données!$J$2:$L$208,3,FALSE),Données!$E$10:$G$12,3,FALSE)))/1,0),0)</f>
        <v>0</v>
      </c>
      <c r="DP4" s="174">
        <f>IFERROR(ROUNDUP((AY4*(VLOOKUP(VLOOKUP(AZ4,Données!$J$2:$L$208,3,FALSE),Données!$E$10:$G$12,3,FALSE)))/1,0),0)</f>
        <v>0</v>
      </c>
      <c r="DQ4" s="172">
        <f>IF(ISNA(15/(VLOOKUP(VLOOKUP(AP4,Données!$J$2:$L$208,3,FALSE),Données!$E$10:$G$12,3,FALSE))),0,15/(VLOOKUP(VLOOKUP(AP4,Données!$J$2:$L$208,3,FALSE),Données!$E$10:$G$12,3,FALSE)))</f>
        <v>0</v>
      </c>
      <c r="DR4" s="173">
        <f>IF(ISNA(15/(VLOOKUP(VLOOKUP(AR4,Données!$J$2:$L$208,3,FALSE),Données!$E$10:$G$12,3,FALSE))),0,15/(VLOOKUP(VLOOKUP(AR4,Données!$J$2:$L$208,3,FALSE),Données!$E$10:$G$12,3,FALSE)))</f>
        <v>0</v>
      </c>
      <c r="DS4" s="173">
        <f>IF(ISNA(15/(VLOOKUP(VLOOKUP(AT4,Données!$J$2:$L$208,3,FALSE),Données!$E$10:$G$12,3,FALSE))),0,15/(VLOOKUP(VLOOKUP(AT4,Données!$J$2:$L$208,3,FALSE),Données!$E$10:$G$12,3,FALSE)))</f>
        <v>0</v>
      </c>
      <c r="DT4" s="173">
        <f>IF(ISNA(15/(VLOOKUP(VLOOKUP(AV4,Données!$J$2:$L$208,3,FALSE),Données!$E$10:$G$12,3,FALSE))),0,15/(VLOOKUP(VLOOKUP(AV4,Données!$J$2:$L$208,3,FALSE),Données!$E$10:$G$12,3,FALSE)))</f>
        <v>0</v>
      </c>
      <c r="DU4" s="173">
        <f>IF(ISNA(15/(VLOOKUP(VLOOKUP(AX4,Données!$J$2:$L$208,3,FALSE),Données!$E$10:$G$12,3,FALSE))),0,15/(VLOOKUP(VLOOKUP(AX4,Données!$J$2:$L$208,3,FALSE),Données!$E$10:$G$12,3,FALSE)))</f>
        <v>0</v>
      </c>
      <c r="DV4" s="174">
        <f>IF(ISNA(15/(VLOOKUP(VLOOKUP(AZ4,Données!$J$2:$L$208,3,FALSE),Données!$E$10:$G$12,3,FALSE))),0,15/(VLOOKUP(VLOOKUP(AZ4,Données!$J$2:$L$208,3,FALSE),Données!$E$10:$G$12,3,FALSE)))</f>
        <v>0</v>
      </c>
      <c r="DW4" s="288">
        <v>4</v>
      </c>
      <c r="DX4" s="172">
        <f>IFERROR(ROUNDUP(SUM(DQ4:DV4)/(6-COUNTIF(DQ4:DV4,0)),0),EA4*Données!H12)</f>
        <v>67.5</v>
      </c>
      <c r="DY4" s="170">
        <f>SUM(DK4:DP4)</f>
        <v>0</v>
      </c>
      <c r="DZ4" s="227" t="str">
        <f t="shared" ref="DZ4:DZ35" si="71">IF(AO4+AQ4+AS4+AU4+AW4+AY4=0,"",AO4+AQ4+AS4+AU4+AW4+AY4)</f>
        <v/>
      </c>
      <c r="EA4" s="289">
        <f>HLOOKUP(DW4,Plan!$I$6:$IO$26,16,FALSE)</f>
        <v>6</v>
      </c>
      <c r="EB4" s="276" t="s">
        <v>410</v>
      </c>
      <c r="EC4" s="277" t="str">
        <f>CONCATENATE(EB4,"  ",EA4)</f>
        <v>05h45  6</v>
      </c>
      <c r="ED4" s="290">
        <f>IF(EA4=0,0,(IF(DX4*EA4=0,ED3,DX4*EA4)))</f>
        <v>405</v>
      </c>
      <c r="EE4" s="286">
        <f>(DY8/8)*2+(DY7/8)*2+(DY6/8)*3+(DY5/8)*1</f>
        <v>138.75</v>
      </c>
      <c r="EG4" s="208">
        <f>IFERROR(ROUNDUP((BB4*(VLOOKUP(VLOOKUP(BC4,Données!$J$2:$L$208,3,FALSE),Données!$E$10:$G$12,3,FALSE)))/1,0),0)</f>
        <v>0</v>
      </c>
      <c r="EH4" s="182">
        <f>IFERROR(ROUNDUP((BD4*(VLOOKUP(VLOOKUP(BE4,Données!$J$2:$L$208,3,FALSE),Données!$E$10:$G$12,3,FALSE)))/1,0),0)</f>
        <v>0</v>
      </c>
      <c r="EI4" s="182">
        <f>IFERROR(ROUNDUP((BF4*(VLOOKUP(VLOOKUP(BG4,Données!$J$2:$L$208,3,FALSE),Données!$E$10:$G$12,3,FALSE)))/1,0),0)</f>
        <v>0</v>
      </c>
      <c r="EJ4" s="182">
        <f>IFERROR(ROUNDUP((BH4*(VLOOKUP(VLOOKUP(BI4,Données!$J$2:$L$208,3,FALSE),Données!$E$10:$G$12,3,FALSE)))/1,0),0)</f>
        <v>0</v>
      </c>
      <c r="EK4" s="182">
        <f>IFERROR(ROUNDUP((BJ4*(VLOOKUP(VLOOKUP(BK4,Données!$J$2:$L$208,3,FALSE),Données!$E$10:$G$12,3,FALSE)))/1,0),0)</f>
        <v>0</v>
      </c>
      <c r="EL4" s="183">
        <f>IFERROR(ROUNDUP((BL4*(VLOOKUP(VLOOKUP(BM4,Données!$J$2:$L$208,3,FALSE),Données!$E$10:$G$12,3,FALSE)))/1,0),0)</f>
        <v>0</v>
      </c>
      <c r="EM4" s="181">
        <f>IF(ISNA(15/(VLOOKUP(VLOOKUP(BC4,Données!$J$2:$L$208,3,FALSE),Données!$E$10:$G$12,3,FALSE))),0,15/(VLOOKUP(VLOOKUP(BC4,Données!$J$2:$L$208,3,FALSE),Données!$E$10:$G$12,3,FALSE)))</f>
        <v>0</v>
      </c>
      <c r="EN4" s="182">
        <f>IF(ISNA(15/(VLOOKUP(VLOOKUP(BE4,Données!$J$2:$L$208,3,FALSE),Données!$E$10:$G$12,3,FALSE))),0,15/(VLOOKUP(VLOOKUP(BE4,Données!$J$2:$L$208,3,FALSE),Données!$E$10:$G$12,3,FALSE)))</f>
        <v>0</v>
      </c>
      <c r="EO4" s="182">
        <f>IF(ISNA(15/(VLOOKUP(VLOOKUP(BG4,Données!$J$2:$L$208,3,FALSE),Données!$E$10:$G$12,3,FALSE))),0,15/(VLOOKUP(VLOOKUP(BG4,Données!$J$2:$L$208,3,FALSE),Données!$E$10:$G$12,3,FALSE)))</f>
        <v>0</v>
      </c>
      <c r="EP4" s="182">
        <f>IF(ISNA(15/(VLOOKUP(VLOOKUP(BI4,Données!$J$2:$L$208,3,FALSE),Données!$E$10:$G$12,3,FALSE))),0,15/(VLOOKUP(VLOOKUP(BI4,Données!$J$2:$L$208,3,FALSE),Données!$E$10:$G$12,3,FALSE)))</f>
        <v>0</v>
      </c>
      <c r="EQ4" s="182">
        <f>IF(ISNA(15/(VLOOKUP(VLOOKUP(BK4,Données!$J$2:$L$208,3,FALSE),Données!$E$10:$G$12,3,FALSE))),0,15/(VLOOKUP(VLOOKUP(BK4,Données!$J$2:$L$208,3,FALSE),Données!$E$10:$G$12,3,FALSE)))</f>
        <v>0</v>
      </c>
      <c r="ER4" s="183">
        <f>IF(ISNA(15/(VLOOKUP(VLOOKUP(BM4,Données!$J$2:$L$208,3,FALSE),Données!$E$10:$G$12,3,FALSE))),0,15/(VLOOKUP(VLOOKUP(BM4,Données!$J$2:$L$208,3,FALSE),Données!$E$10:$G$12,3,FALSE)))</f>
        <v>0</v>
      </c>
      <c r="ES4" s="298">
        <v>4</v>
      </c>
      <c r="ET4" s="572">
        <f>IFERROR(ROUNDUP(SUM(EM4:ER4)/(6-COUNTIF(EM4:ER4,0)),0),EW4*Données!H12)</f>
        <v>56.25</v>
      </c>
      <c r="EU4" s="179">
        <f>SUM(EG4:EL4)</f>
        <v>0</v>
      </c>
      <c r="EV4" s="209" t="str">
        <f t="shared" ref="EV4:EV35" si="72">IF(BB4+BD4+BF4+BH4+BJ4+BL4=0,"",BB4+BD4+BF4+BH4+BJ4+BL4)</f>
        <v/>
      </c>
      <c r="EW4" s="209">
        <f>HLOOKUP(ES4,Plan!$I$6:$IO$26,19,FALSE)</f>
        <v>5</v>
      </c>
      <c r="EX4" s="208" t="s">
        <v>410</v>
      </c>
      <c r="EY4" s="182" t="str">
        <f>CONCATENATE(EX4,"  ",EW4)</f>
        <v>05h45  5</v>
      </c>
      <c r="EZ4" s="299">
        <f>IF(EW4=0,0,(IF(ET4*EW4=0,EZ3,ET4*EW4)))</f>
        <v>281.25</v>
      </c>
      <c r="FA4" s="296">
        <f>(EU8/8)*2+(EU7/8)*2+(EU6/8)*3+(EU5/8)*1</f>
        <v>0</v>
      </c>
      <c r="FC4" s="200">
        <f>IFERROR(ROUNDUP((BO4*(VLOOKUP(VLOOKUP(BP4,Données!$J$2:$L$208,3,FALSE),Données!$E$10:$G$12,3,FALSE)))/1,0),0)</f>
        <v>0</v>
      </c>
      <c r="FD4" s="190">
        <f>IFERROR(ROUNDUP((BQ4*(VLOOKUP(VLOOKUP(BR4,Données!$J$2:$L$208,3,FALSE),Données!$E$10:$G$12,3,FALSE)))/1,0),0)</f>
        <v>0</v>
      </c>
      <c r="FE4" s="190">
        <f>IFERROR(ROUNDUP((BS4*(VLOOKUP(VLOOKUP(BT4,Données!$J$2:$L$208,3,FALSE),Données!$E$10:$G$12,3,FALSE)))/1,0),0)</f>
        <v>0</v>
      </c>
      <c r="FF4" s="190">
        <f>IFERROR(ROUNDUP((BU4*(VLOOKUP(VLOOKUP(BV4,Données!$J$2:$L$208,3,FALSE),Données!$E$10:$G$12,3,FALSE)))/1,0),0)</f>
        <v>0</v>
      </c>
      <c r="FG4" s="190">
        <f>IFERROR(ROUNDUP((BW4*(VLOOKUP(VLOOKUP(BX4,Données!$J$2:$L$208,3,FALSE),Données!$E$10:$G$12,3,FALSE)))/1,0),0)</f>
        <v>0</v>
      </c>
      <c r="FH4" s="191">
        <f>IFERROR(ROUNDUP((BY4*(VLOOKUP(VLOOKUP(BZ4,Données!$J$2:$L$208,3,FALSE),Données!$E$10:$G$12,3,FALSE)))/1,0),0)</f>
        <v>0</v>
      </c>
      <c r="FI4" s="189">
        <f>IF(ISNA(15/(VLOOKUP(VLOOKUP(BP4,Données!$J$2:$L$208,3,FALSE),Données!$E$10:$G$12,3,FALSE))),0,15/(VLOOKUP(VLOOKUP(BP4,Données!$J$2:$L$208,3,FALSE),Données!$E$10:$G$12,3,FALSE)))</f>
        <v>0</v>
      </c>
      <c r="FJ4" s="190">
        <f>IF(ISNA(15/(VLOOKUP(VLOOKUP(BR4,Données!$J$2:$L$208,3,FALSE),Données!$E$10:$G$12,3,FALSE))),0,15/(VLOOKUP(VLOOKUP(BR4,Données!$J$2:$L$208,3,FALSE),Données!$E$10:$G$12,3,FALSE)))</f>
        <v>0</v>
      </c>
      <c r="FK4" s="190">
        <f>IF(ISNA(15/(VLOOKUP(VLOOKUP(BT4,Données!$J$2:$L$208,3,FALSE),Données!$E$10:$G$12,3,FALSE))),0,15/(VLOOKUP(VLOOKUP(BT4,Données!$J$2:$L$208,3,FALSE),Données!$E$10:$G$12,3,FALSE)))</f>
        <v>0</v>
      </c>
      <c r="FL4" s="190">
        <f>IF(ISNA(15/(VLOOKUP(VLOOKUP(BV4,Données!$J$2:$L$208,3,FALSE),Données!$E$10:$G$12,3,FALSE))),0,15/(VLOOKUP(VLOOKUP(BV4,Données!$J$2:$L$208,3,FALSE),Données!$E$10:$G$12,3,FALSE)))</f>
        <v>0</v>
      </c>
      <c r="FM4" s="190">
        <f>IF(ISNA(15/(VLOOKUP(VLOOKUP(BX4,Données!$J$2:$L$208,3,FALSE),Données!$E$10:$G$12,3,FALSE))),0,15/(VLOOKUP(VLOOKUP(BX4,Données!$J$2:$L$208,3,FALSE),Données!$E$10:$G$12,3,FALSE)))</f>
        <v>0</v>
      </c>
      <c r="FN4" s="191">
        <f>IF(ISNA(15/(VLOOKUP(VLOOKUP(BZ4,Données!$J$2:$L$208,3,FALSE),Données!$E$10:$G$12,3,FALSE))),0,15/(VLOOKUP(VLOOKUP(BZ4,Données!$J$2:$L$208,3,FALSE),Données!$E$10:$G$12,3,FALSE)))</f>
        <v>0</v>
      </c>
      <c r="FO4" s="310">
        <v>4</v>
      </c>
      <c r="FP4" s="189">
        <f>IFERROR(ROUNDUP(SUM(FI4:FN4)/(6-COUNTIF(FI4:FN4,0)),0),0)</f>
        <v>0</v>
      </c>
      <c r="FQ4" s="187">
        <f>SUM(FC4:FH4)</f>
        <v>0</v>
      </c>
      <c r="FR4" s="201" t="str">
        <f t="shared" ref="FR4:FR35" si="73">IF(BO4+BQ4+BS4+BU4+BW4+BY4=0,"",BO4+BQ4+BS4+BU4+BW4+BY4)</f>
        <v/>
      </c>
      <c r="FS4" s="201">
        <f>HLOOKUP(FO4,Plan!$I$6:$IO$26,20,FALSE)</f>
        <v>0</v>
      </c>
      <c r="FT4" s="200" t="s">
        <v>410</v>
      </c>
      <c r="FU4" s="190" t="str">
        <f>CONCATENATE(FT4,"  ",FS4)</f>
        <v>05h45  0</v>
      </c>
      <c r="FV4" s="311">
        <f>IF(FS4=0,0,(IF(FP4*FS4=0,FV3,FP4*FS4)))</f>
        <v>0</v>
      </c>
      <c r="FW4" s="312">
        <f>IF((FW3-FV3)+FQ4&lt;0,0,(FW3-FV3)+FQ4)</f>
        <v>0</v>
      </c>
      <c r="FY4" s="233">
        <f>IFERROR(ROUNDUP((CB4*(VLOOKUP(VLOOKUP(CC4,Données!$J$2:$L$208,3,FALSE),Données!$E$10:$G$12,3,FALSE)))/1,0),0)</f>
        <v>0</v>
      </c>
      <c r="FZ4" s="218">
        <f>IFERROR(ROUNDUP((CD4*(VLOOKUP(VLOOKUP(CE4,Données!$J$2:$L$208,3,FALSE),Données!$E$10:$G$12,3,FALSE)))/1,0),0)</f>
        <v>0</v>
      </c>
      <c r="GA4" s="218">
        <f>IFERROR(ROUNDUP((CF4*(VLOOKUP(VLOOKUP(CG4,Données!$J$2:$L$208,3,FALSE),Données!$E$10:$G$12,3,FALSE)))/1,0),0)</f>
        <v>0</v>
      </c>
      <c r="GB4" s="218">
        <f>IFERROR(ROUNDUP((CH4*(VLOOKUP(VLOOKUP(CI4,Données!$J$2:$L$208,3,FALSE),Données!$E$10:$G$12,3,FALSE)))/1,0),0)</f>
        <v>0</v>
      </c>
      <c r="GC4" s="218">
        <f>IFERROR(ROUNDUP((CJ4*(VLOOKUP(VLOOKUP(CK4,Données!$J$2:$L$208,3,FALSE),Données!$E$10:$G$12,3,FALSE)))/1,0),0)</f>
        <v>0</v>
      </c>
      <c r="GD4" s="219">
        <f>IFERROR(ROUNDUP((CL4*(VLOOKUP(VLOOKUP(CM4,Données!$J$2:$L$208,3,FALSE),Données!$E$10:$G$12,3,FALSE)))/1,0),0)</f>
        <v>0</v>
      </c>
      <c r="GE4" s="217">
        <f>IF(ISNA(15/(VLOOKUP(VLOOKUP(CC4,Données!$J$2:$L$208,3,FALSE),Données!$E$10:$G$12,3,FALSE))),0,15/(VLOOKUP(VLOOKUP(CC4,Données!$J$2:$L$208,3,FALSE),Données!$E$10:$G$12,3,FALSE)))</f>
        <v>0</v>
      </c>
      <c r="GF4" s="218">
        <f>IF(ISNA(15/(VLOOKUP(VLOOKUP(CE4,Données!$J$2:$L$208,3,FALSE),Données!$E$10:$G$12,3,FALSE))),0,15/(VLOOKUP(VLOOKUP(CE4,Données!$J$2:$L$208,3,FALSE),Données!$E$10:$G$12,3,FALSE)))</f>
        <v>0</v>
      </c>
      <c r="GG4" s="218">
        <f>IF(ISNA(15/(VLOOKUP(VLOOKUP(CG4,Données!$J$2:$L$208,3,FALSE),Données!$E$10:$G$12,3,FALSE))),0,15/(VLOOKUP(VLOOKUP(CG4,Données!$J$2:$L$208,3,FALSE),Données!$E$10:$G$12,3,FALSE)))</f>
        <v>0</v>
      </c>
      <c r="GH4" s="218">
        <f>IF(ISNA(15/(VLOOKUP(VLOOKUP(CI4,Données!$J$2:$L$208,3,FALSE),Données!$E$10:$G$12,3,FALSE))),0,15/(VLOOKUP(VLOOKUP(CI4,Données!$J$2:$L$208,3,FALSE),Données!$E$10:$G$12,3,FALSE)))</f>
        <v>0</v>
      </c>
      <c r="GI4" s="218">
        <f>IF(ISNA(15/(VLOOKUP(VLOOKUP(CK4,Données!$J$2:$L$208,3,FALSE),Données!$E$10:$G$12,3,FALSE))),0,15/(VLOOKUP(VLOOKUP(CK4,Données!$J$2:$L$208,3,FALSE),Données!$E$10:$G$12,3,FALSE)))</f>
        <v>0</v>
      </c>
      <c r="GJ4" s="219">
        <f>IF(ISNA(15/(VLOOKUP(VLOOKUP(CM4,Données!$J$2:$L$208,3,FALSE),Données!$E$10:$G$12,3,FALSE))),0,15/(VLOOKUP(VLOOKUP(CM4,Données!$J$2:$L$208,3,FALSE),Données!$E$10:$G$12,3,FALSE)))</f>
        <v>0</v>
      </c>
      <c r="GK4" s="323">
        <v>4</v>
      </c>
      <c r="GL4" s="217">
        <f>IFERROR(ROUNDUP(SUM(GE4:GJ4)/(6-COUNTIF(GE4:GJ4,0)),0),0)</f>
        <v>0</v>
      </c>
      <c r="GM4" s="215">
        <f>SUM(FY4:GD4)</f>
        <v>0</v>
      </c>
      <c r="GN4" s="234" t="str">
        <f t="shared" ref="GN4:GN35" si="74">IF(CB4+CD4+CF4+CH4+CJ4+CL4=0,"",CB4+CD4+CF4+CH4+CJ4+CL4)</f>
        <v/>
      </c>
      <c r="GO4" s="234">
        <f>HLOOKUP(GK4,Plan!$I$6:$IO$26,21,FALSE)</f>
        <v>0</v>
      </c>
      <c r="GP4" s="233" t="s">
        <v>410</v>
      </c>
      <c r="GQ4" s="218" t="str">
        <f>CONCATENATE(GP4,"  ",GO4)</f>
        <v>05h45  0</v>
      </c>
      <c r="GR4" s="324">
        <f t="shared" ref="GR4:GR35" si="75">IF(GO4=0,0,(IF(GL4*GO4=0,GR3,GL4*GO4)))</f>
        <v>0</v>
      </c>
      <c r="GS4" s="325">
        <f t="shared" ref="GS4" si="76">IF((GS3-GR3)+GM4&lt;0,0,(GS3-GR3)+GM4)</f>
        <v>0</v>
      </c>
      <c r="GT4" s="420"/>
      <c r="GU4" s="437">
        <v>0.23958333333333334</v>
      </c>
      <c r="GV4" s="438" t="e">
        <f>#REF!</f>
        <v>#REF!</v>
      </c>
      <c r="GW4" s="439" t="e">
        <f>#REF!</f>
        <v>#REF!</v>
      </c>
      <c r="GX4" s="448" t="e">
        <f>IF(OR(GV4=4,GW4=4),8,0)</f>
        <v>#REF!</v>
      </c>
      <c r="GY4" s="438" t="e">
        <f>#REF!</f>
        <v>#REF!</v>
      </c>
      <c r="GZ4" s="440" t="e">
        <f>#REF!</f>
        <v>#REF!</v>
      </c>
      <c r="HA4" s="441" t="e">
        <f>#REF!</f>
        <v>#REF!</v>
      </c>
      <c r="HB4" s="450" t="e">
        <f>IF(OR(GY4=4,GZ4=4,HA4=4),4,0)</f>
        <v>#REF!</v>
      </c>
      <c r="HD4" s="437">
        <v>0.23958333333333334</v>
      </c>
      <c r="HE4" s="457" t="str">
        <f>IF(AB4=0,"",IF(VLOOKUP(AC4,Données!$J$2:$M$258,4,FALSE)="G",AB4,""))</f>
        <v/>
      </c>
      <c r="HF4" s="458" t="str">
        <f>IF(AD4=0,"",IF(VLOOKUP(AE4,Données!$J$2:$M$258,4,FALSE)="G",AD4,""))</f>
        <v/>
      </c>
      <c r="HG4" s="458" t="str">
        <f>IF(AF4=0,"",IF(VLOOKUP(AG4,Données!$J$2:$M$258,4,FALSE)="G",AF4,""))</f>
        <v/>
      </c>
      <c r="HH4" s="458" t="str">
        <f>IF(AH4=0,"",IF(VLOOKUP(AI4,Données!$J$2:$M$258,4,FALSE)="G",AH4,""))</f>
        <v/>
      </c>
      <c r="HI4" s="458" t="str">
        <f>IF(AJ4=0,"",IF(VLOOKUP(AK4,Données!$J$2:$M$258,4,FALSE)="G",AJ4,""))</f>
        <v/>
      </c>
      <c r="HJ4" s="460" t="str">
        <f>IF(AL4=0,"",IF(VLOOKUP(AM4,Données!$J$2:$M$258,4,FALSE)="G",AL4,""))</f>
        <v/>
      </c>
      <c r="HK4" s="463">
        <f>SUM(HE4:HJ4)</f>
        <v>0</v>
      </c>
      <c r="HL4" s="457" t="str">
        <f>IF(AO4=0,"",IF(VLOOKUP(AP4,Données!$J$2:$M$258,4,FALSE)="G",AO4,""))</f>
        <v/>
      </c>
      <c r="HM4" s="458" t="str">
        <f>IF(AQ4=0,"",IF(VLOOKUP(AR4,Données!$J$2:$M$258,4,FALSE)="G",AQ4,""))</f>
        <v/>
      </c>
      <c r="HN4" s="458" t="str">
        <f>IF(AS4=0,"",IF(VLOOKUP(AT4,Données!$J$2:$M$258,4,FALSE)="G",AS4,""))</f>
        <v/>
      </c>
      <c r="HO4" s="458" t="str">
        <f>IF(AU4=0,"",IF(VLOOKUP(AV4,Données!$J$2:$M$258,4,FALSE)="G",AU4,""))</f>
        <v/>
      </c>
      <c r="HP4" s="458" t="str">
        <f>IF(AW4=0,"",IF(VLOOKUP(AX4,Données!$J$2:$M$258,4,FALSE)="G",AW4,""))</f>
        <v/>
      </c>
      <c r="HQ4" s="460" t="str">
        <f>IF(AY4=0,"",IF(VLOOKUP(AZ4,Données!$J$2:$M$258,4,FALSE)="G",AY4,""))</f>
        <v/>
      </c>
      <c r="HR4" s="463">
        <f>SUM(HL4:HQ4)</f>
        <v>0</v>
      </c>
      <c r="HS4" s="457" t="str">
        <f>IF(BB4=0,"",IF(VLOOKUP(BC4,Données!$J$2:$M$258,4,FALSE)="G",BB4,""))</f>
        <v/>
      </c>
      <c r="HT4" s="458" t="str">
        <f>IF(BD4=0,"",IF(VLOOKUP(BE4,Données!$J$2:$M$258,4,FALSE)="G",BD4,""))</f>
        <v/>
      </c>
      <c r="HU4" s="458" t="str">
        <f>IF(BF4=0,"",IF(VLOOKUP(BG4,Données!$J$2:$M$258,4,FALSE)="G",BF4,""))</f>
        <v/>
      </c>
      <c r="HV4" s="458" t="str">
        <f>IF(BH4=0,"",IF(VLOOKUP(BI4,Données!$J$2:$M$258,4,FALSE)="G",BH4,""))</f>
        <v/>
      </c>
      <c r="HW4" s="458" t="str">
        <f>IF(BJ4=0,"",IF(VLOOKUP(BK4,Données!$J$2:$M$258,4,FALSE)="G",BJ4,""))</f>
        <v/>
      </c>
      <c r="HX4" s="460" t="str">
        <f>IF(BL4=0,"",IF(VLOOKUP(BM4,Données!$J$2:$M$258,4,FALSE)="G",BL4,""))</f>
        <v/>
      </c>
      <c r="HY4" s="463">
        <f>SUM(HS4:HX4)</f>
        <v>0</v>
      </c>
      <c r="HZ4" s="457" t="str">
        <f>IF(BO4=0,"",IF(VLOOKUP(BP4,Données!$J$2:$M$258,4,FALSE)="G",BO4,""))</f>
        <v/>
      </c>
      <c r="IA4" s="458" t="str">
        <f>IF(BQ4=0,"",IF(VLOOKUP(BR4,Données!$J$2:$M$258,4,FALSE)="G",BQ4,""))</f>
        <v/>
      </c>
      <c r="IB4" s="458" t="str">
        <f>IF(BS4=0,"",IF(VLOOKUP(BT4,Données!$J$2:$M$258,4,FALSE)="G",BS4,""))</f>
        <v/>
      </c>
      <c r="IC4" s="458" t="str">
        <f>IF(BU4=0,"",IF(VLOOKUP(BV4,Données!$J$2:$M$258,4,FALSE)="G",BU4,""))</f>
        <v/>
      </c>
      <c r="ID4" s="458" t="str">
        <f>IF(BW4=0,"",IF(VLOOKUP(BX4,Données!$J$2:$M$258,4,FALSE)="G",BW4,""))</f>
        <v/>
      </c>
      <c r="IE4" s="460" t="str">
        <f>IF(BY4=0,"",IF(VLOOKUP(BZ4,Données!$J$2:$M$258,4,FALSE)="G",BY4,""))</f>
        <v/>
      </c>
      <c r="IF4" s="463">
        <f>SUM(HZ4:IE4)</f>
        <v>0</v>
      </c>
      <c r="IG4" s="457" t="str">
        <f>IF(CB4=0,"",IF(VLOOKUP(CC4,Données!$J$2:$M$258,4,FALSE)="G",CB4,""))</f>
        <v/>
      </c>
      <c r="IH4" s="458" t="str">
        <f>IF(CD4=0,"",IF(VLOOKUP(CE4,Données!$J$2:$M$258,4,FALSE)="G",CD4,""))</f>
        <v/>
      </c>
      <c r="II4" s="458" t="str">
        <f>IF(CF4=0,"",IF(VLOOKUP(CG4,Données!$J$2:$M$258,4,FALSE)="G",CF4,""))</f>
        <v/>
      </c>
      <c r="IJ4" s="458" t="str">
        <f>IF(CH4=0,"",IF(VLOOKUP(CI4,Données!$J$2:$M$258,4,FALSE)="G",CH4,""))</f>
        <v/>
      </c>
      <c r="IK4" s="458" t="str">
        <f>IF(CJ4=0,"",IF(VLOOKUP(CK4,Données!$J$2:$M$258,4,FALSE)="G",CJ4,""))</f>
        <v/>
      </c>
      <c r="IL4" s="460" t="str">
        <f>IF(CL4=0,"",IF(VLOOKUP(CM4,Données!$J$2:$M$258,4,FALSE)="G",CL4,""))</f>
        <v/>
      </c>
      <c r="IM4" s="463">
        <f>SUM(IG4:IL4)</f>
        <v>0</v>
      </c>
      <c r="IO4" s="533">
        <f t="shared" ref="IO4:IO35" si="77">HK4</f>
        <v>0</v>
      </c>
      <c r="IP4" s="479">
        <f t="shared" ref="IP4:IP35" si="78">HR4</f>
        <v>0</v>
      </c>
      <c r="IQ4" s="534">
        <f t="shared" ref="IQ4:IQ35" si="79">IS4-IO4</f>
        <v>0</v>
      </c>
      <c r="IR4" s="535">
        <f t="shared" ref="IR4:IR35" si="80">IT4-IP4</f>
        <v>0</v>
      </c>
      <c r="IS4" s="477">
        <f t="shared" ref="IS4:IS35" si="81">DD4</f>
        <v>0</v>
      </c>
      <c r="IT4" s="479">
        <f t="shared" ref="IT4:IT35" si="82">IF(DZ4="",0,DZ4)</f>
        <v>0</v>
      </c>
      <c r="IU4" s="534">
        <f>DE4</f>
        <v>0</v>
      </c>
      <c r="IV4" s="478">
        <f>EA4</f>
        <v>6</v>
      </c>
      <c r="IW4" s="535">
        <f>HLOOKUP(FO4,Plan!$I$6:$IO$30,25,FALSE)</f>
        <v>0</v>
      </c>
      <c r="IX4" s="534" t="str">
        <f t="shared" ref="IX4:IX35" si="83">DG4</f>
        <v>05h45  0</v>
      </c>
      <c r="IY4" s="478">
        <f t="shared" ref="IY4:IY35" si="84">DH4</f>
        <v>0</v>
      </c>
      <c r="IZ4" s="536">
        <f t="shared" ref="IZ4:IZ35" si="85">DI4</f>
        <v>0</v>
      </c>
      <c r="JA4" s="477" t="str">
        <f t="shared" ref="JA4:JA35" si="86">EC4</f>
        <v>05h45  6</v>
      </c>
      <c r="JB4" s="478">
        <f t="shared" ref="JB4:JB35" si="87">ED4</f>
        <v>405</v>
      </c>
      <c r="JC4" s="537">
        <f t="shared" ref="JC4:JC35" si="88">EE4</f>
        <v>138.75</v>
      </c>
      <c r="JD4" s="538" t="e">
        <f>GX4</f>
        <v>#REF!</v>
      </c>
      <c r="JF4" s="530">
        <f t="shared" ref="JF4:JF35" si="89">HY4</f>
        <v>0</v>
      </c>
      <c r="JG4" s="507">
        <f t="shared" ref="JG4:JG35" si="90">IF4</f>
        <v>0</v>
      </c>
      <c r="JH4" s="510">
        <f t="shared" ref="JH4:JH35" si="91">IM4</f>
        <v>0</v>
      </c>
      <c r="JI4" s="506">
        <f t="shared" ref="JI4:JI35" si="92">IF(EV4="",0,EV4)</f>
        <v>0</v>
      </c>
      <c r="JJ4" s="507">
        <f t="shared" ref="JJ4:JJ35" si="93">IF(FR4="",0,FR4)</f>
        <v>0</v>
      </c>
      <c r="JK4" s="508">
        <f t="shared" ref="JK4:JK35" si="94">IF(GN4="",0,GN4)</f>
        <v>0</v>
      </c>
      <c r="JL4" s="509">
        <f t="shared" ref="JL4:JL35" si="95">JI4-JF4</f>
        <v>0</v>
      </c>
      <c r="JM4" s="507">
        <f t="shared" ref="JM4:JM35" si="96">JJ4-JG4</f>
        <v>0</v>
      </c>
      <c r="JN4" s="510">
        <f t="shared" ref="JN4:JN35" si="97">JK4-JH4</f>
        <v>0</v>
      </c>
      <c r="JO4" s="562">
        <f>EW4</f>
        <v>5</v>
      </c>
      <c r="JP4" s="563">
        <f>FS4</f>
        <v>0</v>
      </c>
      <c r="JQ4" s="563">
        <f>GO4</f>
        <v>0</v>
      </c>
      <c r="JR4" s="564">
        <f>HLOOKUP(GK4,Plan!$I$6:$IO$30,25,FALSE)</f>
        <v>0</v>
      </c>
      <c r="JS4" s="506" t="str">
        <f t="shared" ref="JS4:JS35" si="98">EY4</f>
        <v>05h45  5</v>
      </c>
      <c r="JT4" s="507">
        <f t="shared" ref="JT4:JT35" si="99">EZ4</f>
        <v>281.25</v>
      </c>
      <c r="JU4" s="531">
        <f t="shared" ref="JU4:JU35" si="100">FA4</f>
        <v>0</v>
      </c>
      <c r="JV4" s="509" t="str">
        <f t="shared" ref="JV4:JV35" si="101">FU4</f>
        <v>05h45  0</v>
      </c>
      <c r="JW4" s="507">
        <f t="shared" ref="JW4:JW35" si="102">FV4</f>
        <v>0</v>
      </c>
      <c r="JX4" s="532">
        <f t="shared" ref="JX4:JX35" si="103">FW4</f>
        <v>0</v>
      </c>
      <c r="JY4" s="506" t="str">
        <f t="shared" ref="JY4:JY35" si="104">GQ4</f>
        <v>05h45  0</v>
      </c>
      <c r="JZ4" s="507">
        <f t="shared" ref="JZ4:JZ35" si="105">GR4</f>
        <v>0</v>
      </c>
      <c r="KA4" s="531">
        <f t="shared" ref="KA4:KA35" si="106">GS4</f>
        <v>0</v>
      </c>
      <c r="KB4" s="511" t="e">
        <f>HB4</f>
        <v>#REF!</v>
      </c>
    </row>
    <row r="5" spans="1:288" ht="14.25" x14ac:dyDescent="0.2">
      <c r="A5" s="385">
        <f t="shared" si="0"/>
        <v>4</v>
      </c>
      <c r="B5" s="386" t="s">
        <v>407</v>
      </c>
      <c r="C5" s="387" t="s">
        <v>702</v>
      </c>
      <c r="D5" s="388" t="s">
        <v>879</v>
      </c>
      <c r="E5" s="388" t="s">
        <v>195</v>
      </c>
      <c r="F5" s="388">
        <v>129</v>
      </c>
      <c r="G5" s="394" t="str">
        <f>IF(ISNA(VLOOKUP(E5,Données!$J$2:$K$258,2,FALSE)),"",VLOOKUP(E5,Données!$J$2:$K$258,2,FALSE))</f>
        <v>Dublin</v>
      </c>
      <c r="H5" s="80"/>
      <c r="I5" s="77" t="str">
        <f t="shared" ref="I5:I68" si="107">C3&amp;B3</f>
        <v>630GpD</v>
      </c>
      <c r="J5" s="82"/>
      <c r="K5" s="344" t="s">
        <v>679</v>
      </c>
      <c r="M5" s="84">
        <f t="shared" si="1"/>
        <v>0</v>
      </c>
      <c r="N5" s="84">
        <f t="shared" si="2"/>
        <v>0</v>
      </c>
      <c r="O5" s="84">
        <f t="shared" si="3"/>
        <v>0</v>
      </c>
      <c r="P5" s="84">
        <f t="shared" si="4"/>
        <v>0</v>
      </c>
      <c r="Q5" s="84">
        <f t="shared" si="5"/>
        <v>0</v>
      </c>
      <c r="S5" s="86" t="str">
        <f t="shared" ref="S5:S68" si="108">IF(LEN(I5)=6,LEFT(I5,3),LEFT(I5,4))</f>
        <v>630</v>
      </c>
      <c r="T5" s="371" t="str">
        <f>VLOOKUP(S5,Données!$Q$2:$R$229,2,FALSE)</f>
        <v>0630</v>
      </c>
      <c r="U5" s="85">
        <f>COUNTIF($T$4:T5,T5)</f>
        <v>2</v>
      </c>
      <c r="V5" s="85" t="str">
        <f t="shared" si="6"/>
        <v>GpD</v>
      </c>
      <c r="W5" s="85" t="str">
        <f t="shared" ref="W5:W68" si="109">T5&amp;U5&amp;V5</f>
        <v>06302GpD</v>
      </c>
      <c r="X5" s="85" t="str">
        <f t="shared" si="7"/>
        <v>666</v>
      </c>
      <c r="Y5" s="85" t="str">
        <f t="shared" si="8"/>
        <v>jfk</v>
      </c>
      <c r="AA5" s="342" t="s">
        <v>110</v>
      </c>
      <c r="AB5" s="107">
        <f t="shared" si="9"/>
        <v>0</v>
      </c>
      <c r="AC5" s="106" t="str">
        <f t="shared" ref="AC5:AC36" si="110">IF(ISNA(VLOOKUP(AA5&amp;$AB$2&amp;$AB$1,$W$4:$Y$252,3,FALSE)),"",VLOOKUP(AA5&amp;$AB$2&amp;$AB$1,$W$4:$Y$252,3,FALSE))</f>
        <v/>
      </c>
      <c r="AD5" s="97">
        <f t="shared" si="10"/>
        <v>0</v>
      </c>
      <c r="AE5" s="106" t="str">
        <f t="shared" si="11"/>
        <v/>
      </c>
      <c r="AF5" s="97">
        <f t="shared" si="12"/>
        <v>0</v>
      </c>
      <c r="AG5" s="106" t="str">
        <f t="shared" si="13"/>
        <v/>
      </c>
      <c r="AH5" s="97">
        <f t="shared" si="14"/>
        <v>0</v>
      </c>
      <c r="AI5" s="106" t="str">
        <f t="shared" si="15"/>
        <v/>
      </c>
      <c r="AJ5" s="97">
        <f t="shared" si="16"/>
        <v>0</v>
      </c>
      <c r="AK5" s="106" t="str">
        <f t="shared" si="17"/>
        <v/>
      </c>
      <c r="AL5" s="97">
        <f t="shared" si="18"/>
        <v>0</v>
      </c>
      <c r="AM5" s="108" t="str">
        <f t="shared" si="19"/>
        <v/>
      </c>
      <c r="AN5" s="113"/>
      <c r="AO5" s="115">
        <f t="shared" si="20"/>
        <v>0</v>
      </c>
      <c r="AP5" s="114" t="str">
        <f t="shared" si="21"/>
        <v/>
      </c>
      <c r="AQ5" s="89">
        <f t="shared" si="22"/>
        <v>0</v>
      </c>
      <c r="AR5" s="114" t="str">
        <f t="shared" si="23"/>
        <v/>
      </c>
      <c r="AS5" s="89">
        <f t="shared" si="24"/>
        <v>0</v>
      </c>
      <c r="AT5" s="114" t="str">
        <f t="shared" si="25"/>
        <v/>
      </c>
      <c r="AU5" s="89">
        <f t="shared" si="26"/>
        <v>0</v>
      </c>
      <c r="AV5" s="114" t="str">
        <f t="shared" si="27"/>
        <v/>
      </c>
      <c r="AW5" s="89">
        <f t="shared" si="28"/>
        <v>0</v>
      </c>
      <c r="AX5" s="114" t="str">
        <f t="shared" si="29"/>
        <v/>
      </c>
      <c r="AY5" s="89">
        <f t="shared" si="30"/>
        <v>0</v>
      </c>
      <c r="AZ5" s="116" t="str">
        <f t="shared" si="31"/>
        <v/>
      </c>
      <c r="BA5" s="113"/>
      <c r="BB5" s="122">
        <f t="shared" si="32"/>
        <v>0</v>
      </c>
      <c r="BC5" s="121" t="str">
        <f t="shared" si="33"/>
        <v/>
      </c>
      <c r="BD5" s="91">
        <f t="shared" si="34"/>
        <v>0</v>
      </c>
      <c r="BE5" s="121" t="str">
        <f t="shared" si="35"/>
        <v/>
      </c>
      <c r="BF5" s="91">
        <f t="shared" si="36"/>
        <v>0</v>
      </c>
      <c r="BG5" s="121" t="str">
        <f t="shared" si="37"/>
        <v/>
      </c>
      <c r="BH5" s="91">
        <f t="shared" si="38"/>
        <v>0</v>
      </c>
      <c r="BI5" s="121" t="str">
        <f t="shared" si="39"/>
        <v/>
      </c>
      <c r="BJ5" s="91">
        <f t="shared" si="40"/>
        <v>0</v>
      </c>
      <c r="BK5" s="121" t="str">
        <f t="shared" si="41"/>
        <v/>
      </c>
      <c r="BL5" s="91">
        <f t="shared" si="42"/>
        <v>0</v>
      </c>
      <c r="BM5" s="123" t="str">
        <f t="shared" si="43"/>
        <v/>
      </c>
      <c r="BN5" s="113"/>
      <c r="BO5" s="129">
        <f t="shared" si="44"/>
        <v>0</v>
      </c>
      <c r="BP5" s="128" t="str">
        <f t="shared" si="45"/>
        <v/>
      </c>
      <c r="BQ5" s="93">
        <f t="shared" si="46"/>
        <v>0</v>
      </c>
      <c r="BR5" s="128" t="str">
        <f t="shared" si="47"/>
        <v/>
      </c>
      <c r="BS5" s="93">
        <f t="shared" si="48"/>
        <v>0</v>
      </c>
      <c r="BT5" s="128" t="str">
        <f t="shared" si="49"/>
        <v/>
      </c>
      <c r="BU5" s="93">
        <f t="shared" ref="BU5:BU35" si="111">IF(ISNA(VLOOKUP(AA5&amp;$BU$2&amp;$BO$1,$W$4:$X$252,2,FALSE)),0,VLOOKUP(AA5&amp;$BU$2&amp;$BO$1,$W$4:$X$252,2,FALSE))</f>
        <v>0</v>
      </c>
      <c r="BV5" s="128" t="str">
        <f t="shared" si="50"/>
        <v/>
      </c>
      <c r="BW5" s="93">
        <f t="shared" si="51"/>
        <v>0</v>
      </c>
      <c r="BX5" s="128" t="str">
        <f t="shared" si="52"/>
        <v/>
      </c>
      <c r="BY5" s="93">
        <f t="shared" si="53"/>
        <v>0</v>
      </c>
      <c r="BZ5" s="130" t="str">
        <f t="shared" si="54"/>
        <v/>
      </c>
      <c r="CA5" s="113"/>
      <c r="CB5" s="136">
        <f t="shared" si="55"/>
        <v>0</v>
      </c>
      <c r="CC5" s="135" t="str">
        <f t="shared" si="56"/>
        <v/>
      </c>
      <c r="CD5" s="95">
        <f t="shared" si="57"/>
        <v>0</v>
      </c>
      <c r="CE5" s="135" t="str">
        <f t="shared" si="58"/>
        <v/>
      </c>
      <c r="CF5" s="95">
        <f t="shared" si="59"/>
        <v>0</v>
      </c>
      <c r="CG5" s="135" t="str">
        <f t="shared" si="60"/>
        <v/>
      </c>
      <c r="CH5" s="95">
        <f t="shared" si="61"/>
        <v>0</v>
      </c>
      <c r="CI5" s="135" t="str">
        <f t="shared" si="62"/>
        <v/>
      </c>
      <c r="CJ5" s="95">
        <f t="shared" si="63"/>
        <v>0</v>
      </c>
      <c r="CK5" s="135" t="str">
        <f t="shared" si="64"/>
        <v/>
      </c>
      <c r="CL5" s="95">
        <f t="shared" si="65"/>
        <v>0</v>
      </c>
      <c r="CM5" s="137" t="str">
        <f t="shared" si="66"/>
        <v/>
      </c>
      <c r="CO5" s="163">
        <f>IFERROR(ROUNDUP((AB5*(VLOOKUP(VLOOKUP(AC5,Données!$J$2:$L$208,3,FALSE),Données!$E$10:$G$12,3,FALSE)))/1,0),0)</f>
        <v>0</v>
      </c>
      <c r="CP5" s="159">
        <f>IFERROR(ROUNDUP((AD5*(VLOOKUP(VLOOKUP(AE5,Données!$J$2:$L$208,3,FALSE),Données!$E$10:$G$12,3,FALSE)))/1,0),0)</f>
        <v>0</v>
      </c>
      <c r="CQ5" s="159">
        <f>IFERROR(ROUNDUP((AF5*(VLOOKUP(VLOOKUP(AG5,Données!$J$2:$L$208,3,FALSE),Données!$E$10:$G$12,3,FALSE)))/1,0),0)</f>
        <v>0</v>
      </c>
      <c r="CR5" s="159">
        <f>IFERROR(ROUNDUP((AH5*(VLOOKUP(VLOOKUP(AI5,Données!$J$2:$L$208,3,FALSE),Données!$E$10:$G$12,3,FALSE)))/1,0),0)</f>
        <v>0</v>
      </c>
      <c r="CS5" s="159">
        <f>IFERROR(ROUNDUP((AJ5*(VLOOKUP(VLOOKUP(AK5,Données!$J$2:$L$208,3,FALSE),Données!$E$10:$G$12,3,FALSE)))/1,0),0)</f>
        <v>0</v>
      </c>
      <c r="CT5" s="160">
        <f>IFERROR(ROUNDUP((AL5*(VLOOKUP(VLOOKUP(AM5,Données!$J$2:$L$208,3,FALSE),Données!$E$10:$G$12,3,FALSE)))/1,0),0)</f>
        <v>0</v>
      </c>
      <c r="CU5" s="158">
        <f>IF(ISNA(15/(VLOOKUP(VLOOKUP(AC5,Données!$J$2:$L$208,3,FALSE),Données!$E$10:$G$12,3,FALSE))),0,15/(VLOOKUP(VLOOKUP(AC5,Données!$J$2:$L$208,3,FALSE),Données!$E$10:$G$12,3,FALSE)))</f>
        <v>0</v>
      </c>
      <c r="CV5" s="159">
        <f>IF(ISNA(15/(VLOOKUP(VLOOKUP(AE5,Données!$J$2:$L$208,3,FALSE),Données!$E$10:$G$12,3,FALSE))),0,15/(VLOOKUP(VLOOKUP(AE5,Données!$J$2:$L$208,3,FALSE),Données!$E$10:$G$12,3,FALSE)))</f>
        <v>0</v>
      </c>
      <c r="CW5" s="159">
        <f>IF(ISNA(15/(VLOOKUP(VLOOKUP(AG5,Données!$J$2:$L$208,3,FALSE),Données!$E$10:$G$12,3,FALSE))),0,15/(VLOOKUP(VLOOKUP(AG5,Données!$J$2:$L$208,3,FALSE),Données!$E$10:$G$12,3,FALSE)))</f>
        <v>0</v>
      </c>
      <c r="CX5" s="159">
        <f>IF(ISNA(15/(VLOOKUP(VLOOKUP(AI5,Données!$J$2:$L$208,3,FALSE),Données!$E$10:$G$12,3,FALSE))),0,15/(VLOOKUP(VLOOKUP(AI5,Données!$J$2:$L$208,3,FALSE),Données!$E$10:$G$12,3,FALSE)))</f>
        <v>0</v>
      </c>
      <c r="CY5" s="159">
        <f>IF(ISNA(15/(VLOOKUP(VLOOKUP(AK5,Données!$J$2:$L$208,3,FALSE),Données!$E$10:$G$12,3,FALSE))),0,15/(VLOOKUP(VLOOKUP(AK5,Données!$J$2:$L$208,3,FALSE),Données!$E$10:$G$12,3,FALSE)))</f>
        <v>0</v>
      </c>
      <c r="CZ5" s="160">
        <f>IF(ISNA(15/(VLOOKUP(VLOOKUP(AM5,Données!$J$2:$L$208,3,FALSE),Données!$E$10:$G$12,3,FALSE))),0,15/(VLOOKUP(VLOOKUP(AM5,Données!$J$2:$L$208,3,FALSE),Données!$E$10:$G$12,3,FALSE)))</f>
        <v>0</v>
      </c>
      <c r="DA5" s="258">
        <v>5</v>
      </c>
      <c r="DB5" s="162">
        <f t="shared" ref="DB5:DB36" si="112">IF(DC5=0,DB4,IFERROR(ROUNDUP(SUM(CU5:CZ5)/(6-COUNTIF(CU5:CZ5,0)),0),0))</f>
        <v>0</v>
      </c>
      <c r="DC5" s="161">
        <f t="shared" si="67"/>
        <v>0</v>
      </c>
      <c r="DD5" s="256">
        <f t="shared" si="68"/>
        <v>0</v>
      </c>
      <c r="DE5" s="259">
        <f>HLOOKUP(DA5,Plan!$I$6:$IO$26,17,FALSE)</f>
        <v>0</v>
      </c>
      <c r="DF5" s="164" t="s">
        <v>411</v>
      </c>
      <c r="DG5" s="157" t="str">
        <f t="shared" ref="DG5:DG68" si="113">CONCATENATE(DF5,"  ",DE5)</f>
        <v>06h00  0</v>
      </c>
      <c r="DH5" s="332">
        <f t="shared" si="69"/>
        <v>0</v>
      </c>
      <c r="DI5" s="334">
        <f>IF((DI4-DH4)+DC5&lt;0,DC5,(DI4-DH4)+DC5)</f>
        <v>0</v>
      </c>
      <c r="DK5" s="226">
        <f>IFERROR(ROUNDUP((AO5*(VLOOKUP(VLOOKUP(AP5,Données!$J$2:$L$208,3,FALSE),Données!$E$10:$G$12,3,FALSE)))/1,0),0)</f>
        <v>0</v>
      </c>
      <c r="DL5" s="173">
        <f>IFERROR(ROUNDUP((AQ5*(VLOOKUP(VLOOKUP(AR5,Données!$J$2:$L$208,3,FALSE),Données!$E$10:$G$12,3,FALSE)))/1,0),0)</f>
        <v>0</v>
      </c>
      <c r="DM5" s="173">
        <f>IFERROR(ROUNDUP((AS5*(VLOOKUP(VLOOKUP(AT5,Données!$J$2:$L$208,3,FALSE),Données!$E$10:$G$12,3,FALSE)))/1,0),0)</f>
        <v>0</v>
      </c>
      <c r="DN5" s="173">
        <f>IFERROR(ROUNDUP((AU5*(VLOOKUP(VLOOKUP(AV5,Données!$J$2:$L$208,3,FALSE),Données!$E$10:$G$12,3,FALSE)))/1,0),0)</f>
        <v>0</v>
      </c>
      <c r="DO5" s="173">
        <f>IFERROR(ROUNDUP((AW5*(VLOOKUP(VLOOKUP(AX5,Données!$J$2:$L$208,3,FALSE),Données!$E$10:$G$12,3,FALSE)))/1,0),0)</f>
        <v>0</v>
      </c>
      <c r="DP5" s="174">
        <f>IFERROR(ROUNDUP((AY5*(VLOOKUP(VLOOKUP(AZ5,Données!$J$2:$L$208,3,FALSE),Données!$E$10:$G$12,3,FALSE)))/1,0),0)</f>
        <v>0</v>
      </c>
      <c r="DQ5" s="172">
        <f>IF(ISNA(15/(VLOOKUP(VLOOKUP(AP5,Données!$J$2:$L$208,3,FALSE),Données!$E$10:$G$12,3,FALSE))),0,15/(VLOOKUP(VLOOKUP(AP5,Données!$J$2:$L$208,3,FALSE),Données!$E$10:$G$12,3,FALSE)))</f>
        <v>0</v>
      </c>
      <c r="DR5" s="173">
        <f>IF(ISNA(15/(VLOOKUP(VLOOKUP(AR5,Données!$J$2:$L$208,3,FALSE),Données!$E$10:$G$12,3,FALSE))),0,15/(VLOOKUP(VLOOKUP(AR5,Données!$J$2:$L$208,3,FALSE),Données!$E$10:$G$12,3,FALSE)))</f>
        <v>0</v>
      </c>
      <c r="DS5" s="173">
        <f>IF(ISNA(15/(VLOOKUP(VLOOKUP(AT5,Données!$J$2:$L$208,3,FALSE),Données!$E$10:$G$12,3,FALSE))),0,15/(VLOOKUP(VLOOKUP(AT5,Données!$J$2:$L$208,3,FALSE),Données!$E$10:$G$12,3,FALSE)))</f>
        <v>0</v>
      </c>
      <c r="DT5" s="173">
        <f>IF(ISNA(15/(VLOOKUP(VLOOKUP(AV5,Données!$J$2:$L$208,3,FALSE),Données!$E$10:$G$12,3,FALSE))),0,15/(VLOOKUP(VLOOKUP(AV5,Données!$J$2:$L$208,3,FALSE),Données!$E$10:$G$12,3,FALSE)))</f>
        <v>0</v>
      </c>
      <c r="DU5" s="173">
        <f>IF(ISNA(15/(VLOOKUP(VLOOKUP(AX5,Données!$J$2:$L$208,3,FALSE),Données!$E$10:$G$12,3,FALSE))),0,15/(VLOOKUP(VLOOKUP(AX5,Données!$J$2:$L$208,3,FALSE),Données!$E$10:$G$12,3,FALSE)))</f>
        <v>0</v>
      </c>
      <c r="DV5" s="174">
        <f>IF(ISNA(15/(VLOOKUP(VLOOKUP(AZ5,Données!$J$2:$L$208,3,FALSE),Données!$E$10:$G$12,3,FALSE))),0,15/(VLOOKUP(VLOOKUP(AZ5,Données!$J$2:$L$208,3,FALSE),Données!$E$10:$G$12,3,FALSE)))</f>
        <v>0</v>
      </c>
      <c r="DW5" s="282">
        <v>5</v>
      </c>
      <c r="DX5" s="169">
        <f t="shared" ref="DX5:DX68" si="114">IF(DY5=0,DX4,IFERROR(ROUNDUP(SUM(DQ5:DV5)/(6-COUNTIF(DQ5:DV5,0)),0),0))</f>
        <v>67.5</v>
      </c>
      <c r="DY5" s="171">
        <f t="shared" ref="DY5:DY68" si="115">SUM(DK5:DP5)</f>
        <v>0</v>
      </c>
      <c r="DZ5" s="228" t="str">
        <f t="shared" si="71"/>
        <v/>
      </c>
      <c r="EA5" s="283">
        <f>HLOOKUP(DW5,Plan!$I$6:$IO$26,16,FALSE)</f>
        <v>6</v>
      </c>
      <c r="EB5" s="278" t="s">
        <v>411</v>
      </c>
      <c r="EC5" s="279" t="str">
        <f t="shared" ref="EC5:EC68" si="116">CONCATENATE(EB5,"  ",EA5)</f>
        <v>06h00  6</v>
      </c>
      <c r="ED5" s="84">
        <f>IF(EA5=0,0,(IF(DX5*EA5=0,ED4,DX5*EA5)))</f>
        <v>405</v>
      </c>
      <c r="EE5" s="286">
        <f>(DY9/8)*2+(DY8/8)*2+(DY7/8)*3+(DY6/8)*1</f>
        <v>208.125</v>
      </c>
      <c r="EG5" s="208">
        <f>IFERROR(ROUNDUP((BB5*(VLOOKUP(VLOOKUP(BC5,Données!$J$2:$L$208,3,FALSE),Données!$E$10:$G$12,3,FALSE)))/1,0),0)</f>
        <v>0</v>
      </c>
      <c r="EH5" s="182">
        <f>IFERROR(ROUNDUP((BD5*(VLOOKUP(VLOOKUP(BE5,Données!$J$2:$L$208,3,FALSE),Données!$E$10:$G$12,3,FALSE)))/1,0),0)</f>
        <v>0</v>
      </c>
      <c r="EI5" s="182">
        <f>IFERROR(ROUNDUP((BF5*(VLOOKUP(VLOOKUP(BG5,Données!$J$2:$L$208,3,FALSE),Données!$E$10:$G$12,3,FALSE)))/1,0),0)</f>
        <v>0</v>
      </c>
      <c r="EJ5" s="182">
        <f>IFERROR(ROUNDUP((BH5*(VLOOKUP(VLOOKUP(BI5,Données!$J$2:$L$208,3,FALSE),Données!$E$10:$G$12,3,FALSE)))/1,0),0)</f>
        <v>0</v>
      </c>
      <c r="EK5" s="182">
        <f>IFERROR(ROUNDUP((BJ5*(VLOOKUP(VLOOKUP(BK5,Données!$J$2:$L$208,3,FALSE),Données!$E$10:$G$12,3,FALSE)))/1,0),0)</f>
        <v>0</v>
      </c>
      <c r="EL5" s="183">
        <f>IFERROR(ROUNDUP((BL5*(VLOOKUP(VLOOKUP(BM5,Données!$J$2:$L$208,3,FALSE),Données!$E$10:$G$12,3,FALSE)))/1,0),0)</f>
        <v>0</v>
      </c>
      <c r="EM5" s="181">
        <f>IF(ISNA(15/(VLOOKUP(VLOOKUP(BC5,Données!$J$2:$L$208,3,FALSE),Données!$E$10:$G$12,3,FALSE))),0,15/(VLOOKUP(VLOOKUP(BC5,Données!$J$2:$L$208,3,FALSE),Données!$E$10:$G$12,3,FALSE)))</f>
        <v>0</v>
      </c>
      <c r="EN5" s="182">
        <f>IF(ISNA(15/(VLOOKUP(VLOOKUP(BE5,Données!$J$2:$L$208,3,FALSE),Données!$E$10:$G$12,3,FALSE))),0,15/(VLOOKUP(VLOOKUP(BE5,Données!$J$2:$L$208,3,FALSE),Données!$E$10:$G$12,3,FALSE)))</f>
        <v>0</v>
      </c>
      <c r="EO5" s="182">
        <f>IF(ISNA(15/(VLOOKUP(VLOOKUP(BG5,Données!$J$2:$L$208,3,FALSE),Données!$E$10:$G$12,3,FALSE))),0,15/(VLOOKUP(VLOOKUP(BG5,Données!$J$2:$L$208,3,FALSE),Données!$E$10:$G$12,3,FALSE)))</f>
        <v>0</v>
      </c>
      <c r="EP5" s="182">
        <f>IF(ISNA(15/(VLOOKUP(VLOOKUP(BI5,Données!$J$2:$L$208,3,FALSE),Données!$E$10:$G$12,3,FALSE))),0,15/(VLOOKUP(VLOOKUP(BI5,Données!$J$2:$L$208,3,FALSE),Données!$E$10:$G$12,3,FALSE)))</f>
        <v>0</v>
      </c>
      <c r="EQ5" s="182">
        <f>IF(ISNA(15/(VLOOKUP(VLOOKUP(BK5,Données!$J$2:$L$208,3,FALSE),Données!$E$10:$G$12,3,FALSE))),0,15/(VLOOKUP(VLOOKUP(BK5,Données!$J$2:$L$208,3,FALSE),Données!$E$10:$G$12,3,FALSE)))</f>
        <v>0</v>
      </c>
      <c r="ER5" s="183">
        <f>IF(ISNA(15/(VLOOKUP(VLOOKUP(BM5,Données!$J$2:$L$208,3,FALSE),Données!$E$10:$G$12,3,FALSE))),0,15/(VLOOKUP(VLOOKUP(BM5,Données!$J$2:$L$208,3,FALSE),Données!$E$10:$G$12,3,FALSE)))</f>
        <v>0</v>
      </c>
      <c r="ES5" s="293">
        <v>5</v>
      </c>
      <c r="ET5" s="573">
        <f t="shared" ref="ET5:ET68" si="117">IF(EU5=0,ET4,IFERROR(ROUNDUP(SUM(EM5:ER5)/(6-COUNTIF(EM5:ER5,0)),0),0))</f>
        <v>56.25</v>
      </c>
      <c r="EU5" s="180">
        <f t="shared" ref="EU5:EU68" si="118">SUM(EG5:EL5)</f>
        <v>0</v>
      </c>
      <c r="EV5" s="211" t="str">
        <f t="shared" si="72"/>
        <v/>
      </c>
      <c r="EW5" s="211">
        <f>HLOOKUP(ES5,Plan!$I$6:$IO$26,19,FALSE)</f>
        <v>5</v>
      </c>
      <c r="EX5" s="210" t="s">
        <v>411</v>
      </c>
      <c r="EY5" s="182" t="str">
        <f t="shared" ref="EY5:EY68" si="119">CONCATENATE(EX5,"  ",EW5)</f>
        <v>06h00  5</v>
      </c>
      <c r="EZ5" s="295">
        <f>IF(EW5=0,0,(IF(ET5*EW5=0,EZ4,ET5*EW5)))</f>
        <v>281.25</v>
      </c>
      <c r="FA5" s="296">
        <f>(EU9/8)*2+(EU8/8)*2+(EU7/8)*3+(EU6/8)*1</f>
        <v>33</v>
      </c>
      <c r="FC5" s="200">
        <f>IFERROR(ROUNDUP((BO5*(VLOOKUP(VLOOKUP(BP5,Données!$J$2:$L$208,3,FALSE),Données!$E$10:$G$12,3,FALSE)))/1,0),0)</f>
        <v>0</v>
      </c>
      <c r="FD5" s="190">
        <f>IFERROR(ROUNDUP((BQ5*(VLOOKUP(VLOOKUP(BR5,Données!$J$2:$L$208,3,FALSE),Données!$E$10:$G$12,3,FALSE)))/1,0),0)</f>
        <v>0</v>
      </c>
      <c r="FE5" s="190">
        <f>IFERROR(ROUNDUP((BS5*(VLOOKUP(VLOOKUP(BT5,Données!$J$2:$L$208,3,FALSE),Données!$E$10:$G$12,3,FALSE)))/1,0),0)</f>
        <v>0</v>
      </c>
      <c r="FF5" s="190">
        <f>IFERROR(ROUNDUP((BU5*(VLOOKUP(VLOOKUP(BV5,Données!$J$2:$L$208,3,FALSE),Données!$E$10:$G$12,3,FALSE)))/1,0),0)</f>
        <v>0</v>
      </c>
      <c r="FG5" s="190">
        <f>IFERROR(ROUNDUP((BW5*(VLOOKUP(VLOOKUP(BX5,Données!$J$2:$L$208,3,FALSE),Données!$E$10:$G$12,3,FALSE)))/1,0),0)</f>
        <v>0</v>
      </c>
      <c r="FH5" s="191">
        <f>IFERROR(ROUNDUP((BY5*(VLOOKUP(VLOOKUP(BZ5,Données!$J$2:$L$208,3,FALSE),Données!$E$10:$G$12,3,FALSE)))/1,0),0)</f>
        <v>0</v>
      </c>
      <c r="FI5" s="189">
        <f>IF(ISNA(15/(VLOOKUP(VLOOKUP(BP5,Données!$J$2:$L$208,3,FALSE),Données!$E$10:$G$12,3,FALSE))),0,15/(VLOOKUP(VLOOKUP(BP5,Données!$J$2:$L$208,3,FALSE),Données!$E$10:$G$12,3,FALSE)))</f>
        <v>0</v>
      </c>
      <c r="FJ5" s="190">
        <f>IF(ISNA(15/(VLOOKUP(VLOOKUP(BR5,Données!$J$2:$L$208,3,FALSE),Données!$E$10:$G$12,3,FALSE))),0,15/(VLOOKUP(VLOOKUP(BR5,Données!$J$2:$L$208,3,FALSE),Données!$E$10:$G$12,3,FALSE)))</f>
        <v>0</v>
      </c>
      <c r="FK5" s="190">
        <f>IF(ISNA(15/(VLOOKUP(VLOOKUP(BT5,Données!$J$2:$L$208,3,FALSE),Données!$E$10:$G$12,3,FALSE))),0,15/(VLOOKUP(VLOOKUP(BT5,Données!$J$2:$L$208,3,FALSE),Données!$E$10:$G$12,3,FALSE)))</f>
        <v>0</v>
      </c>
      <c r="FL5" s="190">
        <f>IF(ISNA(15/(VLOOKUP(VLOOKUP(BV5,Données!$J$2:$L$208,3,FALSE),Données!$E$10:$G$12,3,FALSE))),0,15/(VLOOKUP(VLOOKUP(BV5,Données!$J$2:$L$208,3,FALSE),Données!$E$10:$G$12,3,FALSE)))</f>
        <v>0</v>
      </c>
      <c r="FM5" s="190">
        <f>IF(ISNA(15/(VLOOKUP(VLOOKUP(BX5,Données!$J$2:$L$208,3,FALSE),Données!$E$10:$G$12,3,FALSE))),0,15/(VLOOKUP(VLOOKUP(BX5,Données!$J$2:$L$208,3,FALSE),Données!$E$10:$G$12,3,FALSE)))</f>
        <v>0</v>
      </c>
      <c r="FN5" s="191">
        <f>IF(ISNA(15/(VLOOKUP(VLOOKUP(BZ5,Données!$J$2:$L$208,3,FALSE),Données!$E$10:$G$12,3,FALSE))),0,15/(VLOOKUP(VLOOKUP(BZ5,Données!$J$2:$L$208,3,FALSE),Données!$E$10:$G$12,3,FALSE)))</f>
        <v>0</v>
      </c>
      <c r="FO5" s="305">
        <v>5</v>
      </c>
      <c r="FP5" s="188">
        <f t="shared" ref="FP5:FP68" si="120">IF(FQ5=0,FP4,IFERROR(ROUNDUP(SUM(FI5:FN5)/(6-COUNTIF(FI5:FN5,0)),0),0))</f>
        <v>0</v>
      </c>
      <c r="FQ5" s="190">
        <f t="shared" ref="FQ5:FQ68" si="121">SUM(FC5:FH5)</f>
        <v>0</v>
      </c>
      <c r="FR5" s="203" t="str">
        <f t="shared" si="73"/>
        <v/>
      </c>
      <c r="FS5" s="203">
        <f>HLOOKUP(FO5,Plan!$I$6:$IO$26,20,FALSE)</f>
        <v>0</v>
      </c>
      <c r="FT5" s="202" t="s">
        <v>411</v>
      </c>
      <c r="FU5" s="190" t="str">
        <f t="shared" ref="FU5:FU68" si="122">CONCATENATE(FT5,"  ",FS5)</f>
        <v>06h00  0</v>
      </c>
      <c r="FV5" s="307">
        <f t="shared" ref="FV5:FV35" si="123">IF(FS5=0,0,(IF(FP5*FS5=0,FV4,FP5*FS5)))</f>
        <v>0</v>
      </c>
      <c r="FW5" s="308">
        <f>IF((FW4-FV4)+FQ5&lt;0,FQ5,(FW4-FV4)+FQ5)</f>
        <v>0</v>
      </c>
      <c r="FY5" s="233">
        <f>IFERROR(ROUNDUP((CB5*(VLOOKUP(VLOOKUP(CC5,Données!$J$2:$L$208,3,FALSE),Données!$E$10:$G$12,3,FALSE)))/1,0),0)</f>
        <v>0</v>
      </c>
      <c r="FZ5" s="218">
        <f>IFERROR(ROUNDUP((CD5*(VLOOKUP(VLOOKUP(CE5,Données!$J$2:$L$208,3,FALSE),Données!$E$10:$G$12,3,FALSE)))/1,0),0)</f>
        <v>0</v>
      </c>
      <c r="GA5" s="218">
        <f>IFERROR(ROUNDUP((CF5*(VLOOKUP(VLOOKUP(CG5,Données!$J$2:$L$208,3,FALSE),Données!$E$10:$G$12,3,FALSE)))/1,0),0)</f>
        <v>0</v>
      </c>
      <c r="GB5" s="218">
        <f>IFERROR(ROUNDUP((CH5*(VLOOKUP(VLOOKUP(CI5,Données!$J$2:$L$208,3,FALSE),Données!$E$10:$G$12,3,FALSE)))/1,0),0)</f>
        <v>0</v>
      </c>
      <c r="GC5" s="218">
        <f>IFERROR(ROUNDUP((CJ5*(VLOOKUP(VLOOKUP(CK5,Données!$J$2:$L$208,3,FALSE),Données!$E$10:$G$12,3,FALSE)))/1,0),0)</f>
        <v>0</v>
      </c>
      <c r="GD5" s="219">
        <f>IFERROR(ROUNDUP((CL5*(VLOOKUP(VLOOKUP(CM5,Données!$J$2:$L$208,3,FALSE),Données!$E$10:$G$12,3,FALSE)))/1,0),0)</f>
        <v>0</v>
      </c>
      <c r="GE5" s="217">
        <f>IF(ISNA(15/(VLOOKUP(VLOOKUP(CC5,Données!$J$2:$L$208,3,FALSE),Données!$E$10:$G$12,3,FALSE))),0,15/(VLOOKUP(VLOOKUP(CC5,Données!$J$2:$L$208,3,FALSE),Données!$E$10:$G$12,3,FALSE)))</f>
        <v>0</v>
      </c>
      <c r="GF5" s="218">
        <f>IF(ISNA(15/(VLOOKUP(VLOOKUP(CE5,Données!$J$2:$L$208,3,FALSE),Données!$E$10:$G$12,3,FALSE))),0,15/(VLOOKUP(VLOOKUP(CE5,Données!$J$2:$L$208,3,FALSE),Données!$E$10:$G$12,3,FALSE)))</f>
        <v>0</v>
      </c>
      <c r="GG5" s="218">
        <f>IF(ISNA(15/(VLOOKUP(VLOOKUP(CG5,Données!$J$2:$L$208,3,FALSE),Données!$E$10:$G$12,3,FALSE))),0,15/(VLOOKUP(VLOOKUP(CG5,Données!$J$2:$L$208,3,FALSE),Données!$E$10:$G$12,3,FALSE)))</f>
        <v>0</v>
      </c>
      <c r="GH5" s="218">
        <f>IF(ISNA(15/(VLOOKUP(VLOOKUP(CI5,Données!$J$2:$L$208,3,FALSE),Données!$E$10:$G$12,3,FALSE))),0,15/(VLOOKUP(VLOOKUP(CI5,Données!$J$2:$L$208,3,FALSE),Données!$E$10:$G$12,3,FALSE)))</f>
        <v>0</v>
      </c>
      <c r="GI5" s="218">
        <f>IF(ISNA(15/(VLOOKUP(VLOOKUP(CK5,Données!$J$2:$L$208,3,FALSE),Données!$E$10:$G$12,3,FALSE))),0,15/(VLOOKUP(VLOOKUP(CK5,Données!$J$2:$L$208,3,FALSE),Données!$E$10:$G$12,3,FALSE)))</f>
        <v>0</v>
      </c>
      <c r="GJ5" s="219">
        <f>IF(ISNA(15/(VLOOKUP(VLOOKUP(CM5,Données!$J$2:$L$208,3,FALSE),Données!$E$10:$G$12,3,FALSE))),0,15/(VLOOKUP(VLOOKUP(CM5,Données!$J$2:$L$208,3,FALSE),Données!$E$10:$G$12,3,FALSE)))</f>
        <v>0</v>
      </c>
      <c r="GK5" s="318">
        <v>5</v>
      </c>
      <c r="GL5" s="216">
        <f t="shared" ref="GL5:GL68" si="124">IF(GM5=0,GL4,IFERROR(ROUNDUP(SUM(GE5:GJ5)/(6-COUNTIF(GE5:GJ5,0)),0),0))</f>
        <v>0</v>
      </c>
      <c r="GM5" s="218">
        <f t="shared" ref="GM5:GM68" si="125">SUM(FY5:GD5)</f>
        <v>0</v>
      </c>
      <c r="GN5" s="236" t="str">
        <f t="shared" si="74"/>
        <v/>
      </c>
      <c r="GO5" s="236">
        <f>HLOOKUP(GK5,Plan!$I$6:$IO$26,21,FALSE)</f>
        <v>0</v>
      </c>
      <c r="GP5" s="235" t="s">
        <v>411</v>
      </c>
      <c r="GQ5" s="218" t="str">
        <f t="shared" ref="GQ5:GQ68" si="126">CONCATENATE(GP5,"  ",GO5)</f>
        <v>06h00  0</v>
      </c>
      <c r="GR5" s="320">
        <f t="shared" si="75"/>
        <v>0</v>
      </c>
      <c r="GS5" s="321">
        <f>IF((GS4-GR4)+GM5&lt;0,GM5,(GS4-GR4)+GM5)</f>
        <v>0</v>
      </c>
      <c r="GT5" s="420"/>
      <c r="GU5" s="425" t="s">
        <v>493</v>
      </c>
      <c r="GV5" s="429" t="e">
        <f>#REF!</f>
        <v>#REF!</v>
      </c>
      <c r="GW5" s="430" t="e">
        <f>#REF!</f>
        <v>#REF!</v>
      </c>
      <c r="GX5" s="448" t="e">
        <f t="shared" ref="GX5:GX68" si="127">IF(OR(GV5=4,GW5=4),8,0)</f>
        <v>#REF!</v>
      </c>
      <c r="GY5" s="429" t="e">
        <f>#REF!</f>
        <v>#REF!</v>
      </c>
      <c r="GZ5" s="421" t="e">
        <f>#REF!</f>
        <v>#REF!</v>
      </c>
      <c r="HA5" s="434" t="e">
        <f>#REF!</f>
        <v>#REF!</v>
      </c>
      <c r="HB5" s="451" t="e">
        <f t="shared" ref="HB5:HB68" si="128">IF(OR(GY5=4,GZ5=4,HA5=4),4,0)</f>
        <v>#REF!</v>
      </c>
      <c r="HD5" s="425" t="s">
        <v>493</v>
      </c>
      <c r="HE5" s="453" t="str">
        <f>IF(AB5=0,"",IF(VLOOKUP(AC5,Données!$J$2:$M$258,4,FALSE)="G",AB5,""))</f>
        <v/>
      </c>
      <c r="HF5" s="397" t="str">
        <f>IF(AD5=0,"",IF(VLOOKUP(AE5,Données!$J$2:$M$258,4,FALSE)="G",AD5,""))</f>
        <v/>
      </c>
      <c r="HG5" s="397" t="str">
        <f>IF(AF5=0,"",IF(VLOOKUP(AG5,Données!$J$2:$M$258,4,FALSE)="G",AF5,""))</f>
        <v/>
      </c>
      <c r="HH5" s="397" t="str">
        <f>IF(AH5=0,"",IF(VLOOKUP(AI5,Données!$J$2:$M$258,4,FALSE)="G",AH5,""))</f>
        <v/>
      </c>
      <c r="HI5" s="397" t="str">
        <f>IF(AJ5=0,"",IF(VLOOKUP(AK5,Données!$J$2:$M$258,4,FALSE)="G",AJ5,""))</f>
        <v/>
      </c>
      <c r="HJ5" s="461" t="str">
        <f>IF(AL5=0,"",IF(VLOOKUP(AM5,Données!$J$2:$M$258,4,FALSE)="G",AL5,""))</f>
        <v/>
      </c>
      <c r="HK5" s="464">
        <f t="shared" ref="HK5:HK68" si="129">SUM(HE5:HJ5)</f>
        <v>0</v>
      </c>
      <c r="HL5" s="453" t="str">
        <f>IF(AO5=0,"",IF(VLOOKUP(AP5,Données!$J$2:$M$258,4,FALSE)="G",AO5,""))</f>
        <v/>
      </c>
      <c r="HM5" s="397" t="str">
        <f>IF(AQ5=0,"",IF(VLOOKUP(AR5,Données!$J$2:$M$258,4,FALSE)="G",AQ5,""))</f>
        <v/>
      </c>
      <c r="HN5" s="397" t="str">
        <f>IF(AS5=0,"",IF(VLOOKUP(AT5,Données!$J$2:$M$258,4,FALSE)="G",AS5,""))</f>
        <v/>
      </c>
      <c r="HO5" s="397" t="str">
        <f>IF(AU5=0,"",IF(VLOOKUP(AV5,Données!$J$2:$M$258,4,FALSE)="G",AU5,""))</f>
        <v/>
      </c>
      <c r="HP5" s="397" t="str">
        <f>IF(AW5=0,"",IF(VLOOKUP(AX5,Données!$J$2:$M$258,4,FALSE)="G",AW5,""))</f>
        <v/>
      </c>
      <c r="HQ5" s="461" t="str">
        <f>IF(AY5=0,"",IF(VLOOKUP(AZ5,Données!$J$2:$M$258,4,FALSE)="G",AY5,""))</f>
        <v/>
      </c>
      <c r="HR5" s="464">
        <f t="shared" ref="HR5:HR68" si="130">SUM(HL5:HQ5)</f>
        <v>0</v>
      </c>
      <c r="HS5" s="453" t="str">
        <f>IF(BB5=0,"",IF(VLOOKUP(BC5,Données!$J$2:$M$258,4,FALSE)="G",BB5,""))</f>
        <v/>
      </c>
      <c r="HT5" s="397" t="str">
        <f>IF(BD5=0,"",IF(VLOOKUP(BE5,Données!$J$2:$M$258,4,FALSE)="G",BD5,""))</f>
        <v/>
      </c>
      <c r="HU5" s="397" t="str">
        <f>IF(BF5=0,"",IF(VLOOKUP(BG5,Données!$J$2:$M$258,4,FALSE)="G",BF5,""))</f>
        <v/>
      </c>
      <c r="HV5" s="397" t="str">
        <f>IF(BH5=0,"",IF(VLOOKUP(BI5,Données!$J$2:$M$258,4,FALSE)="G",BH5,""))</f>
        <v/>
      </c>
      <c r="HW5" s="397" t="str">
        <f>IF(BJ5=0,"",IF(VLOOKUP(BK5,Données!$J$2:$M$258,4,FALSE)="G",BJ5,""))</f>
        <v/>
      </c>
      <c r="HX5" s="461" t="str">
        <f>IF(BL5=0,"",IF(VLOOKUP(BM5,Données!$J$2:$M$258,4,FALSE)="G",BL5,""))</f>
        <v/>
      </c>
      <c r="HY5" s="464">
        <f t="shared" ref="HY5:HY68" si="131">SUM(HS5:HX5)</f>
        <v>0</v>
      </c>
      <c r="HZ5" s="453" t="str">
        <f>IF(BO5=0,"",IF(VLOOKUP(BP5,Données!$J$2:$M$258,4,FALSE)="G",BO5,""))</f>
        <v/>
      </c>
      <c r="IA5" s="397" t="str">
        <f>IF(BQ5=0,"",IF(VLOOKUP(BR5,Données!$J$2:$M$258,4,FALSE)="G",BQ5,""))</f>
        <v/>
      </c>
      <c r="IB5" s="397" t="str">
        <f>IF(BS5=0,"",IF(VLOOKUP(BT5,Données!$J$2:$M$258,4,FALSE)="G",BS5,""))</f>
        <v/>
      </c>
      <c r="IC5" s="397" t="str">
        <f>IF(BU5=0,"",IF(VLOOKUP(BV5,Données!$J$2:$M$258,4,FALSE)="G",BU5,""))</f>
        <v/>
      </c>
      <c r="ID5" s="397" t="str">
        <f>IF(BW5=0,"",IF(VLOOKUP(BX5,Données!$J$2:$M$258,4,FALSE)="G",BW5,""))</f>
        <v/>
      </c>
      <c r="IE5" s="461" t="str">
        <f>IF(BY5=0,"",IF(VLOOKUP(BZ5,Données!$J$2:$M$258,4,FALSE)="G",BY5,""))</f>
        <v/>
      </c>
      <c r="IF5" s="464">
        <f t="shared" ref="IF5:IF68" si="132">SUM(HZ5:IE5)</f>
        <v>0</v>
      </c>
      <c r="IG5" s="453" t="str">
        <f>IF(CB5=0,"",IF(VLOOKUP(CC5,Données!$J$2:$M$258,4,FALSE)="G",CB5,""))</f>
        <v/>
      </c>
      <c r="IH5" s="397" t="str">
        <f>IF(CD5=0,"",IF(VLOOKUP(CE5,Données!$J$2:$M$258,4,FALSE)="G",CD5,""))</f>
        <v/>
      </c>
      <c r="II5" s="397" t="str">
        <f>IF(CF5=0,"",IF(VLOOKUP(CG5,Données!$J$2:$M$258,4,FALSE)="G",CF5,""))</f>
        <v/>
      </c>
      <c r="IJ5" s="397" t="str">
        <f>IF(CH5=0,"",IF(VLOOKUP(CI5,Données!$J$2:$M$258,4,FALSE)="G",CH5,""))</f>
        <v/>
      </c>
      <c r="IK5" s="397" t="str">
        <f>IF(CJ5=0,"",IF(VLOOKUP(CK5,Données!$J$2:$M$258,4,FALSE)="G",CJ5,""))</f>
        <v/>
      </c>
      <c r="IL5" s="461" t="str">
        <f>IF(CL5=0,"",IF(VLOOKUP(CM5,Données!$J$2:$M$258,4,FALSE)="G",CL5,""))</f>
        <v/>
      </c>
      <c r="IM5" s="464">
        <f t="shared" ref="IM5:IM68" si="133">SUM(IG5:IL5)</f>
        <v>0</v>
      </c>
      <c r="IO5" s="480">
        <f t="shared" si="77"/>
        <v>0</v>
      </c>
      <c r="IP5" s="481">
        <f t="shared" si="78"/>
        <v>0</v>
      </c>
      <c r="IQ5" s="482">
        <f t="shared" si="79"/>
        <v>0</v>
      </c>
      <c r="IR5" s="483">
        <f t="shared" si="80"/>
        <v>0</v>
      </c>
      <c r="IS5" s="484">
        <f t="shared" si="81"/>
        <v>0</v>
      </c>
      <c r="IT5" s="481">
        <f t="shared" si="82"/>
        <v>0</v>
      </c>
      <c r="IU5" s="482">
        <f t="shared" ref="IU5:IU68" si="134">DE5</f>
        <v>0</v>
      </c>
      <c r="IV5" s="485">
        <f t="shared" ref="IV5:IV68" si="135">EA5</f>
        <v>6</v>
      </c>
      <c r="IW5" s="483">
        <f>HLOOKUP(FO5,Plan!$I$6:$IO$30,25,FALSE)</f>
        <v>0</v>
      </c>
      <c r="IX5" s="482" t="str">
        <f t="shared" si="83"/>
        <v>06h00  0</v>
      </c>
      <c r="IY5" s="485">
        <f t="shared" si="84"/>
        <v>0</v>
      </c>
      <c r="IZ5" s="486">
        <f t="shared" si="85"/>
        <v>0</v>
      </c>
      <c r="JA5" s="484" t="str">
        <f t="shared" si="86"/>
        <v>06h00  6</v>
      </c>
      <c r="JB5" s="485">
        <f t="shared" si="87"/>
        <v>405</v>
      </c>
      <c r="JC5" s="487">
        <f t="shared" si="88"/>
        <v>208.125</v>
      </c>
      <c r="JD5" s="488" t="e">
        <f t="shared" ref="JD5:JD68" si="136">GX5</f>
        <v>#REF!</v>
      </c>
      <c r="JF5" s="512">
        <f t="shared" si="89"/>
        <v>0</v>
      </c>
      <c r="JG5" s="513">
        <f t="shared" si="90"/>
        <v>0</v>
      </c>
      <c r="JH5" s="514">
        <f t="shared" si="91"/>
        <v>0</v>
      </c>
      <c r="JI5" s="515">
        <f t="shared" si="92"/>
        <v>0</v>
      </c>
      <c r="JJ5" s="513">
        <f t="shared" si="93"/>
        <v>0</v>
      </c>
      <c r="JK5" s="516">
        <f t="shared" si="94"/>
        <v>0</v>
      </c>
      <c r="JL5" s="517">
        <f t="shared" si="95"/>
        <v>0</v>
      </c>
      <c r="JM5" s="513">
        <f t="shared" si="96"/>
        <v>0</v>
      </c>
      <c r="JN5" s="514">
        <f t="shared" si="97"/>
        <v>0</v>
      </c>
      <c r="JO5" s="506">
        <f t="shared" ref="JO5:JO68" si="137">EW5</f>
        <v>5</v>
      </c>
      <c r="JP5" s="507">
        <f t="shared" ref="JP5:JP68" si="138">FS5</f>
        <v>0</v>
      </c>
      <c r="JQ5" s="507">
        <f t="shared" ref="JQ5:JQ68" si="139">GO5</f>
        <v>0</v>
      </c>
      <c r="JR5" s="508">
        <f>HLOOKUP(GK5,Plan!$I$6:$IO$30,25,FALSE)</f>
        <v>0</v>
      </c>
      <c r="JS5" s="515" t="str">
        <f t="shared" si="98"/>
        <v>06h00  5</v>
      </c>
      <c r="JT5" s="513">
        <f t="shared" si="99"/>
        <v>281.25</v>
      </c>
      <c r="JU5" s="518">
        <f t="shared" si="100"/>
        <v>33</v>
      </c>
      <c r="JV5" s="517" t="str">
        <f t="shared" si="101"/>
        <v>06h00  0</v>
      </c>
      <c r="JW5" s="513">
        <f t="shared" si="102"/>
        <v>0</v>
      </c>
      <c r="JX5" s="519">
        <f t="shared" si="103"/>
        <v>0</v>
      </c>
      <c r="JY5" s="515" t="str">
        <f t="shared" si="104"/>
        <v>06h00  0</v>
      </c>
      <c r="JZ5" s="513">
        <f t="shared" si="105"/>
        <v>0</v>
      </c>
      <c r="KA5" s="518">
        <f t="shared" si="106"/>
        <v>0</v>
      </c>
      <c r="KB5" s="520" t="e">
        <f t="shared" ref="KB5:KB68" si="140">HB5</f>
        <v>#REF!</v>
      </c>
    </row>
    <row r="6" spans="1:288" ht="14.25" x14ac:dyDescent="0.2">
      <c r="A6" s="385">
        <f t="shared" si="0"/>
        <v>5</v>
      </c>
      <c r="B6" s="386" t="s">
        <v>406</v>
      </c>
      <c r="C6" s="387" t="s">
        <v>707</v>
      </c>
      <c r="D6" s="388" t="s">
        <v>767</v>
      </c>
      <c r="E6" s="388" t="s">
        <v>258</v>
      </c>
      <c r="F6" s="388">
        <v>60</v>
      </c>
      <c r="G6" s="394" t="str">
        <f>IF(ISNA(VLOOKUP(E6,Données!$J$2:$K$258,2,FALSE)),"",VLOOKUP(E6,Données!$J$2:$K$258,2,FALSE))</f>
        <v>London City</v>
      </c>
      <c r="H6" s="80"/>
      <c r="I6" s="77" t="str">
        <f t="shared" si="107"/>
        <v>700TRD</v>
      </c>
      <c r="J6" s="82"/>
      <c r="K6" s="344" t="s">
        <v>680</v>
      </c>
      <c r="M6" s="84">
        <f t="shared" si="1"/>
        <v>0</v>
      </c>
      <c r="N6" s="84">
        <f t="shared" si="2"/>
        <v>0</v>
      </c>
      <c r="O6" s="84">
        <f t="shared" si="3"/>
        <v>0</v>
      </c>
      <c r="P6" s="84">
        <f t="shared" si="4"/>
        <v>0</v>
      </c>
      <c r="Q6" s="84">
        <f t="shared" si="5"/>
        <v>0</v>
      </c>
      <c r="S6" s="86" t="str">
        <f t="shared" si="108"/>
        <v>700</v>
      </c>
      <c r="T6" s="371" t="str">
        <f>VLOOKUP(S6,Données!$Q$2:$R$229,2,FALSE)</f>
        <v>0700</v>
      </c>
      <c r="U6" s="85">
        <f>COUNTIF($T$4:T6,T6)</f>
        <v>1</v>
      </c>
      <c r="V6" s="85" t="str">
        <f t="shared" si="6"/>
        <v>TRD</v>
      </c>
      <c r="W6" s="85" t="str">
        <f>T6&amp;U6&amp;V6</f>
        <v>07001TRD</v>
      </c>
      <c r="X6" s="85">
        <f t="shared" si="7"/>
        <v>186</v>
      </c>
      <c r="Y6" s="85" t="str">
        <f t="shared" si="8"/>
        <v>LGW</v>
      </c>
      <c r="AA6" s="342" t="s">
        <v>111</v>
      </c>
      <c r="AB6" s="107">
        <f t="shared" si="9"/>
        <v>0</v>
      </c>
      <c r="AC6" s="106" t="str">
        <f t="shared" si="110"/>
        <v/>
      </c>
      <c r="AD6" s="97">
        <f t="shared" si="10"/>
        <v>0</v>
      </c>
      <c r="AE6" s="106" t="str">
        <f t="shared" si="11"/>
        <v/>
      </c>
      <c r="AF6" s="97">
        <f t="shared" si="12"/>
        <v>0</v>
      </c>
      <c r="AG6" s="106" t="str">
        <f t="shared" si="13"/>
        <v/>
      </c>
      <c r="AH6" s="97">
        <f t="shared" si="14"/>
        <v>0</v>
      </c>
      <c r="AI6" s="106" t="str">
        <f t="shared" si="15"/>
        <v/>
      </c>
      <c r="AJ6" s="97">
        <f t="shared" si="16"/>
        <v>0</v>
      </c>
      <c r="AK6" s="106" t="str">
        <f t="shared" si="17"/>
        <v/>
      </c>
      <c r="AL6" s="97">
        <f t="shared" si="18"/>
        <v>0</v>
      </c>
      <c r="AM6" s="108" t="str">
        <f t="shared" si="19"/>
        <v/>
      </c>
      <c r="AN6" s="113"/>
      <c r="AO6" s="115">
        <f t="shared" si="20"/>
        <v>0</v>
      </c>
      <c r="AP6" s="114" t="str">
        <f t="shared" si="21"/>
        <v/>
      </c>
      <c r="AQ6" s="89">
        <f t="shared" si="22"/>
        <v>0</v>
      </c>
      <c r="AR6" s="114" t="str">
        <f t="shared" si="23"/>
        <v/>
      </c>
      <c r="AS6" s="89">
        <f t="shared" si="24"/>
        <v>0</v>
      </c>
      <c r="AT6" s="114" t="str">
        <f t="shared" si="25"/>
        <v/>
      </c>
      <c r="AU6" s="89">
        <f t="shared" si="26"/>
        <v>0</v>
      </c>
      <c r="AV6" s="114" t="str">
        <f t="shared" si="27"/>
        <v/>
      </c>
      <c r="AW6" s="89">
        <f t="shared" si="28"/>
        <v>0</v>
      </c>
      <c r="AX6" s="114" t="str">
        <f t="shared" si="29"/>
        <v/>
      </c>
      <c r="AY6" s="89">
        <f t="shared" si="30"/>
        <v>0</v>
      </c>
      <c r="AZ6" s="116" t="str">
        <f t="shared" si="31"/>
        <v/>
      </c>
      <c r="BA6" s="113"/>
      <c r="BB6" s="122">
        <f t="shared" si="32"/>
        <v>0</v>
      </c>
      <c r="BC6" s="121" t="str">
        <f t="shared" si="33"/>
        <v/>
      </c>
      <c r="BD6" s="91">
        <f t="shared" si="34"/>
        <v>0</v>
      </c>
      <c r="BE6" s="121" t="str">
        <f t="shared" si="35"/>
        <v/>
      </c>
      <c r="BF6" s="91">
        <f t="shared" si="36"/>
        <v>0</v>
      </c>
      <c r="BG6" s="121" t="str">
        <f t="shared" si="37"/>
        <v/>
      </c>
      <c r="BH6" s="91">
        <f t="shared" si="38"/>
        <v>0</v>
      </c>
      <c r="BI6" s="121" t="str">
        <f t="shared" si="39"/>
        <v/>
      </c>
      <c r="BJ6" s="91">
        <f t="shared" si="40"/>
        <v>0</v>
      </c>
      <c r="BK6" s="121" t="str">
        <f t="shared" si="41"/>
        <v/>
      </c>
      <c r="BL6" s="91">
        <f t="shared" si="42"/>
        <v>0</v>
      </c>
      <c r="BM6" s="123" t="str">
        <f t="shared" si="43"/>
        <v/>
      </c>
      <c r="BN6" s="113"/>
      <c r="BO6" s="129">
        <f t="shared" si="44"/>
        <v>0</v>
      </c>
      <c r="BP6" s="128" t="str">
        <f t="shared" si="45"/>
        <v/>
      </c>
      <c r="BQ6" s="93">
        <f t="shared" si="46"/>
        <v>0</v>
      </c>
      <c r="BR6" s="128" t="str">
        <f t="shared" si="47"/>
        <v/>
      </c>
      <c r="BS6" s="93">
        <f t="shared" si="48"/>
        <v>0</v>
      </c>
      <c r="BT6" s="128" t="str">
        <f t="shared" si="49"/>
        <v/>
      </c>
      <c r="BU6" s="93">
        <f t="shared" si="111"/>
        <v>0</v>
      </c>
      <c r="BV6" s="128" t="str">
        <f t="shared" si="50"/>
        <v/>
      </c>
      <c r="BW6" s="93">
        <f t="shared" si="51"/>
        <v>0</v>
      </c>
      <c r="BX6" s="128" t="str">
        <f t="shared" si="52"/>
        <v/>
      </c>
      <c r="BY6" s="93">
        <f t="shared" si="53"/>
        <v>0</v>
      </c>
      <c r="BZ6" s="130" t="str">
        <f t="shared" si="54"/>
        <v/>
      </c>
      <c r="CA6" s="113"/>
      <c r="CB6" s="136">
        <f t="shared" si="55"/>
        <v>0</v>
      </c>
      <c r="CC6" s="135" t="str">
        <f t="shared" si="56"/>
        <v/>
      </c>
      <c r="CD6" s="95">
        <f t="shared" si="57"/>
        <v>0</v>
      </c>
      <c r="CE6" s="135" t="str">
        <f t="shared" si="58"/>
        <v/>
      </c>
      <c r="CF6" s="95">
        <f t="shared" si="59"/>
        <v>0</v>
      </c>
      <c r="CG6" s="135" t="str">
        <f t="shared" si="60"/>
        <v/>
      </c>
      <c r="CH6" s="95">
        <f t="shared" si="61"/>
        <v>0</v>
      </c>
      <c r="CI6" s="135" t="str">
        <f t="shared" si="62"/>
        <v/>
      </c>
      <c r="CJ6" s="95">
        <f t="shared" si="63"/>
        <v>0</v>
      </c>
      <c r="CK6" s="135" t="str">
        <f t="shared" si="64"/>
        <v/>
      </c>
      <c r="CL6" s="95">
        <f t="shared" si="65"/>
        <v>0</v>
      </c>
      <c r="CM6" s="137" t="str">
        <f t="shared" si="66"/>
        <v/>
      </c>
      <c r="CO6" s="163">
        <f>IFERROR(ROUNDUP((AB6*(VLOOKUP(VLOOKUP(AC6,Données!$J$2:$L$208,3,FALSE),Données!$E$10:$G$12,3,FALSE)))/1,0),0)</f>
        <v>0</v>
      </c>
      <c r="CP6" s="159">
        <f>IFERROR(ROUNDUP((AD6*(VLOOKUP(VLOOKUP(AE6,Données!$J$2:$L$208,3,FALSE),Données!$E$10:$G$12,3,FALSE)))/1,0),0)</f>
        <v>0</v>
      </c>
      <c r="CQ6" s="159">
        <f>IFERROR(ROUNDUP((AF6*(VLOOKUP(VLOOKUP(AG6,Données!$J$2:$L$208,3,FALSE),Données!$E$10:$G$12,3,FALSE)))/1,0),0)</f>
        <v>0</v>
      </c>
      <c r="CR6" s="159">
        <f>IFERROR(ROUNDUP((AH6*(VLOOKUP(VLOOKUP(AI6,Données!$J$2:$L$208,3,FALSE),Données!$E$10:$G$12,3,FALSE)))/1,0),0)</f>
        <v>0</v>
      </c>
      <c r="CS6" s="159">
        <f>IFERROR(ROUNDUP((AJ6*(VLOOKUP(VLOOKUP(AK6,Données!$J$2:$L$208,3,FALSE),Données!$E$10:$G$12,3,FALSE)))/1,0),0)</f>
        <v>0</v>
      </c>
      <c r="CT6" s="160">
        <f>IFERROR(ROUNDUP((AL6*(VLOOKUP(VLOOKUP(AM6,Données!$J$2:$L$208,3,FALSE),Données!$E$10:$G$12,3,FALSE)))/1,0),0)</f>
        <v>0</v>
      </c>
      <c r="CU6" s="158">
        <f>IF(ISNA(15/(VLOOKUP(VLOOKUP(AC6,Données!$J$2:$L$208,3,FALSE),Données!$E$10:$G$12,3,FALSE))),0,15/(VLOOKUP(VLOOKUP(AC6,Données!$J$2:$L$208,3,FALSE),Données!$E$10:$G$12,3,FALSE)))</f>
        <v>0</v>
      </c>
      <c r="CV6" s="159">
        <f>IF(ISNA(15/(VLOOKUP(VLOOKUP(AE6,Données!$J$2:$L$208,3,FALSE),Données!$E$10:$G$12,3,FALSE))),0,15/(VLOOKUP(VLOOKUP(AE6,Données!$J$2:$L$208,3,FALSE),Données!$E$10:$G$12,3,FALSE)))</f>
        <v>0</v>
      </c>
      <c r="CW6" s="159">
        <f>IF(ISNA(15/(VLOOKUP(VLOOKUP(AG6,Données!$J$2:$L$208,3,FALSE),Données!$E$10:$G$12,3,FALSE))),0,15/(VLOOKUP(VLOOKUP(AG6,Données!$J$2:$L$208,3,FALSE),Données!$E$10:$G$12,3,FALSE)))</f>
        <v>0</v>
      </c>
      <c r="CX6" s="159">
        <f>IF(ISNA(15/(VLOOKUP(VLOOKUP(AI6,Données!$J$2:$L$208,3,FALSE),Données!$E$10:$G$12,3,FALSE))),0,15/(VLOOKUP(VLOOKUP(AI6,Données!$J$2:$L$208,3,FALSE),Données!$E$10:$G$12,3,FALSE)))</f>
        <v>0</v>
      </c>
      <c r="CY6" s="159">
        <f>IF(ISNA(15/(VLOOKUP(VLOOKUP(AK6,Données!$J$2:$L$208,3,FALSE),Données!$E$10:$G$12,3,FALSE))),0,15/(VLOOKUP(VLOOKUP(AK6,Données!$J$2:$L$208,3,FALSE),Données!$E$10:$G$12,3,FALSE)))</f>
        <v>0</v>
      </c>
      <c r="CZ6" s="160">
        <f>IF(ISNA(15/(VLOOKUP(VLOOKUP(AM6,Données!$J$2:$L$208,3,FALSE),Données!$E$10:$G$12,3,FALSE))),0,15/(VLOOKUP(VLOOKUP(AM6,Données!$J$2:$L$208,3,FALSE),Données!$E$10:$G$12,3,FALSE)))</f>
        <v>0</v>
      </c>
      <c r="DA6" s="258">
        <v>6</v>
      </c>
      <c r="DB6" s="162">
        <f t="shared" si="112"/>
        <v>0</v>
      </c>
      <c r="DC6" s="161">
        <f t="shared" si="67"/>
        <v>0</v>
      </c>
      <c r="DD6" s="256">
        <f t="shared" si="68"/>
        <v>0</v>
      </c>
      <c r="DE6" s="259">
        <f>HLOOKUP(DA6,Plan!$I$6:$IO$26,17,FALSE)</f>
        <v>0</v>
      </c>
      <c r="DF6" s="164" t="s">
        <v>412</v>
      </c>
      <c r="DG6" s="157" t="str">
        <f t="shared" si="113"/>
        <v>06h15  0</v>
      </c>
      <c r="DH6" s="332">
        <f t="shared" si="69"/>
        <v>0</v>
      </c>
      <c r="DI6" s="334">
        <f t="shared" ref="DI6:DI69" si="141">IF((DI5-DH5)+DC6&lt;0,DC6,(DI5-DH5)+DC6)</f>
        <v>0</v>
      </c>
      <c r="DK6" s="226">
        <f>IFERROR(ROUNDUP((AO6*(VLOOKUP(VLOOKUP(AP6,Données!$J$2:$L$208,3,FALSE),Données!$E$10:$G$12,3,FALSE)))/1,0),0)</f>
        <v>0</v>
      </c>
      <c r="DL6" s="173">
        <f>IFERROR(ROUNDUP((AQ6*(VLOOKUP(VLOOKUP(AR6,Données!$J$2:$L$208,3,FALSE),Données!$E$10:$G$12,3,FALSE)))/1,0),0)</f>
        <v>0</v>
      </c>
      <c r="DM6" s="173">
        <f>IFERROR(ROUNDUP((AS6*(VLOOKUP(VLOOKUP(AT6,Données!$J$2:$L$208,3,FALSE),Données!$E$10:$G$12,3,FALSE)))/1,0),0)</f>
        <v>0</v>
      </c>
      <c r="DN6" s="173">
        <f>IFERROR(ROUNDUP((AU6*(VLOOKUP(VLOOKUP(AV6,Données!$J$2:$L$208,3,FALSE),Données!$E$10:$G$12,3,FALSE)))/1,0),0)</f>
        <v>0</v>
      </c>
      <c r="DO6" s="173">
        <f>IFERROR(ROUNDUP((AW6*(VLOOKUP(VLOOKUP(AX6,Données!$J$2:$L$208,3,FALSE),Données!$E$10:$G$12,3,FALSE)))/1,0),0)</f>
        <v>0</v>
      </c>
      <c r="DP6" s="174">
        <f>IFERROR(ROUNDUP((AY6*(VLOOKUP(VLOOKUP(AZ6,Données!$J$2:$L$208,3,FALSE),Données!$E$10:$G$12,3,FALSE)))/1,0),0)</f>
        <v>0</v>
      </c>
      <c r="DQ6" s="172">
        <f>IF(ISNA(15/(VLOOKUP(VLOOKUP(AP6,Données!$J$2:$L$208,3,FALSE),Données!$E$10:$G$12,3,FALSE))),0,15/(VLOOKUP(VLOOKUP(AP6,Données!$J$2:$L$208,3,FALSE),Données!$E$10:$G$12,3,FALSE)))</f>
        <v>0</v>
      </c>
      <c r="DR6" s="173">
        <f>IF(ISNA(15/(VLOOKUP(VLOOKUP(AR6,Données!$J$2:$L$208,3,FALSE),Données!$E$10:$G$12,3,FALSE))),0,15/(VLOOKUP(VLOOKUP(AR6,Données!$J$2:$L$208,3,FALSE),Données!$E$10:$G$12,3,FALSE)))</f>
        <v>0</v>
      </c>
      <c r="DS6" s="173">
        <f>IF(ISNA(15/(VLOOKUP(VLOOKUP(AT6,Données!$J$2:$L$208,3,FALSE),Données!$E$10:$G$12,3,FALSE))),0,15/(VLOOKUP(VLOOKUP(AT6,Données!$J$2:$L$208,3,FALSE),Données!$E$10:$G$12,3,FALSE)))</f>
        <v>0</v>
      </c>
      <c r="DT6" s="173">
        <f>IF(ISNA(15/(VLOOKUP(VLOOKUP(AV6,Données!$J$2:$L$208,3,FALSE),Données!$E$10:$G$12,3,FALSE))),0,15/(VLOOKUP(VLOOKUP(AV6,Données!$J$2:$L$208,3,FALSE),Données!$E$10:$G$12,3,FALSE)))</f>
        <v>0</v>
      </c>
      <c r="DU6" s="173">
        <f>IF(ISNA(15/(VLOOKUP(VLOOKUP(AX6,Données!$J$2:$L$208,3,FALSE),Données!$E$10:$G$12,3,FALSE))),0,15/(VLOOKUP(VLOOKUP(AX6,Données!$J$2:$L$208,3,FALSE),Données!$E$10:$G$12,3,FALSE)))</f>
        <v>0</v>
      </c>
      <c r="DV6" s="174">
        <f>IF(ISNA(15/(VLOOKUP(VLOOKUP(AZ6,Données!$J$2:$L$208,3,FALSE),Données!$E$10:$G$12,3,FALSE))),0,15/(VLOOKUP(VLOOKUP(AZ6,Données!$J$2:$L$208,3,FALSE),Données!$E$10:$G$12,3,FALSE)))</f>
        <v>0</v>
      </c>
      <c r="DW6" s="282">
        <v>6</v>
      </c>
      <c r="DX6" s="169">
        <f t="shared" si="114"/>
        <v>67.5</v>
      </c>
      <c r="DY6" s="171">
        <f t="shared" si="115"/>
        <v>0</v>
      </c>
      <c r="DZ6" s="228" t="str">
        <f t="shared" si="71"/>
        <v/>
      </c>
      <c r="EA6" s="283">
        <f>HLOOKUP(DW6,Plan!$I$6:$IO$26,16,FALSE)</f>
        <v>5</v>
      </c>
      <c r="EB6" s="278" t="s">
        <v>412</v>
      </c>
      <c r="EC6" s="279" t="str">
        <f t="shared" si="116"/>
        <v>06h15  5</v>
      </c>
      <c r="ED6" s="84">
        <f t="shared" ref="ED6:ED35" si="142">IF(EA6=0,0,(IF(DX6*EA6=0,ED5,DX6*EA6)))</f>
        <v>337.5</v>
      </c>
      <c r="EE6" s="286">
        <f t="shared" ref="EE6:EE68" si="143">(DY10/8)*2+(DY9/8)*2+(DY8/8)*3+(DY7/8)*1</f>
        <v>75.625</v>
      </c>
      <c r="EG6" s="208">
        <f>IFERROR(ROUNDUP((BB6*(VLOOKUP(VLOOKUP(BC6,Données!$J$2:$L$208,3,FALSE),Données!$E$10:$G$12,3,FALSE)))/1,0),0)</f>
        <v>0</v>
      </c>
      <c r="EH6" s="182">
        <f>IFERROR(ROUNDUP((BD6*(VLOOKUP(VLOOKUP(BE6,Données!$J$2:$L$208,3,FALSE),Données!$E$10:$G$12,3,FALSE)))/1,0),0)</f>
        <v>0</v>
      </c>
      <c r="EI6" s="182">
        <f>IFERROR(ROUNDUP((BF6*(VLOOKUP(VLOOKUP(BG6,Données!$J$2:$L$208,3,FALSE),Données!$E$10:$G$12,3,FALSE)))/1,0),0)</f>
        <v>0</v>
      </c>
      <c r="EJ6" s="182">
        <f>IFERROR(ROUNDUP((BH6*(VLOOKUP(VLOOKUP(BI6,Données!$J$2:$L$208,3,FALSE),Données!$E$10:$G$12,3,FALSE)))/1,0),0)</f>
        <v>0</v>
      </c>
      <c r="EK6" s="182">
        <f>IFERROR(ROUNDUP((BJ6*(VLOOKUP(VLOOKUP(BK6,Données!$J$2:$L$208,3,FALSE),Données!$E$10:$G$12,3,FALSE)))/1,0),0)</f>
        <v>0</v>
      </c>
      <c r="EL6" s="183">
        <f>IFERROR(ROUNDUP((BL6*(VLOOKUP(VLOOKUP(BM6,Données!$J$2:$L$208,3,FALSE),Données!$E$10:$G$12,3,FALSE)))/1,0),0)</f>
        <v>0</v>
      </c>
      <c r="EM6" s="181">
        <f>IF(ISNA(15/(VLOOKUP(VLOOKUP(BC6,Données!$J$2:$L$208,3,FALSE),Données!$E$10:$G$12,3,FALSE))),0,15/(VLOOKUP(VLOOKUP(BC6,Données!$J$2:$L$208,3,FALSE),Données!$E$10:$G$12,3,FALSE)))</f>
        <v>0</v>
      </c>
      <c r="EN6" s="182">
        <f>IF(ISNA(15/(VLOOKUP(VLOOKUP(BE6,Données!$J$2:$L$208,3,FALSE),Données!$E$10:$G$12,3,FALSE))),0,15/(VLOOKUP(VLOOKUP(BE6,Données!$J$2:$L$208,3,FALSE),Données!$E$10:$G$12,3,FALSE)))</f>
        <v>0</v>
      </c>
      <c r="EO6" s="182">
        <f>IF(ISNA(15/(VLOOKUP(VLOOKUP(BG6,Données!$J$2:$L$208,3,FALSE),Données!$E$10:$G$12,3,FALSE))),0,15/(VLOOKUP(VLOOKUP(BG6,Données!$J$2:$L$208,3,FALSE),Données!$E$10:$G$12,3,FALSE)))</f>
        <v>0</v>
      </c>
      <c r="EP6" s="182">
        <f>IF(ISNA(15/(VLOOKUP(VLOOKUP(BI6,Données!$J$2:$L$208,3,FALSE),Données!$E$10:$G$12,3,FALSE))),0,15/(VLOOKUP(VLOOKUP(BI6,Données!$J$2:$L$208,3,FALSE),Données!$E$10:$G$12,3,FALSE)))</f>
        <v>0</v>
      </c>
      <c r="EQ6" s="182">
        <f>IF(ISNA(15/(VLOOKUP(VLOOKUP(BK6,Données!$J$2:$L$208,3,FALSE),Données!$E$10:$G$12,3,FALSE))),0,15/(VLOOKUP(VLOOKUP(BK6,Données!$J$2:$L$208,3,FALSE),Données!$E$10:$G$12,3,FALSE)))</f>
        <v>0</v>
      </c>
      <c r="ER6" s="183">
        <f>IF(ISNA(15/(VLOOKUP(VLOOKUP(BM6,Données!$J$2:$L$208,3,FALSE),Données!$E$10:$G$12,3,FALSE))),0,15/(VLOOKUP(VLOOKUP(BM6,Données!$J$2:$L$208,3,FALSE),Données!$E$10:$G$12,3,FALSE)))</f>
        <v>0</v>
      </c>
      <c r="ES6" s="293">
        <v>6</v>
      </c>
      <c r="ET6" s="573">
        <f t="shared" si="117"/>
        <v>56.25</v>
      </c>
      <c r="EU6" s="180">
        <f t="shared" si="118"/>
        <v>0</v>
      </c>
      <c r="EV6" s="211" t="str">
        <f t="shared" si="72"/>
        <v/>
      </c>
      <c r="EW6" s="211">
        <f>HLOOKUP(ES6,Plan!$I$6:$IO$26,19,FALSE)</f>
        <v>5</v>
      </c>
      <c r="EX6" s="210" t="s">
        <v>412</v>
      </c>
      <c r="EY6" s="182" t="str">
        <f t="shared" si="119"/>
        <v>06h15  5</v>
      </c>
      <c r="EZ6" s="295">
        <f t="shared" ref="EZ6:EZ35" si="144">IF(EW6=0,0,(IF(ET6*EW6=0,EZ5,ET6*EW6)))</f>
        <v>281.25</v>
      </c>
      <c r="FA6" s="296">
        <f>(EU10/8)*2+(EU9/8)*2+(EU8/8)*3+(EU7/8)*1</f>
        <v>33</v>
      </c>
      <c r="FC6" s="200">
        <f>IFERROR(ROUNDUP((BO6*(VLOOKUP(VLOOKUP(BP6,Données!$J$2:$L$208,3,FALSE),Données!$E$10:$G$12,3,FALSE)))/1,0),0)</f>
        <v>0</v>
      </c>
      <c r="FD6" s="190">
        <f>IFERROR(ROUNDUP((BQ6*(VLOOKUP(VLOOKUP(BR6,Données!$J$2:$L$208,3,FALSE),Données!$E$10:$G$12,3,FALSE)))/1,0),0)</f>
        <v>0</v>
      </c>
      <c r="FE6" s="190">
        <f>IFERROR(ROUNDUP((BS6*(VLOOKUP(VLOOKUP(BT6,Données!$J$2:$L$208,3,FALSE),Données!$E$10:$G$12,3,FALSE)))/1,0),0)</f>
        <v>0</v>
      </c>
      <c r="FF6" s="190">
        <f>IFERROR(ROUNDUP((BU6*(VLOOKUP(VLOOKUP(BV6,Données!$J$2:$L$208,3,FALSE),Données!$E$10:$G$12,3,FALSE)))/1,0),0)</f>
        <v>0</v>
      </c>
      <c r="FG6" s="190">
        <f>IFERROR(ROUNDUP((BW6*(VLOOKUP(VLOOKUP(BX6,Données!$J$2:$L$208,3,FALSE),Données!$E$10:$G$12,3,FALSE)))/1,0),0)</f>
        <v>0</v>
      </c>
      <c r="FH6" s="191">
        <f>IFERROR(ROUNDUP((BY6*(VLOOKUP(VLOOKUP(BZ6,Données!$J$2:$L$208,3,FALSE),Données!$E$10:$G$12,3,FALSE)))/1,0),0)</f>
        <v>0</v>
      </c>
      <c r="FI6" s="189">
        <f>IF(ISNA(15/(VLOOKUP(VLOOKUP(BP6,Données!$J$2:$L$208,3,FALSE),Données!$E$10:$G$12,3,FALSE))),0,15/(VLOOKUP(VLOOKUP(BP6,Données!$J$2:$L$208,3,FALSE),Données!$E$10:$G$12,3,FALSE)))</f>
        <v>0</v>
      </c>
      <c r="FJ6" s="190">
        <f>IF(ISNA(15/(VLOOKUP(VLOOKUP(BR6,Données!$J$2:$L$208,3,FALSE),Données!$E$10:$G$12,3,FALSE))),0,15/(VLOOKUP(VLOOKUP(BR6,Données!$J$2:$L$208,3,FALSE),Données!$E$10:$G$12,3,FALSE)))</f>
        <v>0</v>
      </c>
      <c r="FK6" s="190">
        <f>IF(ISNA(15/(VLOOKUP(VLOOKUP(BT6,Données!$J$2:$L$208,3,FALSE),Données!$E$10:$G$12,3,FALSE))),0,15/(VLOOKUP(VLOOKUP(BT6,Données!$J$2:$L$208,3,FALSE),Données!$E$10:$G$12,3,FALSE)))</f>
        <v>0</v>
      </c>
      <c r="FL6" s="190">
        <f>IF(ISNA(15/(VLOOKUP(VLOOKUP(BV6,Données!$J$2:$L$208,3,FALSE),Données!$E$10:$G$12,3,FALSE))),0,15/(VLOOKUP(VLOOKUP(BV6,Données!$J$2:$L$208,3,FALSE),Données!$E$10:$G$12,3,FALSE)))</f>
        <v>0</v>
      </c>
      <c r="FM6" s="190">
        <f>IF(ISNA(15/(VLOOKUP(VLOOKUP(BX6,Données!$J$2:$L$208,3,FALSE),Données!$E$10:$G$12,3,FALSE))),0,15/(VLOOKUP(VLOOKUP(BX6,Données!$J$2:$L$208,3,FALSE),Données!$E$10:$G$12,3,FALSE)))</f>
        <v>0</v>
      </c>
      <c r="FN6" s="191">
        <f>IF(ISNA(15/(VLOOKUP(VLOOKUP(BZ6,Données!$J$2:$L$208,3,FALSE),Données!$E$10:$G$12,3,FALSE))),0,15/(VLOOKUP(VLOOKUP(BZ6,Données!$J$2:$L$208,3,FALSE),Données!$E$10:$G$12,3,FALSE)))</f>
        <v>0</v>
      </c>
      <c r="FO6" s="305">
        <v>6</v>
      </c>
      <c r="FP6" s="188">
        <f t="shared" si="120"/>
        <v>0</v>
      </c>
      <c r="FQ6" s="190">
        <f t="shared" si="121"/>
        <v>0</v>
      </c>
      <c r="FR6" s="203" t="str">
        <f t="shared" si="73"/>
        <v/>
      </c>
      <c r="FS6" s="203">
        <f>HLOOKUP(FO6,Plan!$I$6:$IO$26,20,FALSE)</f>
        <v>0</v>
      </c>
      <c r="FT6" s="202" t="s">
        <v>412</v>
      </c>
      <c r="FU6" s="190" t="str">
        <f t="shared" si="122"/>
        <v>06h15  0</v>
      </c>
      <c r="FV6" s="307">
        <f t="shared" si="123"/>
        <v>0</v>
      </c>
      <c r="FW6" s="308">
        <f t="shared" ref="FW6:FW69" si="145">IF((FW5-FV5)+FQ6&lt;0,FQ6,(FW5-FV5)+FQ6)</f>
        <v>0</v>
      </c>
      <c r="FY6" s="233">
        <f>IFERROR(ROUNDUP((CB6*(VLOOKUP(VLOOKUP(CC6,Données!$J$2:$L$208,3,FALSE),Données!$E$10:$G$12,3,FALSE)))/1,0),0)</f>
        <v>0</v>
      </c>
      <c r="FZ6" s="218">
        <f>IFERROR(ROUNDUP((CD6*(VLOOKUP(VLOOKUP(CE6,Données!$J$2:$L$208,3,FALSE),Données!$E$10:$G$12,3,FALSE)))/1,0),0)</f>
        <v>0</v>
      </c>
      <c r="GA6" s="218">
        <f>IFERROR(ROUNDUP((CF6*(VLOOKUP(VLOOKUP(CG6,Données!$J$2:$L$208,3,FALSE),Données!$E$10:$G$12,3,FALSE)))/1,0),0)</f>
        <v>0</v>
      </c>
      <c r="GB6" s="218">
        <f>IFERROR(ROUNDUP((CH6*(VLOOKUP(VLOOKUP(CI6,Données!$J$2:$L$208,3,FALSE),Données!$E$10:$G$12,3,FALSE)))/1,0),0)</f>
        <v>0</v>
      </c>
      <c r="GC6" s="218">
        <f>IFERROR(ROUNDUP((CJ6*(VLOOKUP(VLOOKUP(CK6,Données!$J$2:$L$208,3,FALSE),Données!$E$10:$G$12,3,FALSE)))/1,0),0)</f>
        <v>0</v>
      </c>
      <c r="GD6" s="219">
        <f>IFERROR(ROUNDUP((CL6*(VLOOKUP(VLOOKUP(CM6,Données!$J$2:$L$208,3,FALSE),Données!$E$10:$G$12,3,FALSE)))/1,0),0)</f>
        <v>0</v>
      </c>
      <c r="GE6" s="217">
        <f>IF(ISNA(15/(VLOOKUP(VLOOKUP(CC6,Données!$J$2:$L$208,3,FALSE),Données!$E$10:$G$12,3,FALSE))),0,15/(VLOOKUP(VLOOKUP(CC6,Données!$J$2:$L$208,3,FALSE),Données!$E$10:$G$12,3,FALSE)))</f>
        <v>0</v>
      </c>
      <c r="GF6" s="218">
        <f>IF(ISNA(15/(VLOOKUP(VLOOKUP(CE6,Données!$J$2:$L$208,3,FALSE),Données!$E$10:$G$12,3,FALSE))),0,15/(VLOOKUP(VLOOKUP(CE6,Données!$J$2:$L$208,3,FALSE),Données!$E$10:$G$12,3,FALSE)))</f>
        <v>0</v>
      </c>
      <c r="GG6" s="218">
        <f>IF(ISNA(15/(VLOOKUP(VLOOKUP(CG6,Données!$J$2:$L$208,3,FALSE),Données!$E$10:$G$12,3,FALSE))),0,15/(VLOOKUP(VLOOKUP(CG6,Données!$J$2:$L$208,3,FALSE),Données!$E$10:$G$12,3,FALSE)))</f>
        <v>0</v>
      </c>
      <c r="GH6" s="218">
        <f>IF(ISNA(15/(VLOOKUP(VLOOKUP(CI6,Données!$J$2:$L$208,3,FALSE),Données!$E$10:$G$12,3,FALSE))),0,15/(VLOOKUP(VLOOKUP(CI6,Données!$J$2:$L$208,3,FALSE),Données!$E$10:$G$12,3,FALSE)))</f>
        <v>0</v>
      </c>
      <c r="GI6" s="218">
        <f>IF(ISNA(15/(VLOOKUP(VLOOKUP(CK6,Données!$J$2:$L$208,3,FALSE),Données!$E$10:$G$12,3,FALSE))),0,15/(VLOOKUP(VLOOKUP(CK6,Données!$J$2:$L$208,3,FALSE),Données!$E$10:$G$12,3,FALSE)))</f>
        <v>0</v>
      </c>
      <c r="GJ6" s="219">
        <f>IF(ISNA(15/(VLOOKUP(VLOOKUP(CM6,Données!$J$2:$L$208,3,FALSE),Données!$E$10:$G$12,3,FALSE))),0,15/(VLOOKUP(VLOOKUP(CM6,Données!$J$2:$L$208,3,FALSE),Données!$E$10:$G$12,3,FALSE)))</f>
        <v>0</v>
      </c>
      <c r="GK6" s="318">
        <v>6</v>
      </c>
      <c r="GL6" s="216">
        <f t="shared" si="124"/>
        <v>0</v>
      </c>
      <c r="GM6" s="218">
        <f t="shared" si="125"/>
        <v>0</v>
      </c>
      <c r="GN6" s="236" t="str">
        <f t="shared" si="74"/>
        <v/>
      </c>
      <c r="GO6" s="236">
        <f>HLOOKUP(GK6,Plan!$I$6:$IO$26,21,FALSE)</f>
        <v>0</v>
      </c>
      <c r="GP6" s="235" t="s">
        <v>412</v>
      </c>
      <c r="GQ6" s="218" t="str">
        <f t="shared" si="126"/>
        <v>06h15  0</v>
      </c>
      <c r="GR6" s="320">
        <f t="shared" si="75"/>
        <v>0</v>
      </c>
      <c r="GS6" s="321">
        <f t="shared" ref="GS6:GS69" si="146">IF((GS5-GR5)+GM6&lt;0,GM6,(GS5-GR5)+GM6)</f>
        <v>0</v>
      </c>
      <c r="GT6" s="420"/>
      <c r="GU6" s="425" t="s">
        <v>494</v>
      </c>
      <c r="GV6" s="429" t="e">
        <f>#REF!</f>
        <v>#REF!</v>
      </c>
      <c r="GW6" s="430" t="e">
        <f>#REF!</f>
        <v>#REF!</v>
      </c>
      <c r="GX6" s="448" t="e">
        <f t="shared" si="127"/>
        <v>#REF!</v>
      </c>
      <c r="GY6" s="429" t="e">
        <f>#REF!</f>
        <v>#REF!</v>
      </c>
      <c r="GZ6" s="421" t="e">
        <f>#REF!</f>
        <v>#REF!</v>
      </c>
      <c r="HA6" s="434" t="e">
        <f>#REF!</f>
        <v>#REF!</v>
      </c>
      <c r="HB6" s="451" t="e">
        <f t="shared" si="128"/>
        <v>#REF!</v>
      </c>
      <c r="HD6" s="425" t="s">
        <v>494</v>
      </c>
      <c r="HE6" s="453" t="str">
        <f>IF(AB6=0,"",IF(VLOOKUP(AC6,Données!$J$2:$M$258,4,FALSE)="G",AB6,""))</f>
        <v/>
      </c>
      <c r="HF6" s="397" t="str">
        <f>IF(AD6=0,"",IF(VLOOKUP(AE6,Données!$J$2:$M$258,4,FALSE)="G",AD6,""))</f>
        <v/>
      </c>
      <c r="HG6" s="397" t="str">
        <f>IF(AF6=0,"",IF(VLOOKUP(AG6,Données!$J$2:$M$258,4,FALSE)="G",AF6,""))</f>
        <v/>
      </c>
      <c r="HH6" s="397" t="str">
        <f>IF(AH6=0,"",IF(VLOOKUP(AI6,Données!$J$2:$M$258,4,FALSE)="G",AH6,""))</f>
        <v/>
      </c>
      <c r="HI6" s="397" t="str">
        <f>IF(AJ6=0,"",IF(VLOOKUP(AK6,Données!$J$2:$M$258,4,FALSE)="G",AJ6,""))</f>
        <v/>
      </c>
      <c r="HJ6" s="461" t="str">
        <f>IF(AL6=0,"",IF(VLOOKUP(AM6,Données!$J$2:$M$258,4,FALSE)="G",AL6,""))</f>
        <v/>
      </c>
      <c r="HK6" s="464">
        <f t="shared" si="129"/>
        <v>0</v>
      </c>
      <c r="HL6" s="453" t="str">
        <f>IF(AO6=0,"",IF(VLOOKUP(AP6,Données!$J$2:$M$258,4,FALSE)="G",AO6,""))</f>
        <v/>
      </c>
      <c r="HM6" s="397" t="str">
        <f>IF(AQ6=0,"",IF(VLOOKUP(AR6,Données!$J$2:$M$258,4,FALSE)="G",AQ6,""))</f>
        <v/>
      </c>
      <c r="HN6" s="397" t="str">
        <f>IF(AS6=0,"",IF(VLOOKUP(AT6,Données!$J$2:$M$258,4,FALSE)="G",AS6,""))</f>
        <v/>
      </c>
      <c r="HO6" s="397" t="str">
        <f>IF(AU6=0,"",IF(VLOOKUP(AV6,Données!$J$2:$M$258,4,FALSE)="G",AU6,""))</f>
        <v/>
      </c>
      <c r="HP6" s="397" t="str">
        <f>IF(AW6=0,"",IF(VLOOKUP(AX6,Données!$J$2:$M$258,4,FALSE)="G",AW6,""))</f>
        <v/>
      </c>
      <c r="HQ6" s="461" t="str">
        <f>IF(AY6=0,"",IF(VLOOKUP(AZ6,Données!$J$2:$M$258,4,FALSE)="G",AY6,""))</f>
        <v/>
      </c>
      <c r="HR6" s="464">
        <f t="shared" si="130"/>
        <v>0</v>
      </c>
      <c r="HS6" s="453" t="str">
        <f>IF(BB6=0,"",IF(VLOOKUP(BC6,Données!$J$2:$M$258,4,FALSE)="G",BB6,""))</f>
        <v/>
      </c>
      <c r="HT6" s="397" t="str">
        <f>IF(BD6=0,"",IF(VLOOKUP(BE6,Données!$J$2:$M$258,4,FALSE)="G",BD6,""))</f>
        <v/>
      </c>
      <c r="HU6" s="397" t="str">
        <f>IF(BF6=0,"",IF(VLOOKUP(BG6,Données!$J$2:$M$258,4,FALSE)="G",BF6,""))</f>
        <v/>
      </c>
      <c r="HV6" s="397" t="str">
        <f>IF(BH6=0,"",IF(VLOOKUP(BI6,Données!$J$2:$M$258,4,FALSE)="G",BH6,""))</f>
        <v/>
      </c>
      <c r="HW6" s="397" t="str">
        <f>IF(BJ6=0,"",IF(VLOOKUP(BK6,Données!$J$2:$M$258,4,FALSE)="G",BJ6,""))</f>
        <v/>
      </c>
      <c r="HX6" s="461" t="str">
        <f>IF(BL6=0,"",IF(VLOOKUP(BM6,Données!$J$2:$M$258,4,FALSE)="G",BL6,""))</f>
        <v/>
      </c>
      <c r="HY6" s="464">
        <f t="shared" si="131"/>
        <v>0</v>
      </c>
      <c r="HZ6" s="453" t="str">
        <f>IF(BO6=0,"",IF(VLOOKUP(BP6,Données!$J$2:$M$258,4,FALSE)="G",BO6,""))</f>
        <v/>
      </c>
      <c r="IA6" s="397" t="str">
        <f>IF(BQ6=0,"",IF(VLOOKUP(BR6,Données!$J$2:$M$258,4,FALSE)="G",BQ6,""))</f>
        <v/>
      </c>
      <c r="IB6" s="397" t="str">
        <f>IF(BS6=0,"",IF(VLOOKUP(BT6,Données!$J$2:$M$258,4,FALSE)="G",BS6,""))</f>
        <v/>
      </c>
      <c r="IC6" s="397" t="str">
        <f>IF(BU6=0,"",IF(VLOOKUP(BV6,Données!$J$2:$M$258,4,FALSE)="G",BU6,""))</f>
        <v/>
      </c>
      <c r="ID6" s="397" t="str">
        <f>IF(BW6=0,"",IF(VLOOKUP(BX6,Données!$J$2:$M$258,4,FALSE)="G",BW6,""))</f>
        <v/>
      </c>
      <c r="IE6" s="461" t="str">
        <f>IF(BY6=0,"",IF(VLOOKUP(BZ6,Données!$J$2:$M$258,4,FALSE)="G",BY6,""))</f>
        <v/>
      </c>
      <c r="IF6" s="464">
        <f t="shared" si="132"/>
        <v>0</v>
      </c>
      <c r="IG6" s="453" t="str">
        <f>IF(CB6=0,"",IF(VLOOKUP(CC6,Données!$J$2:$M$258,4,FALSE)="G",CB6,""))</f>
        <v/>
      </c>
      <c r="IH6" s="397" t="str">
        <f>IF(CD6=0,"",IF(VLOOKUP(CE6,Données!$J$2:$M$258,4,FALSE)="G",CD6,""))</f>
        <v/>
      </c>
      <c r="II6" s="397" t="str">
        <f>IF(CF6=0,"",IF(VLOOKUP(CG6,Données!$J$2:$M$258,4,FALSE)="G",CF6,""))</f>
        <v/>
      </c>
      <c r="IJ6" s="397" t="str">
        <f>IF(CH6=0,"",IF(VLOOKUP(CI6,Données!$J$2:$M$258,4,FALSE)="G",CH6,""))</f>
        <v/>
      </c>
      <c r="IK6" s="397" t="str">
        <f>IF(CJ6=0,"",IF(VLOOKUP(CK6,Données!$J$2:$M$258,4,FALSE)="G",CJ6,""))</f>
        <v/>
      </c>
      <c r="IL6" s="461" t="str">
        <f>IF(CL6=0,"",IF(VLOOKUP(CM6,Données!$J$2:$M$258,4,FALSE)="G",CL6,""))</f>
        <v/>
      </c>
      <c r="IM6" s="464">
        <f t="shared" si="133"/>
        <v>0</v>
      </c>
      <c r="IO6" s="480">
        <f t="shared" si="77"/>
        <v>0</v>
      </c>
      <c r="IP6" s="481">
        <f t="shared" si="78"/>
        <v>0</v>
      </c>
      <c r="IQ6" s="482">
        <f t="shared" si="79"/>
        <v>0</v>
      </c>
      <c r="IR6" s="483">
        <f t="shared" si="80"/>
        <v>0</v>
      </c>
      <c r="IS6" s="484">
        <f t="shared" si="81"/>
        <v>0</v>
      </c>
      <c r="IT6" s="481">
        <f t="shared" si="82"/>
        <v>0</v>
      </c>
      <c r="IU6" s="482">
        <f t="shared" si="134"/>
        <v>0</v>
      </c>
      <c r="IV6" s="485">
        <f t="shared" si="135"/>
        <v>5</v>
      </c>
      <c r="IW6" s="483">
        <f>HLOOKUP(FO6,Plan!$I$6:$IO$30,25,FALSE)</f>
        <v>0</v>
      </c>
      <c r="IX6" s="482" t="str">
        <f t="shared" si="83"/>
        <v>06h15  0</v>
      </c>
      <c r="IY6" s="485">
        <f t="shared" si="84"/>
        <v>0</v>
      </c>
      <c r="IZ6" s="486">
        <f t="shared" si="85"/>
        <v>0</v>
      </c>
      <c r="JA6" s="484" t="str">
        <f t="shared" si="86"/>
        <v>06h15  5</v>
      </c>
      <c r="JB6" s="485">
        <f t="shared" si="87"/>
        <v>337.5</v>
      </c>
      <c r="JC6" s="487">
        <f t="shared" si="88"/>
        <v>75.625</v>
      </c>
      <c r="JD6" s="488" t="e">
        <f t="shared" si="136"/>
        <v>#REF!</v>
      </c>
      <c r="JF6" s="512">
        <f t="shared" si="89"/>
        <v>0</v>
      </c>
      <c r="JG6" s="513">
        <f t="shared" si="90"/>
        <v>0</v>
      </c>
      <c r="JH6" s="514">
        <f t="shared" si="91"/>
        <v>0</v>
      </c>
      <c r="JI6" s="515">
        <f t="shared" si="92"/>
        <v>0</v>
      </c>
      <c r="JJ6" s="513">
        <f t="shared" si="93"/>
        <v>0</v>
      </c>
      <c r="JK6" s="516">
        <f t="shared" si="94"/>
        <v>0</v>
      </c>
      <c r="JL6" s="517">
        <f t="shared" si="95"/>
        <v>0</v>
      </c>
      <c r="JM6" s="513">
        <f t="shared" si="96"/>
        <v>0</v>
      </c>
      <c r="JN6" s="514">
        <f t="shared" si="97"/>
        <v>0</v>
      </c>
      <c r="JO6" s="506">
        <f t="shared" si="137"/>
        <v>5</v>
      </c>
      <c r="JP6" s="507">
        <f t="shared" si="138"/>
        <v>0</v>
      </c>
      <c r="JQ6" s="507">
        <f t="shared" si="139"/>
        <v>0</v>
      </c>
      <c r="JR6" s="508">
        <f>HLOOKUP(GK6,Plan!$I$6:$IO$30,25,FALSE)</f>
        <v>0</v>
      </c>
      <c r="JS6" s="515" t="str">
        <f t="shared" si="98"/>
        <v>06h15  5</v>
      </c>
      <c r="JT6" s="513">
        <f t="shared" si="99"/>
        <v>281.25</v>
      </c>
      <c r="JU6" s="518">
        <f t="shared" si="100"/>
        <v>33</v>
      </c>
      <c r="JV6" s="517" t="str">
        <f t="shared" si="101"/>
        <v>06h15  0</v>
      </c>
      <c r="JW6" s="513">
        <f t="shared" si="102"/>
        <v>0</v>
      </c>
      <c r="JX6" s="519">
        <f t="shared" si="103"/>
        <v>0</v>
      </c>
      <c r="JY6" s="515" t="str">
        <f t="shared" si="104"/>
        <v>06h15  0</v>
      </c>
      <c r="JZ6" s="513">
        <f t="shared" si="105"/>
        <v>0</v>
      </c>
      <c r="KA6" s="518">
        <f t="shared" si="106"/>
        <v>0</v>
      </c>
      <c r="KB6" s="520" t="e">
        <f t="shared" si="140"/>
        <v>#REF!</v>
      </c>
    </row>
    <row r="7" spans="1:288" ht="14.25" x14ac:dyDescent="0.2">
      <c r="A7" s="385">
        <f>IF(B7="","",A6+1)</f>
        <v>6</v>
      </c>
      <c r="B7" s="386" t="s">
        <v>407</v>
      </c>
      <c r="C7" s="387" t="s">
        <v>708</v>
      </c>
      <c r="D7" s="388" t="s">
        <v>768</v>
      </c>
      <c r="E7" s="388" t="s">
        <v>262</v>
      </c>
      <c r="F7" s="388">
        <v>93</v>
      </c>
      <c r="G7" s="394" t="str">
        <f>IF(ISNA(VLOOKUP(E7,Données!$J$2:$K$258,2,FALSE)),"",VLOOKUP(E7,Données!$J$2:$K$258,2,FALSE))</f>
        <v>London Heathrow</v>
      </c>
      <c r="H7" s="80"/>
      <c r="I7" s="77" t="str">
        <f t="shared" si="107"/>
        <v>700TRD</v>
      </c>
      <c r="J7" s="82"/>
      <c r="K7" s="344" t="s">
        <v>681</v>
      </c>
      <c r="M7" s="84">
        <f t="shared" si="1"/>
        <v>0</v>
      </c>
      <c r="N7" s="84">
        <f t="shared" si="2"/>
        <v>0</v>
      </c>
      <c r="O7" s="84">
        <f t="shared" si="3"/>
        <v>0</v>
      </c>
      <c r="P7" s="84">
        <f t="shared" si="4"/>
        <v>0</v>
      </c>
      <c r="Q7" s="84">
        <f t="shared" si="5"/>
        <v>0</v>
      </c>
      <c r="S7" s="86" t="str">
        <f t="shared" si="108"/>
        <v>700</v>
      </c>
      <c r="T7" s="371" t="str">
        <f>VLOOKUP(S7,Données!$Q$2:$R$229,2,FALSE)</f>
        <v>0700</v>
      </c>
      <c r="U7" s="85">
        <f>COUNTIF($T$4:T7,T7)</f>
        <v>2</v>
      </c>
      <c r="V7" s="85" t="str">
        <f t="shared" si="6"/>
        <v>TRD</v>
      </c>
      <c r="W7" s="85" t="str">
        <f t="shared" si="109"/>
        <v>07002TRD</v>
      </c>
      <c r="X7" s="85">
        <f t="shared" si="7"/>
        <v>129</v>
      </c>
      <c r="Y7" s="85" t="str">
        <f t="shared" si="8"/>
        <v>DUB</v>
      </c>
      <c r="AA7" s="342" t="s">
        <v>112</v>
      </c>
      <c r="AB7" s="107" t="str">
        <f t="shared" si="9"/>
        <v>777</v>
      </c>
      <c r="AC7" s="106" t="str">
        <f t="shared" si="110"/>
        <v>LHR</v>
      </c>
      <c r="AD7" s="97">
        <f t="shared" si="10"/>
        <v>0</v>
      </c>
      <c r="AE7" s="106" t="str">
        <f t="shared" si="11"/>
        <v/>
      </c>
      <c r="AF7" s="97">
        <f t="shared" si="12"/>
        <v>0</v>
      </c>
      <c r="AG7" s="106" t="str">
        <f t="shared" si="13"/>
        <v/>
      </c>
      <c r="AH7" s="97">
        <f t="shared" si="14"/>
        <v>0</v>
      </c>
      <c r="AI7" s="106" t="str">
        <f t="shared" si="15"/>
        <v/>
      </c>
      <c r="AJ7" s="97">
        <f t="shared" si="16"/>
        <v>0</v>
      </c>
      <c r="AK7" s="106" t="str">
        <f t="shared" si="17"/>
        <v/>
      </c>
      <c r="AL7" s="97">
        <f t="shared" si="18"/>
        <v>0</v>
      </c>
      <c r="AM7" s="108" t="str">
        <f t="shared" si="19"/>
        <v/>
      </c>
      <c r="AN7" s="113"/>
      <c r="AO7" s="115">
        <f t="shared" si="20"/>
        <v>0</v>
      </c>
      <c r="AP7" s="114" t="str">
        <f t="shared" si="21"/>
        <v/>
      </c>
      <c r="AQ7" s="89" t="str">
        <f t="shared" si="22"/>
        <v>666</v>
      </c>
      <c r="AR7" s="114" t="str">
        <f t="shared" si="23"/>
        <v>jfk</v>
      </c>
      <c r="AS7" s="89">
        <f t="shared" si="24"/>
        <v>0</v>
      </c>
      <c r="AT7" s="114" t="str">
        <f t="shared" si="25"/>
        <v/>
      </c>
      <c r="AU7" s="89">
        <f t="shared" si="26"/>
        <v>0</v>
      </c>
      <c r="AV7" s="114" t="str">
        <f t="shared" si="27"/>
        <v/>
      </c>
      <c r="AW7" s="89">
        <f t="shared" si="28"/>
        <v>0</v>
      </c>
      <c r="AX7" s="114" t="str">
        <f t="shared" si="29"/>
        <v/>
      </c>
      <c r="AY7" s="89">
        <f t="shared" si="30"/>
        <v>0</v>
      </c>
      <c r="AZ7" s="116" t="str">
        <f t="shared" si="31"/>
        <v/>
      </c>
      <c r="BA7" s="113"/>
      <c r="BB7" s="122">
        <f t="shared" si="32"/>
        <v>0</v>
      </c>
      <c r="BC7" s="121" t="str">
        <f t="shared" si="33"/>
        <v/>
      </c>
      <c r="BD7" s="91">
        <f t="shared" si="34"/>
        <v>0</v>
      </c>
      <c r="BE7" s="121" t="str">
        <f t="shared" si="35"/>
        <v/>
      </c>
      <c r="BF7" s="91">
        <f t="shared" si="36"/>
        <v>0</v>
      </c>
      <c r="BG7" s="121" t="str">
        <f t="shared" si="37"/>
        <v/>
      </c>
      <c r="BH7" s="91">
        <f t="shared" si="38"/>
        <v>0</v>
      </c>
      <c r="BI7" s="121" t="str">
        <f t="shared" si="39"/>
        <v/>
      </c>
      <c r="BJ7" s="91">
        <f t="shared" si="40"/>
        <v>0</v>
      </c>
      <c r="BK7" s="121" t="str">
        <f t="shared" si="41"/>
        <v/>
      </c>
      <c r="BL7" s="91">
        <f t="shared" si="42"/>
        <v>0</v>
      </c>
      <c r="BM7" s="123" t="str">
        <f t="shared" si="43"/>
        <v/>
      </c>
      <c r="BN7" s="113"/>
      <c r="BO7" s="129">
        <f t="shared" si="44"/>
        <v>0</v>
      </c>
      <c r="BP7" s="128" t="str">
        <f t="shared" si="45"/>
        <v/>
      </c>
      <c r="BQ7" s="93">
        <f t="shared" si="46"/>
        <v>0</v>
      </c>
      <c r="BR7" s="128" t="str">
        <f t="shared" si="47"/>
        <v/>
      </c>
      <c r="BS7" s="93">
        <f t="shared" si="48"/>
        <v>0</v>
      </c>
      <c r="BT7" s="128" t="str">
        <f t="shared" si="49"/>
        <v/>
      </c>
      <c r="BU7" s="93">
        <f t="shared" si="111"/>
        <v>0</v>
      </c>
      <c r="BV7" s="128" t="str">
        <f t="shared" si="50"/>
        <v/>
      </c>
      <c r="BW7" s="93">
        <f t="shared" si="51"/>
        <v>0</v>
      </c>
      <c r="BX7" s="128" t="str">
        <f t="shared" si="52"/>
        <v/>
      </c>
      <c r="BY7" s="93">
        <f t="shared" si="53"/>
        <v>0</v>
      </c>
      <c r="BZ7" s="130" t="str">
        <f t="shared" si="54"/>
        <v/>
      </c>
      <c r="CA7" s="113"/>
      <c r="CB7" s="136">
        <f t="shared" si="55"/>
        <v>0</v>
      </c>
      <c r="CC7" s="135" t="str">
        <f t="shared" si="56"/>
        <v/>
      </c>
      <c r="CD7" s="95">
        <f t="shared" si="57"/>
        <v>0</v>
      </c>
      <c r="CE7" s="135" t="str">
        <f t="shared" si="58"/>
        <v/>
      </c>
      <c r="CF7" s="95">
        <f t="shared" si="59"/>
        <v>0</v>
      </c>
      <c r="CG7" s="135" t="str">
        <f t="shared" si="60"/>
        <v/>
      </c>
      <c r="CH7" s="95">
        <f t="shared" si="61"/>
        <v>0</v>
      </c>
      <c r="CI7" s="135" t="str">
        <f t="shared" si="62"/>
        <v/>
      </c>
      <c r="CJ7" s="95">
        <f t="shared" si="63"/>
        <v>0</v>
      </c>
      <c r="CK7" s="135" t="str">
        <f t="shared" si="64"/>
        <v/>
      </c>
      <c r="CL7" s="95">
        <f t="shared" si="65"/>
        <v>0</v>
      </c>
      <c r="CM7" s="137" t="str">
        <f t="shared" si="66"/>
        <v/>
      </c>
      <c r="CO7" s="163">
        <f>IFERROR(ROUNDUP((AB7*(VLOOKUP(VLOOKUP(AC7,Données!$J$2:$L$208,3,FALSE),Données!$E$10:$G$12,3,FALSE)))/1,0),0)</f>
        <v>324</v>
      </c>
      <c r="CP7" s="159">
        <f>IFERROR(ROUNDUP((AD7*(VLOOKUP(VLOOKUP(AE7,Données!$J$2:$L$208,3,FALSE),Données!$E$10:$G$12,3,FALSE)))/1,0),0)</f>
        <v>0</v>
      </c>
      <c r="CQ7" s="159">
        <f>IFERROR(ROUNDUP((AF7*(VLOOKUP(VLOOKUP(AG7,Données!$J$2:$L$208,3,FALSE),Données!$E$10:$G$12,3,FALSE)))/1,0),0)</f>
        <v>0</v>
      </c>
      <c r="CR7" s="159">
        <f>IFERROR(ROUNDUP((AH7*(VLOOKUP(VLOOKUP(AI7,Données!$J$2:$L$208,3,FALSE),Données!$E$10:$G$12,3,FALSE)))/1,0),0)</f>
        <v>0</v>
      </c>
      <c r="CS7" s="159">
        <f>IFERROR(ROUNDUP((AJ7*(VLOOKUP(VLOOKUP(AK7,Données!$J$2:$L$208,3,FALSE),Données!$E$10:$G$12,3,FALSE)))/1,0),0)</f>
        <v>0</v>
      </c>
      <c r="CT7" s="160">
        <f>IFERROR(ROUNDUP((AL7*(VLOOKUP(VLOOKUP(AM7,Données!$J$2:$L$208,3,FALSE),Données!$E$10:$G$12,3,FALSE)))/1,0),0)</f>
        <v>0</v>
      </c>
      <c r="CU7" s="158">
        <f>IF(ISNA(15/(VLOOKUP(VLOOKUP(AC7,Données!$J$2:$L$208,3,FALSE),Données!$E$10:$G$12,3,FALSE))),0,15/(VLOOKUP(VLOOKUP(AC7,Données!$J$2:$L$208,3,FALSE),Données!$E$10:$G$12,3,FALSE)))</f>
        <v>36</v>
      </c>
      <c r="CV7" s="159">
        <f>IF(ISNA(15/(VLOOKUP(VLOOKUP(AE7,Données!$J$2:$L$208,3,FALSE),Données!$E$10:$G$12,3,FALSE))),0,15/(VLOOKUP(VLOOKUP(AE7,Données!$J$2:$L$208,3,FALSE),Données!$E$10:$G$12,3,FALSE)))</f>
        <v>0</v>
      </c>
      <c r="CW7" s="159">
        <f>IF(ISNA(15/(VLOOKUP(VLOOKUP(AG7,Données!$J$2:$L$208,3,FALSE),Données!$E$10:$G$12,3,FALSE))),0,15/(VLOOKUP(VLOOKUP(AG7,Données!$J$2:$L$208,3,FALSE),Données!$E$10:$G$12,3,FALSE)))</f>
        <v>0</v>
      </c>
      <c r="CX7" s="159">
        <f>IF(ISNA(15/(VLOOKUP(VLOOKUP(AI7,Données!$J$2:$L$208,3,FALSE),Données!$E$10:$G$12,3,FALSE))),0,15/(VLOOKUP(VLOOKUP(AI7,Données!$J$2:$L$208,3,FALSE),Données!$E$10:$G$12,3,FALSE)))</f>
        <v>0</v>
      </c>
      <c r="CY7" s="159">
        <f>IF(ISNA(15/(VLOOKUP(VLOOKUP(AK7,Données!$J$2:$L$208,3,FALSE),Données!$E$10:$G$12,3,FALSE))),0,15/(VLOOKUP(VLOOKUP(AK7,Données!$J$2:$L$208,3,FALSE),Données!$E$10:$G$12,3,FALSE)))</f>
        <v>0</v>
      </c>
      <c r="CZ7" s="160">
        <f>IF(ISNA(15/(VLOOKUP(VLOOKUP(AM7,Données!$J$2:$L$208,3,FALSE),Données!$E$10:$G$12,3,FALSE))),0,15/(VLOOKUP(VLOOKUP(AM7,Données!$J$2:$L$208,3,FALSE),Données!$E$10:$G$12,3,FALSE)))</f>
        <v>0</v>
      </c>
      <c r="DA7" s="258">
        <v>7</v>
      </c>
      <c r="DB7" s="162">
        <f t="shared" si="112"/>
        <v>36</v>
      </c>
      <c r="DC7" s="161">
        <f t="shared" si="67"/>
        <v>324</v>
      </c>
      <c r="DD7" s="256">
        <f t="shared" si="68"/>
        <v>777</v>
      </c>
      <c r="DE7" s="259">
        <f>HLOOKUP(DA7,Plan!$I$6:$IO$26,17,FALSE)</f>
        <v>0</v>
      </c>
      <c r="DF7" s="164" t="s">
        <v>413</v>
      </c>
      <c r="DG7" s="157" t="str">
        <f t="shared" si="113"/>
        <v>06h30  0</v>
      </c>
      <c r="DH7" s="332">
        <f t="shared" si="69"/>
        <v>0</v>
      </c>
      <c r="DI7" s="334">
        <f t="shared" si="141"/>
        <v>324</v>
      </c>
      <c r="DK7" s="226">
        <f>IFERROR(ROUNDUP((AO7*(VLOOKUP(VLOOKUP(AP7,Données!$J$2:$L$208,3,FALSE),Données!$E$10:$G$12,3,FALSE)))/1,0),0)</f>
        <v>0</v>
      </c>
      <c r="DL7" s="173">
        <f>IFERROR(ROUNDUP((AQ7*(VLOOKUP(VLOOKUP(AR7,Données!$J$2:$L$208,3,FALSE),Données!$E$10:$G$12,3,FALSE)))/1,0),0)</f>
        <v>555</v>
      </c>
      <c r="DM7" s="173">
        <f>IFERROR(ROUNDUP((AS7*(VLOOKUP(VLOOKUP(AT7,Données!$J$2:$L$208,3,FALSE),Données!$E$10:$G$12,3,FALSE)))/1,0),0)</f>
        <v>0</v>
      </c>
      <c r="DN7" s="173">
        <f>IFERROR(ROUNDUP((AU7*(VLOOKUP(VLOOKUP(AV7,Données!$J$2:$L$208,3,FALSE),Données!$E$10:$G$12,3,FALSE)))/1,0),0)</f>
        <v>0</v>
      </c>
      <c r="DO7" s="173">
        <f>IFERROR(ROUNDUP((AW7*(VLOOKUP(VLOOKUP(AX7,Données!$J$2:$L$208,3,FALSE),Données!$E$10:$G$12,3,FALSE)))/1,0),0)</f>
        <v>0</v>
      </c>
      <c r="DP7" s="174">
        <f>IFERROR(ROUNDUP((AY7*(VLOOKUP(VLOOKUP(AZ7,Données!$J$2:$L$208,3,FALSE),Données!$E$10:$G$12,3,FALSE)))/1,0),0)</f>
        <v>0</v>
      </c>
      <c r="DQ7" s="172">
        <f>IF(ISNA(15/(VLOOKUP(VLOOKUP(AP7,Données!$J$2:$L$208,3,FALSE),Données!$E$10:$G$12,3,FALSE))),0,15/(VLOOKUP(VLOOKUP(AP7,Données!$J$2:$L$208,3,FALSE),Données!$E$10:$G$12,3,FALSE)))</f>
        <v>0</v>
      </c>
      <c r="DR7" s="173">
        <f>IF(ISNA(15/(VLOOKUP(VLOOKUP(AR7,Données!$J$2:$L$208,3,FALSE),Données!$E$10:$G$12,3,FALSE))),0,15/(VLOOKUP(VLOOKUP(AR7,Données!$J$2:$L$208,3,FALSE),Données!$E$10:$G$12,3,FALSE)))</f>
        <v>18</v>
      </c>
      <c r="DS7" s="173">
        <f>IF(ISNA(15/(VLOOKUP(VLOOKUP(AT7,Données!$J$2:$L$208,3,FALSE),Données!$E$10:$G$12,3,FALSE))),0,15/(VLOOKUP(VLOOKUP(AT7,Données!$J$2:$L$208,3,FALSE),Données!$E$10:$G$12,3,FALSE)))</f>
        <v>0</v>
      </c>
      <c r="DT7" s="173">
        <f>IF(ISNA(15/(VLOOKUP(VLOOKUP(AV7,Données!$J$2:$L$208,3,FALSE),Données!$E$10:$G$12,3,FALSE))),0,15/(VLOOKUP(VLOOKUP(AV7,Données!$J$2:$L$208,3,FALSE),Données!$E$10:$G$12,3,FALSE)))</f>
        <v>0</v>
      </c>
      <c r="DU7" s="173">
        <f>IF(ISNA(15/(VLOOKUP(VLOOKUP(AX7,Données!$J$2:$L$208,3,FALSE),Données!$E$10:$G$12,3,FALSE))),0,15/(VLOOKUP(VLOOKUP(AX7,Données!$J$2:$L$208,3,FALSE),Données!$E$10:$G$12,3,FALSE)))</f>
        <v>0</v>
      </c>
      <c r="DV7" s="174">
        <f>IF(ISNA(15/(VLOOKUP(VLOOKUP(AZ7,Données!$J$2:$L$208,3,FALSE),Données!$E$10:$G$12,3,FALSE))),0,15/(VLOOKUP(VLOOKUP(AZ7,Données!$J$2:$L$208,3,FALSE),Données!$E$10:$G$12,3,FALSE)))</f>
        <v>0</v>
      </c>
      <c r="DW7" s="282">
        <v>7</v>
      </c>
      <c r="DX7" s="169">
        <f t="shared" si="114"/>
        <v>18</v>
      </c>
      <c r="DY7" s="171">
        <f t="shared" si="115"/>
        <v>555</v>
      </c>
      <c r="DZ7" s="228">
        <f t="shared" si="71"/>
        <v>666</v>
      </c>
      <c r="EA7" s="283">
        <f>HLOOKUP(DW7,Plan!$I$6:$IO$26,16,FALSE)</f>
        <v>5</v>
      </c>
      <c r="EB7" s="278" t="s">
        <v>413</v>
      </c>
      <c r="EC7" s="279" t="str">
        <f t="shared" si="116"/>
        <v>06h30  5</v>
      </c>
      <c r="ED7" s="84">
        <f t="shared" si="142"/>
        <v>90</v>
      </c>
      <c r="EE7" s="286">
        <f t="shared" si="143"/>
        <v>6.25</v>
      </c>
      <c r="EG7" s="208">
        <f>IFERROR(ROUNDUP((BB7*(VLOOKUP(VLOOKUP(BC7,Données!$J$2:$L$208,3,FALSE),Données!$E$10:$G$12,3,FALSE)))/1,0),0)</f>
        <v>0</v>
      </c>
      <c r="EH7" s="182">
        <f>IFERROR(ROUNDUP((BD7*(VLOOKUP(VLOOKUP(BE7,Données!$J$2:$L$208,3,FALSE),Données!$E$10:$G$12,3,FALSE)))/1,0),0)</f>
        <v>0</v>
      </c>
      <c r="EI7" s="182">
        <f>IFERROR(ROUNDUP((BF7*(VLOOKUP(VLOOKUP(BG7,Données!$J$2:$L$208,3,FALSE),Données!$E$10:$G$12,3,FALSE)))/1,0),0)</f>
        <v>0</v>
      </c>
      <c r="EJ7" s="182">
        <f>IFERROR(ROUNDUP((BH7*(VLOOKUP(VLOOKUP(BI7,Données!$J$2:$L$208,3,FALSE),Données!$E$10:$G$12,3,FALSE)))/1,0),0)</f>
        <v>0</v>
      </c>
      <c r="EK7" s="182">
        <f>IFERROR(ROUNDUP((BJ7*(VLOOKUP(VLOOKUP(BK7,Données!$J$2:$L$208,3,FALSE),Données!$E$10:$G$12,3,FALSE)))/1,0),0)</f>
        <v>0</v>
      </c>
      <c r="EL7" s="183">
        <f>IFERROR(ROUNDUP((BL7*(VLOOKUP(VLOOKUP(BM7,Données!$J$2:$L$208,3,FALSE),Données!$E$10:$G$12,3,FALSE)))/1,0),0)</f>
        <v>0</v>
      </c>
      <c r="EM7" s="181">
        <f>IF(ISNA(15/(VLOOKUP(VLOOKUP(BC7,Données!$J$2:$L$208,3,FALSE),Données!$E$10:$G$12,3,FALSE))),0,15/(VLOOKUP(VLOOKUP(BC7,Données!$J$2:$L$208,3,FALSE),Données!$E$10:$G$12,3,FALSE)))</f>
        <v>0</v>
      </c>
      <c r="EN7" s="182">
        <f>IF(ISNA(15/(VLOOKUP(VLOOKUP(BE7,Données!$J$2:$L$208,3,FALSE),Données!$E$10:$G$12,3,FALSE))),0,15/(VLOOKUP(VLOOKUP(BE7,Données!$J$2:$L$208,3,FALSE),Données!$E$10:$G$12,3,FALSE)))</f>
        <v>0</v>
      </c>
      <c r="EO7" s="182">
        <f>IF(ISNA(15/(VLOOKUP(VLOOKUP(BG7,Données!$J$2:$L$208,3,FALSE),Données!$E$10:$G$12,3,FALSE))),0,15/(VLOOKUP(VLOOKUP(BG7,Données!$J$2:$L$208,3,FALSE),Données!$E$10:$G$12,3,FALSE)))</f>
        <v>0</v>
      </c>
      <c r="EP7" s="182">
        <f>IF(ISNA(15/(VLOOKUP(VLOOKUP(BI7,Données!$J$2:$L$208,3,FALSE),Données!$E$10:$G$12,3,FALSE))),0,15/(VLOOKUP(VLOOKUP(BI7,Données!$J$2:$L$208,3,FALSE),Données!$E$10:$G$12,3,FALSE)))</f>
        <v>0</v>
      </c>
      <c r="EQ7" s="182">
        <f>IF(ISNA(15/(VLOOKUP(VLOOKUP(BK7,Données!$J$2:$L$208,3,FALSE),Données!$E$10:$G$12,3,FALSE))),0,15/(VLOOKUP(VLOOKUP(BK7,Données!$J$2:$L$208,3,FALSE),Données!$E$10:$G$12,3,FALSE)))</f>
        <v>0</v>
      </c>
      <c r="ER7" s="183">
        <f>IF(ISNA(15/(VLOOKUP(VLOOKUP(BM7,Données!$J$2:$L$208,3,FALSE),Données!$E$10:$G$12,3,FALSE))),0,15/(VLOOKUP(VLOOKUP(BM7,Données!$J$2:$L$208,3,FALSE),Données!$E$10:$G$12,3,FALSE)))</f>
        <v>0</v>
      </c>
      <c r="ES7" s="293">
        <v>7</v>
      </c>
      <c r="ET7" s="573">
        <f t="shared" si="117"/>
        <v>56.25</v>
      </c>
      <c r="EU7" s="180">
        <f t="shared" si="118"/>
        <v>0</v>
      </c>
      <c r="EV7" s="211" t="str">
        <f t="shared" si="72"/>
        <v/>
      </c>
      <c r="EW7" s="211">
        <f>HLOOKUP(ES7,Plan!$I$6:$IO$26,19,FALSE)</f>
        <v>5</v>
      </c>
      <c r="EX7" s="210" t="s">
        <v>413</v>
      </c>
      <c r="EY7" s="182" t="str">
        <f t="shared" si="119"/>
        <v>06h30  5</v>
      </c>
      <c r="EZ7" s="295">
        <f t="shared" si="144"/>
        <v>281.25</v>
      </c>
      <c r="FA7" s="296">
        <f>(EU11/8)*2+(EU10/8)*2+(EU9/8)*3+(EU8/8)*1</f>
        <v>71.75</v>
      </c>
      <c r="FC7" s="200">
        <f>IFERROR(ROUNDUP((BO7*(VLOOKUP(VLOOKUP(BP7,Données!$J$2:$L$208,3,FALSE),Données!$E$10:$G$12,3,FALSE)))/1,0),0)</f>
        <v>0</v>
      </c>
      <c r="FD7" s="190">
        <f>IFERROR(ROUNDUP((BQ7*(VLOOKUP(VLOOKUP(BR7,Données!$J$2:$L$208,3,FALSE),Données!$E$10:$G$12,3,FALSE)))/1,0),0)</f>
        <v>0</v>
      </c>
      <c r="FE7" s="190">
        <f>IFERROR(ROUNDUP((BS7*(VLOOKUP(VLOOKUP(BT7,Données!$J$2:$L$208,3,FALSE),Données!$E$10:$G$12,3,FALSE)))/1,0),0)</f>
        <v>0</v>
      </c>
      <c r="FF7" s="190">
        <f>IFERROR(ROUNDUP((BU7*(VLOOKUP(VLOOKUP(BV7,Données!$J$2:$L$208,3,FALSE),Données!$E$10:$G$12,3,FALSE)))/1,0),0)</f>
        <v>0</v>
      </c>
      <c r="FG7" s="190">
        <f>IFERROR(ROUNDUP((BW7*(VLOOKUP(VLOOKUP(BX7,Données!$J$2:$L$208,3,FALSE),Données!$E$10:$G$12,3,FALSE)))/1,0),0)</f>
        <v>0</v>
      </c>
      <c r="FH7" s="191">
        <f>IFERROR(ROUNDUP((BY7*(VLOOKUP(VLOOKUP(BZ7,Données!$J$2:$L$208,3,FALSE),Données!$E$10:$G$12,3,FALSE)))/1,0),0)</f>
        <v>0</v>
      </c>
      <c r="FI7" s="189">
        <f>IF(ISNA(15/(VLOOKUP(VLOOKUP(BP7,Données!$J$2:$L$208,3,FALSE),Données!$E$10:$G$12,3,FALSE))),0,15/(VLOOKUP(VLOOKUP(BP7,Données!$J$2:$L$208,3,FALSE),Données!$E$10:$G$12,3,FALSE)))</f>
        <v>0</v>
      </c>
      <c r="FJ7" s="190">
        <f>IF(ISNA(15/(VLOOKUP(VLOOKUP(BR7,Données!$J$2:$L$208,3,FALSE),Données!$E$10:$G$12,3,FALSE))),0,15/(VLOOKUP(VLOOKUP(BR7,Données!$J$2:$L$208,3,FALSE),Données!$E$10:$G$12,3,FALSE)))</f>
        <v>0</v>
      </c>
      <c r="FK7" s="190">
        <f>IF(ISNA(15/(VLOOKUP(VLOOKUP(BT7,Données!$J$2:$L$208,3,FALSE),Données!$E$10:$G$12,3,FALSE))),0,15/(VLOOKUP(VLOOKUP(BT7,Données!$J$2:$L$208,3,FALSE),Données!$E$10:$G$12,3,FALSE)))</f>
        <v>0</v>
      </c>
      <c r="FL7" s="190">
        <f>IF(ISNA(15/(VLOOKUP(VLOOKUP(BV7,Données!$J$2:$L$208,3,FALSE),Données!$E$10:$G$12,3,FALSE))),0,15/(VLOOKUP(VLOOKUP(BV7,Données!$J$2:$L$208,3,FALSE),Données!$E$10:$G$12,3,FALSE)))</f>
        <v>0</v>
      </c>
      <c r="FM7" s="190">
        <f>IF(ISNA(15/(VLOOKUP(VLOOKUP(BX7,Données!$J$2:$L$208,3,FALSE),Données!$E$10:$G$12,3,FALSE))),0,15/(VLOOKUP(VLOOKUP(BX7,Données!$J$2:$L$208,3,FALSE),Données!$E$10:$G$12,3,FALSE)))</f>
        <v>0</v>
      </c>
      <c r="FN7" s="191">
        <f>IF(ISNA(15/(VLOOKUP(VLOOKUP(BZ7,Données!$J$2:$L$208,3,FALSE),Données!$E$10:$G$12,3,FALSE))),0,15/(VLOOKUP(VLOOKUP(BZ7,Données!$J$2:$L$208,3,FALSE),Données!$E$10:$G$12,3,FALSE)))</f>
        <v>0</v>
      </c>
      <c r="FO7" s="305">
        <v>7</v>
      </c>
      <c r="FP7" s="188">
        <f t="shared" si="120"/>
        <v>0</v>
      </c>
      <c r="FQ7" s="190">
        <f t="shared" si="121"/>
        <v>0</v>
      </c>
      <c r="FR7" s="203" t="str">
        <f t="shared" si="73"/>
        <v/>
      </c>
      <c r="FS7" s="203">
        <f>HLOOKUP(FO7,Plan!$I$6:$IO$26,20,FALSE)</f>
        <v>0</v>
      </c>
      <c r="FT7" s="202" t="s">
        <v>413</v>
      </c>
      <c r="FU7" s="190" t="str">
        <f t="shared" si="122"/>
        <v>06h30  0</v>
      </c>
      <c r="FV7" s="307">
        <f t="shared" si="123"/>
        <v>0</v>
      </c>
      <c r="FW7" s="308">
        <f t="shared" si="145"/>
        <v>0</v>
      </c>
      <c r="FY7" s="233">
        <f>IFERROR(ROUNDUP((CB7*(VLOOKUP(VLOOKUP(CC7,Données!$J$2:$L$208,3,FALSE),Données!$E$10:$G$12,3,FALSE)))/1,0),0)</f>
        <v>0</v>
      </c>
      <c r="FZ7" s="218">
        <f>IFERROR(ROUNDUP((CD7*(VLOOKUP(VLOOKUP(CE7,Données!$J$2:$L$208,3,FALSE),Données!$E$10:$G$12,3,FALSE)))/1,0),0)</f>
        <v>0</v>
      </c>
      <c r="GA7" s="218">
        <f>IFERROR(ROUNDUP((CF7*(VLOOKUP(VLOOKUP(CG7,Données!$J$2:$L$208,3,FALSE),Données!$E$10:$G$12,3,FALSE)))/1,0),0)</f>
        <v>0</v>
      </c>
      <c r="GB7" s="218">
        <f>IFERROR(ROUNDUP((CH7*(VLOOKUP(VLOOKUP(CI7,Données!$J$2:$L$208,3,FALSE),Données!$E$10:$G$12,3,FALSE)))/1,0),0)</f>
        <v>0</v>
      </c>
      <c r="GC7" s="218">
        <f>IFERROR(ROUNDUP((CJ7*(VLOOKUP(VLOOKUP(CK7,Données!$J$2:$L$208,3,FALSE),Données!$E$10:$G$12,3,FALSE)))/1,0),0)</f>
        <v>0</v>
      </c>
      <c r="GD7" s="219">
        <f>IFERROR(ROUNDUP((CL7*(VLOOKUP(VLOOKUP(CM7,Données!$J$2:$L$208,3,FALSE),Données!$E$10:$G$12,3,FALSE)))/1,0),0)</f>
        <v>0</v>
      </c>
      <c r="GE7" s="217">
        <f>IF(ISNA(15/(VLOOKUP(VLOOKUP(CC7,Données!$J$2:$L$208,3,FALSE),Données!$E$10:$G$12,3,FALSE))),0,15/(VLOOKUP(VLOOKUP(CC7,Données!$J$2:$L$208,3,FALSE),Données!$E$10:$G$12,3,FALSE)))</f>
        <v>0</v>
      </c>
      <c r="GF7" s="218">
        <f>IF(ISNA(15/(VLOOKUP(VLOOKUP(CE7,Données!$J$2:$L$208,3,FALSE),Données!$E$10:$G$12,3,FALSE))),0,15/(VLOOKUP(VLOOKUP(CE7,Données!$J$2:$L$208,3,FALSE),Données!$E$10:$G$12,3,FALSE)))</f>
        <v>0</v>
      </c>
      <c r="GG7" s="218">
        <f>IF(ISNA(15/(VLOOKUP(VLOOKUP(CG7,Données!$J$2:$L$208,3,FALSE),Données!$E$10:$G$12,3,FALSE))),0,15/(VLOOKUP(VLOOKUP(CG7,Données!$J$2:$L$208,3,FALSE),Données!$E$10:$G$12,3,FALSE)))</f>
        <v>0</v>
      </c>
      <c r="GH7" s="218">
        <f>IF(ISNA(15/(VLOOKUP(VLOOKUP(CI7,Données!$J$2:$L$208,3,FALSE),Données!$E$10:$G$12,3,FALSE))),0,15/(VLOOKUP(VLOOKUP(CI7,Données!$J$2:$L$208,3,FALSE),Données!$E$10:$G$12,3,FALSE)))</f>
        <v>0</v>
      </c>
      <c r="GI7" s="218">
        <f>IF(ISNA(15/(VLOOKUP(VLOOKUP(CK7,Données!$J$2:$L$208,3,FALSE),Données!$E$10:$G$12,3,FALSE))),0,15/(VLOOKUP(VLOOKUP(CK7,Données!$J$2:$L$208,3,FALSE),Données!$E$10:$G$12,3,FALSE)))</f>
        <v>0</v>
      </c>
      <c r="GJ7" s="219">
        <f>IF(ISNA(15/(VLOOKUP(VLOOKUP(CM7,Données!$J$2:$L$208,3,FALSE),Données!$E$10:$G$12,3,FALSE))),0,15/(VLOOKUP(VLOOKUP(CM7,Données!$J$2:$L$208,3,FALSE),Données!$E$10:$G$12,3,FALSE)))</f>
        <v>0</v>
      </c>
      <c r="GK7" s="318">
        <v>7</v>
      </c>
      <c r="GL7" s="216">
        <f t="shared" si="124"/>
        <v>0</v>
      </c>
      <c r="GM7" s="218">
        <f t="shared" si="125"/>
        <v>0</v>
      </c>
      <c r="GN7" s="236" t="str">
        <f t="shared" si="74"/>
        <v/>
      </c>
      <c r="GO7" s="236">
        <f>HLOOKUP(GK7,Plan!$I$6:$IO$26,21,FALSE)</f>
        <v>0</v>
      </c>
      <c r="GP7" s="235" t="s">
        <v>413</v>
      </c>
      <c r="GQ7" s="218" t="str">
        <f t="shared" si="126"/>
        <v>06h30  0</v>
      </c>
      <c r="GR7" s="320">
        <f t="shared" si="75"/>
        <v>0</v>
      </c>
      <c r="GS7" s="321">
        <f t="shared" si="146"/>
        <v>0</v>
      </c>
      <c r="GT7" s="420"/>
      <c r="GU7" s="425" t="s">
        <v>495</v>
      </c>
      <c r="GV7" s="429" t="e">
        <f>#REF!</f>
        <v>#REF!</v>
      </c>
      <c r="GW7" s="430" t="e">
        <f>#REF!</f>
        <v>#REF!</v>
      </c>
      <c r="GX7" s="448" t="e">
        <f t="shared" si="127"/>
        <v>#REF!</v>
      </c>
      <c r="GY7" s="429" t="e">
        <f>#REF!</f>
        <v>#REF!</v>
      </c>
      <c r="GZ7" s="421" t="e">
        <f>#REF!</f>
        <v>#REF!</v>
      </c>
      <c r="HA7" s="434" t="e">
        <f>#REF!</f>
        <v>#REF!</v>
      </c>
      <c r="HB7" s="451" t="e">
        <f t="shared" si="128"/>
        <v>#REF!</v>
      </c>
      <c r="HD7" s="425" t="s">
        <v>495</v>
      </c>
      <c r="HE7" s="453" t="str">
        <f>IF(AB7=0,"",IF(VLOOKUP(AC7,Données!$J$2:$M$258,4,FALSE)="G",AB7,""))</f>
        <v>777</v>
      </c>
      <c r="HF7" s="397" t="str">
        <f>IF(AD7=0,"",IF(VLOOKUP(AE7,Données!$J$2:$M$258,4,FALSE)="G",AD7,""))</f>
        <v/>
      </c>
      <c r="HG7" s="397" t="str">
        <f>IF(AF7=0,"",IF(VLOOKUP(AG7,Données!$J$2:$M$258,4,FALSE)="G",AF7,""))</f>
        <v/>
      </c>
      <c r="HH7" s="397" t="str">
        <f>IF(AH7=0,"",IF(VLOOKUP(AI7,Données!$J$2:$M$258,4,FALSE)="G",AH7,""))</f>
        <v/>
      </c>
      <c r="HI7" s="397" t="str">
        <f>IF(AJ7=0,"",IF(VLOOKUP(AK7,Données!$J$2:$M$258,4,FALSE)="G",AJ7,""))</f>
        <v/>
      </c>
      <c r="HJ7" s="461" t="str">
        <f>IF(AL7=0,"",IF(VLOOKUP(AM7,Données!$J$2:$M$258,4,FALSE)="G",AL7,""))</f>
        <v/>
      </c>
      <c r="HK7" s="464">
        <f t="shared" si="129"/>
        <v>0</v>
      </c>
      <c r="HL7" s="453" t="str">
        <f>IF(AO7=0,"",IF(VLOOKUP(AP7,Données!$J$2:$M$258,4,FALSE)="G",AO7,""))</f>
        <v/>
      </c>
      <c r="HM7" s="397" t="str">
        <f>IF(AQ7=0,"",IF(VLOOKUP(AR7,Données!$J$2:$M$258,4,FALSE)="G",AQ7,""))</f>
        <v/>
      </c>
      <c r="HN7" s="397" t="str">
        <f>IF(AS7=0,"",IF(VLOOKUP(AT7,Données!$J$2:$M$258,4,FALSE)="G",AS7,""))</f>
        <v/>
      </c>
      <c r="HO7" s="397" t="str">
        <f>IF(AU7=0,"",IF(VLOOKUP(AV7,Données!$J$2:$M$258,4,FALSE)="G",AU7,""))</f>
        <v/>
      </c>
      <c r="HP7" s="397" t="str">
        <f>IF(AW7=0,"",IF(VLOOKUP(AX7,Données!$J$2:$M$258,4,FALSE)="G",AW7,""))</f>
        <v/>
      </c>
      <c r="HQ7" s="461" t="str">
        <f>IF(AY7=0,"",IF(VLOOKUP(AZ7,Données!$J$2:$M$258,4,FALSE)="G",AY7,""))</f>
        <v/>
      </c>
      <c r="HR7" s="464">
        <f t="shared" si="130"/>
        <v>0</v>
      </c>
      <c r="HS7" s="453" t="str">
        <f>IF(BB7=0,"",IF(VLOOKUP(BC7,Données!$J$2:$M$258,4,FALSE)="G",BB7,""))</f>
        <v/>
      </c>
      <c r="HT7" s="397" t="str">
        <f>IF(BD7=0,"",IF(VLOOKUP(BE7,Données!$J$2:$M$258,4,FALSE)="G",BD7,""))</f>
        <v/>
      </c>
      <c r="HU7" s="397" t="str">
        <f>IF(BF7=0,"",IF(VLOOKUP(BG7,Données!$J$2:$M$258,4,FALSE)="G",BF7,""))</f>
        <v/>
      </c>
      <c r="HV7" s="397" t="str">
        <f>IF(BH7=0,"",IF(VLOOKUP(BI7,Données!$J$2:$M$258,4,FALSE)="G",BH7,""))</f>
        <v/>
      </c>
      <c r="HW7" s="397" t="str">
        <f>IF(BJ7=0,"",IF(VLOOKUP(BK7,Données!$J$2:$M$258,4,FALSE)="G",BJ7,""))</f>
        <v/>
      </c>
      <c r="HX7" s="461" t="str">
        <f>IF(BL7=0,"",IF(VLOOKUP(BM7,Données!$J$2:$M$258,4,FALSE)="G",BL7,""))</f>
        <v/>
      </c>
      <c r="HY7" s="464">
        <f t="shared" si="131"/>
        <v>0</v>
      </c>
      <c r="HZ7" s="453" t="str">
        <f>IF(BO7=0,"",IF(VLOOKUP(BP7,Données!$J$2:$M$258,4,FALSE)="G",BO7,""))</f>
        <v/>
      </c>
      <c r="IA7" s="397" t="str">
        <f>IF(BQ7=0,"",IF(VLOOKUP(BR7,Données!$J$2:$M$258,4,FALSE)="G",BQ7,""))</f>
        <v/>
      </c>
      <c r="IB7" s="397" t="str">
        <f>IF(BS7=0,"",IF(VLOOKUP(BT7,Données!$J$2:$M$258,4,FALSE)="G",BS7,""))</f>
        <v/>
      </c>
      <c r="IC7" s="397" t="str">
        <f>IF(BU7=0,"",IF(VLOOKUP(BV7,Données!$J$2:$M$258,4,FALSE)="G",BU7,""))</f>
        <v/>
      </c>
      <c r="ID7" s="397" t="str">
        <f>IF(BW7=0,"",IF(VLOOKUP(BX7,Données!$J$2:$M$258,4,FALSE)="G",BW7,""))</f>
        <v/>
      </c>
      <c r="IE7" s="461" t="str">
        <f>IF(BY7=0,"",IF(VLOOKUP(BZ7,Données!$J$2:$M$258,4,FALSE)="G",BY7,""))</f>
        <v/>
      </c>
      <c r="IF7" s="464">
        <f t="shared" si="132"/>
        <v>0</v>
      </c>
      <c r="IG7" s="453" t="str">
        <f>IF(CB7=0,"",IF(VLOOKUP(CC7,Données!$J$2:$M$258,4,FALSE)="G",CB7,""))</f>
        <v/>
      </c>
      <c r="IH7" s="397" t="str">
        <f>IF(CD7=0,"",IF(VLOOKUP(CE7,Données!$J$2:$M$258,4,FALSE)="G",CD7,""))</f>
        <v/>
      </c>
      <c r="II7" s="397" t="str">
        <f>IF(CF7=0,"",IF(VLOOKUP(CG7,Données!$J$2:$M$258,4,FALSE)="G",CF7,""))</f>
        <v/>
      </c>
      <c r="IJ7" s="397" t="str">
        <f>IF(CH7=0,"",IF(VLOOKUP(CI7,Données!$J$2:$M$258,4,FALSE)="G",CH7,""))</f>
        <v/>
      </c>
      <c r="IK7" s="397" t="str">
        <f>IF(CJ7=0,"",IF(VLOOKUP(CK7,Données!$J$2:$M$258,4,FALSE)="G",CJ7,""))</f>
        <v/>
      </c>
      <c r="IL7" s="461" t="str">
        <f>IF(CL7=0,"",IF(VLOOKUP(CM7,Données!$J$2:$M$258,4,FALSE)="G",CL7,""))</f>
        <v/>
      </c>
      <c r="IM7" s="464">
        <f t="shared" si="133"/>
        <v>0</v>
      </c>
      <c r="IO7" s="480">
        <f t="shared" si="77"/>
        <v>0</v>
      </c>
      <c r="IP7" s="481">
        <f t="shared" si="78"/>
        <v>0</v>
      </c>
      <c r="IQ7" s="482">
        <f t="shared" si="79"/>
        <v>777</v>
      </c>
      <c r="IR7" s="483">
        <f t="shared" si="80"/>
        <v>666</v>
      </c>
      <c r="IS7" s="484">
        <f t="shared" si="81"/>
        <v>777</v>
      </c>
      <c r="IT7" s="481">
        <f t="shared" si="82"/>
        <v>666</v>
      </c>
      <c r="IU7" s="482">
        <f t="shared" si="134"/>
        <v>0</v>
      </c>
      <c r="IV7" s="485">
        <f t="shared" si="135"/>
        <v>5</v>
      </c>
      <c r="IW7" s="483">
        <f>HLOOKUP(FO7,Plan!$I$6:$IO$30,25,FALSE)</f>
        <v>0</v>
      </c>
      <c r="IX7" s="482" t="str">
        <f t="shared" si="83"/>
        <v>06h30  0</v>
      </c>
      <c r="IY7" s="485">
        <f t="shared" si="84"/>
        <v>0</v>
      </c>
      <c r="IZ7" s="486">
        <f t="shared" si="85"/>
        <v>324</v>
      </c>
      <c r="JA7" s="484" t="str">
        <f t="shared" si="86"/>
        <v>06h30  5</v>
      </c>
      <c r="JB7" s="485">
        <f t="shared" si="87"/>
        <v>90</v>
      </c>
      <c r="JC7" s="487">
        <f t="shared" si="88"/>
        <v>6.25</v>
      </c>
      <c r="JD7" s="488" t="e">
        <f t="shared" si="136"/>
        <v>#REF!</v>
      </c>
      <c r="JF7" s="512">
        <f t="shared" si="89"/>
        <v>0</v>
      </c>
      <c r="JG7" s="513">
        <f t="shared" si="90"/>
        <v>0</v>
      </c>
      <c r="JH7" s="514">
        <f t="shared" si="91"/>
        <v>0</v>
      </c>
      <c r="JI7" s="515">
        <f t="shared" si="92"/>
        <v>0</v>
      </c>
      <c r="JJ7" s="513">
        <f t="shared" si="93"/>
        <v>0</v>
      </c>
      <c r="JK7" s="516">
        <f t="shared" si="94"/>
        <v>0</v>
      </c>
      <c r="JL7" s="517">
        <f t="shared" si="95"/>
        <v>0</v>
      </c>
      <c r="JM7" s="513">
        <f t="shared" si="96"/>
        <v>0</v>
      </c>
      <c r="JN7" s="514">
        <f t="shared" si="97"/>
        <v>0</v>
      </c>
      <c r="JO7" s="506">
        <f t="shared" si="137"/>
        <v>5</v>
      </c>
      <c r="JP7" s="507">
        <f t="shared" si="138"/>
        <v>0</v>
      </c>
      <c r="JQ7" s="507">
        <f t="shared" si="139"/>
        <v>0</v>
      </c>
      <c r="JR7" s="508">
        <f>HLOOKUP(GK7,Plan!$I$6:$IO$30,25,FALSE)</f>
        <v>0</v>
      </c>
      <c r="JS7" s="515" t="str">
        <f t="shared" si="98"/>
        <v>06h30  5</v>
      </c>
      <c r="JT7" s="513">
        <f t="shared" si="99"/>
        <v>281.25</v>
      </c>
      <c r="JU7" s="518">
        <f t="shared" si="100"/>
        <v>71.75</v>
      </c>
      <c r="JV7" s="517" t="str">
        <f t="shared" si="101"/>
        <v>06h30  0</v>
      </c>
      <c r="JW7" s="513">
        <f t="shared" si="102"/>
        <v>0</v>
      </c>
      <c r="JX7" s="519">
        <f t="shared" si="103"/>
        <v>0</v>
      </c>
      <c r="JY7" s="515" t="str">
        <f t="shared" si="104"/>
        <v>06h30  0</v>
      </c>
      <c r="JZ7" s="513">
        <f t="shared" si="105"/>
        <v>0</v>
      </c>
      <c r="KA7" s="518">
        <f t="shared" si="106"/>
        <v>0</v>
      </c>
      <c r="KB7" s="520" t="e">
        <f t="shared" si="140"/>
        <v>#REF!</v>
      </c>
    </row>
    <row r="8" spans="1:288" ht="14.25" x14ac:dyDescent="0.2">
      <c r="A8" s="385">
        <f t="shared" ref="A8:A33" si="147">IF(B8="","",A7+1)</f>
        <v>7</v>
      </c>
      <c r="B8" s="386" t="s">
        <v>407</v>
      </c>
      <c r="C8" s="387" t="s">
        <v>708</v>
      </c>
      <c r="D8" s="388" t="s">
        <v>769</v>
      </c>
      <c r="E8" s="388" t="s">
        <v>262</v>
      </c>
      <c r="F8" s="388">
        <v>119</v>
      </c>
      <c r="G8" s="394" t="str">
        <f>IF(ISNA(VLOOKUP(E8,Données!$J$2:$K$258,2,FALSE)),"",VLOOKUP(E8,Données!$J$2:$K$258,2,FALSE))</f>
        <v>London Heathrow</v>
      </c>
      <c r="H8" s="80"/>
      <c r="I8" s="77" t="str">
        <f t="shared" si="107"/>
        <v>725GPD</v>
      </c>
      <c r="J8" s="82"/>
      <c r="K8" s="344" t="s">
        <v>682</v>
      </c>
      <c r="M8" s="84">
        <f t="shared" si="1"/>
        <v>0</v>
      </c>
      <c r="N8" s="84">
        <f t="shared" si="2"/>
        <v>0</v>
      </c>
      <c r="O8" s="84">
        <f t="shared" si="3"/>
        <v>0</v>
      </c>
      <c r="P8" s="84">
        <f t="shared" si="4"/>
        <v>0</v>
      </c>
      <c r="Q8" s="84">
        <f t="shared" si="5"/>
        <v>0</v>
      </c>
      <c r="S8" s="86" t="str">
        <f t="shared" si="108"/>
        <v>725</v>
      </c>
      <c r="T8" s="371" t="str">
        <f>VLOOKUP(S8,Données!$Q$2:$R$229,2,FALSE)</f>
        <v>0715</v>
      </c>
      <c r="U8" s="85">
        <f>COUNTIF($T$4:T8,T8)</f>
        <v>1</v>
      </c>
      <c r="V8" s="85" t="str">
        <f t="shared" si="6"/>
        <v>GPD</v>
      </c>
      <c r="W8" s="85" t="str">
        <f t="shared" si="109"/>
        <v>07151GPD</v>
      </c>
      <c r="X8" s="85">
        <f t="shared" si="7"/>
        <v>60</v>
      </c>
      <c r="Y8" s="85" t="str">
        <f t="shared" si="8"/>
        <v>LCY</v>
      </c>
      <c r="AA8" s="342" t="s">
        <v>113</v>
      </c>
      <c r="AB8" s="107">
        <f t="shared" si="9"/>
        <v>0</v>
      </c>
      <c r="AC8" s="106" t="str">
        <f t="shared" si="110"/>
        <v/>
      </c>
      <c r="AD8" s="97">
        <f t="shared" si="10"/>
        <v>0</v>
      </c>
      <c r="AE8" s="106" t="str">
        <f t="shared" si="11"/>
        <v/>
      </c>
      <c r="AF8" s="97">
        <f t="shared" si="12"/>
        <v>0</v>
      </c>
      <c r="AG8" s="106" t="str">
        <f t="shared" si="13"/>
        <v/>
      </c>
      <c r="AH8" s="97">
        <f t="shared" si="14"/>
        <v>0</v>
      </c>
      <c r="AI8" s="106" t="str">
        <f t="shared" si="15"/>
        <v/>
      </c>
      <c r="AJ8" s="97">
        <f t="shared" si="16"/>
        <v>0</v>
      </c>
      <c r="AK8" s="106" t="str">
        <f t="shared" si="17"/>
        <v/>
      </c>
      <c r="AL8" s="97">
        <f t="shared" si="18"/>
        <v>0</v>
      </c>
      <c r="AM8" s="108" t="str">
        <f t="shared" si="19"/>
        <v/>
      </c>
      <c r="AN8" s="113"/>
      <c r="AO8" s="115">
        <f t="shared" si="20"/>
        <v>0</v>
      </c>
      <c r="AP8" s="114" t="str">
        <f t="shared" si="21"/>
        <v/>
      </c>
      <c r="AQ8" s="89">
        <f t="shared" si="22"/>
        <v>0</v>
      </c>
      <c r="AR8" s="114" t="str">
        <f t="shared" si="23"/>
        <v/>
      </c>
      <c r="AS8" s="89">
        <f t="shared" si="24"/>
        <v>0</v>
      </c>
      <c r="AT8" s="114" t="str">
        <f t="shared" si="25"/>
        <v/>
      </c>
      <c r="AU8" s="89">
        <f t="shared" si="26"/>
        <v>0</v>
      </c>
      <c r="AV8" s="114" t="str">
        <f t="shared" si="27"/>
        <v/>
      </c>
      <c r="AW8" s="89">
        <f t="shared" si="28"/>
        <v>0</v>
      </c>
      <c r="AX8" s="114" t="str">
        <f t="shared" si="29"/>
        <v/>
      </c>
      <c r="AY8" s="89">
        <f t="shared" si="30"/>
        <v>0</v>
      </c>
      <c r="AZ8" s="116" t="str">
        <f t="shared" si="31"/>
        <v/>
      </c>
      <c r="BA8" s="113"/>
      <c r="BB8" s="122">
        <f t="shared" si="32"/>
        <v>0</v>
      </c>
      <c r="BC8" s="121" t="str">
        <f t="shared" si="33"/>
        <v/>
      </c>
      <c r="BD8" s="91">
        <f t="shared" si="34"/>
        <v>0</v>
      </c>
      <c r="BE8" s="121" t="str">
        <f t="shared" si="35"/>
        <v/>
      </c>
      <c r="BF8" s="91">
        <f t="shared" si="36"/>
        <v>0</v>
      </c>
      <c r="BG8" s="121" t="str">
        <f t="shared" si="37"/>
        <v/>
      </c>
      <c r="BH8" s="91">
        <f t="shared" si="38"/>
        <v>0</v>
      </c>
      <c r="BI8" s="121" t="str">
        <f t="shared" si="39"/>
        <v/>
      </c>
      <c r="BJ8" s="91">
        <f t="shared" si="40"/>
        <v>0</v>
      </c>
      <c r="BK8" s="121" t="str">
        <f t="shared" si="41"/>
        <v/>
      </c>
      <c r="BL8" s="91">
        <f t="shared" si="42"/>
        <v>0</v>
      </c>
      <c r="BM8" s="123" t="str">
        <f t="shared" si="43"/>
        <v/>
      </c>
      <c r="BN8" s="113"/>
      <c r="BO8" s="129">
        <f t="shared" si="44"/>
        <v>0</v>
      </c>
      <c r="BP8" s="128" t="str">
        <f t="shared" si="45"/>
        <v/>
      </c>
      <c r="BQ8" s="93">
        <f t="shared" si="46"/>
        <v>0</v>
      </c>
      <c r="BR8" s="128" t="str">
        <f t="shared" si="47"/>
        <v/>
      </c>
      <c r="BS8" s="93">
        <f t="shared" si="48"/>
        <v>0</v>
      </c>
      <c r="BT8" s="128" t="str">
        <f t="shared" si="49"/>
        <v/>
      </c>
      <c r="BU8" s="93">
        <f t="shared" si="111"/>
        <v>0</v>
      </c>
      <c r="BV8" s="128" t="str">
        <f t="shared" si="50"/>
        <v/>
      </c>
      <c r="BW8" s="93">
        <f t="shared" si="51"/>
        <v>0</v>
      </c>
      <c r="BX8" s="128" t="str">
        <f t="shared" si="52"/>
        <v/>
      </c>
      <c r="BY8" s="93">
        <f t="shared" si="53"/>
        <v>0</v>
      </c>
      <c r="BZ8" s="130" t="str">
        <f t="shared" si="54"/>
        <v/>
      </c>
      <c r="CA8" s="113"/>
      <c r="CB8" s="136">
        <f t="shared" si="55"/>
        <v>0</v>
      </c>
      <c r="CC8" s="135" t="str">
        <f t="shared" si="56"/>
        <v/>
      </c>
      <c r="CD8" s="95">
        <f t="shared" si="57"/>
        <v>0</v>
      </c>
      <c r="CE8" s="135" t="str">
        <f t="shared" si="58"/>
        <v/>
      </c>
      <c r="CF8" s="95">
        <f t="shared" si="59"/>
        <v>0</v>
      </c>
      <c r="CG8" s="135" t="str">
        <f t="shared" si="60"/>
        <v/>
      </c>
      <c r="CH8" s="95">
        <f t="shared" si="61"/>
        <v>0</v>
      </c>
      <c r="CI8" s="135" t="str">
        <f t="shared" si="62"/>
        <v/>
      </c>
      <c r="CJ8" s="95">
        <f t="shared" si="63"/>
        <v>0</v>
      </c>
      <c r="CK8" s="135" t="str">
        <f t="shared" si="64"/>
        <v/>
      </c>
      <c r="CL8" s="95">
        <f t="shared" si="65"/>
        <v>0</v>
      </c>
      <c r="CM8" s="137" t="str">
        <f t="shared" si="66"/>
        <v/>
      </c>
      <c r="CO8" s="163">
        <f>IFERROR(ROUNDUP((AB8*(VLOOKUP(VLOOKUP(AC8,Données!$J$2:$L$208,3,FALSE),Données!$E$10:$G$12,3,FALSE)))/1,0),0)</f>
        <v>0</v>
      </c>
      <c r="CP8" s="159">
        <f>IFERROR(ROUNDUP((AD8*(VLOOKUP(VLOOKUP(AE8,Données!$J$2:$L$208,3,FALSE),Données!$E$10:$G$12,3,FALSE)))/1,0),0)</f>
        <v>0</v>
      </c>
      <c r="CQ8" s="159">
        <f>IFERROR(ROUNDUP((AF8*(VLOOKUP(VLOOKUP(AG8,Données!$J$2:$L$208,3,FALSE),Données!$E$10:$G$12,3,FALSE)))/1,0),0)</f>
        <v>0</v>
      </c>
      <c r="CR8" s="159">
        <f>IFERROR(ROUNDUP((AH8*(VLOOKUP(VLOOKUP(AI8,Données!$J$2:$L$208,3,FALSE),Données!$E$10:$G$12,3,FALSE)))/1,0),0)</f>
        <v>0</v>
      </c>
      <c r="CS8" s="159">
        <f>IFERROR(ROUNDUP((AJ8*(VLOOKUP(VLOOKUP(AK8,Données!$J$2:$L$208,3,FALSE),Données!$E$10:$G$12,3,FALSE)))/1,0),0)</f>
        <v>0</v>
      </c>
      <c r="CT8" s="160">
        <f>IFERROR(ROUNDUP((AL8*(VLOOKUP(VLOOKUP(AM8,Données!$J$2:$L$208,3,FALSE),Données!$E$10:$G$12,3,FALSE)))/1,0),0)</f>
        <v>0</v>
      </c>
      <c r="CU8" s="158">
        <f>IF(ISNA(15/(VLOOKUP(VLOOKUP(AC8,Données!$J$2:$L$208,3,FALSE),Données!$E$10:$G$12,3,FALSE))),0,15/(VLOOKUP(VLOOKUP(AC8,Données!$J$2:$L$208,3,FALSE),Données!$E$10:$G$12,3,FALSE)))</f>
        <v>0</v>
      </c>
      <c r="CV8" s="159">
        <f>IF(ISNA(15/(VLOOKUP(VLOOKUP(AE8,Données!$J$2:$L$208,3,FALSE),Données!$E$10:$G$12,3,FALSE))),0,15/(VLOOKUP(VLOOKUP(AE8,Données!$J$2:$L$208,3,FALSE),Données!$E$10:$G$12,3,FALSE)))</f>
        <v>0</v>
      </c>
      <c r="CW8" s="159">
        <f>IF(ISNA(15/(VLOOKUP(VLOOKUP(AG8,Données!$J$2:$L$208,3,FALSE),Données!$E$10:$G$12,3,FALSE))),0,15/(VLOOKUP(VLOOKUP(AG8,Données!$J$2:$L$208,3,FALSE),Données!$E$10:$G$12,3,FALSE)))</f>
        <v>0</v>
      </c>
      <c r="CX8" s="159">
        <f>IF(ISNA(15/(VLOOKUP(VLOOKUP(AI8,Données!$J$2:$L$208,3,FALSE),Données!$E$10:$G$12,3,FALSE))),0,15/(VLOOKUP(VLOOKUP(AI8,Données!$J$2:$L$208,3,FALSE),Données!$E$10:$G$12,3,FALSE)))</f>
        <v>0</v>
      </c>
      <c r="CY8" s="159">
        <f>IF(ISNA(15/(VLOOKUP(VLOOKUP(AK8,Données!$J$2:$L$208,3,FALSE),Données!$E$10:$G$12,3,FALSE))),0,15/(VLOOKUP(VLOOKUP(AK8,Données!$J$2:$L$208,3,FALSE),Données!$E$10:$G$12,3,FALSE)))</f>
        <v>0</v>
      </c>
      <c r="CZ8" s="160">
        <f>IF(ISNA(15/(VLOOKUP(VLOOKUP(AM8,Données!$J$2:$L$208,3,FALSE),Données!$E$10:$G$12,3,FALSE))),0,15/(VLOOKUP(VLOOKUP(AM8,Données!$J$2:$L$208,3,FALSE),Données!$E$10:$G$12,3,FALSE)))</f>
        <v>0</v>
      </c>
      <c r="DA8" s="258">
        <v>8</v>
      </c>
      <c r="DB8" s="162">
        <f t="shared" si="112"/>
        <v>36</v>
      </c>
      <c r="DC8" s="161">
        <f t="shared" si="67"/>
        <v>0</v>
      </c>
      <c r="DD8" s="256">
        <f t="shared" si="68"/>
        <v>0</v>
      </c>
      <c r="DE8" s="259">
        <f>HLOOKUP(DA8,Plan!$I$6:$IO$26,17,FALSE)</f>
        <v>0</v>
      </c>
      <c r="DF8" s="164" t="s">
        <v>414</v>
      </c>
      <c r="DG8" s="157" t="str">
        <f t="shared" si="113"/>
        <v>06h45  0</v>
      </c>
      <c r="DH8" s="332">
        <f t="shared" si="69"/>
        <v>0</v>
      </c>
      <c r="DI8" s="334">
        <f t="shared" si="141"/>
        <v>324</v>
      </c>
      <c r="DK8" s="226">
        <f>IFERROR(ROUNDUP((AO8*(VLOOKUP(VLOOKUP(AP8,Données!$J$2:$L$208,3,FALSE),Données!$E$10:$G$12,3,FALSE)))/1,0),0)</f>
        <v>0</v>
      </c>
      <c r="DL8" s="173">
        <f>IFERROR(ROUNDUP((AQ8*(VLOOKUP(VLOOKUP(AR8,Données!$J$2:$L$208,3,FALSE),Données!$E$10:$G$12,3,FALSE)))/1,0),0)</f>
        <v>0</v>
      </c>
      <c r="DM8" s="173">
        <f>IFERROR(ROUNDUP((AS8*(VLOOKUP(VLOOKUP(AT8,Données!$J$2:$L$208,3,FALSE),Données!$E$10:$G$12,3,FALSE)))/1,0),0)</f>
        <v>0</v>
      </c>
      <c r="DN8" s="173">
        <f>IFERROR(ROUNDUP((AU8*(VLOOKUP(VLOOKUP(AV8,Données!$J$2:$L$208,3,FALSE),Données!$E$10:$G$12,3,FALSE)))/1,0),0)</f>
        <v>0</v>
      </c>
      <c r="DO8" s="173">
        <f>IFERROR(ROUNDUP((AW8*(VLOOKUP(VLOOKUP(AX8,Données!$J$2:$L$208,3,FALSE),Données!$E$10:$G$12,3,FALSE)))/1,0),0)</f>
        <v>0</v>
      </c>
      <c r="DP8" s="174">
        <f>IFERROR(ROUNDUP((AY8*(VLOOKUP(VLOOKUP(AZ8,Données!$J$2:$L$208,3,FALSE),Données!$E$10:$G$12,3,FALSE)))/1,0),0)</f>
        <v>0</v>
      </c>
      <c r="DQ8" s="172">
        <f>IF(ISNA(15/(VLOOKUP(VLOOKUP(AP8,Données!$J$2:$L$208,3,FALSE),Données!$E$10:$G$12,3,FALSE))),0,15/(VLOOKUP(VLOOKUP(AP8,Données!$J$2:$L$208,3,FALSE),Données!$E$10:$G$12,3,FALSE)))</f>
        <v>0</v>
      </c>
      <c r="DR8" s="173">
        <f>IF(ISNA(15/(VLOOKUP(VLOOKUP(AR8,Données!$J$2:$L$208,3,FALSE),Données!$E$10:$G$12,3,FALSE))),0,15/(VLOOKUP(VLOOKUP(AR8,Données!$J$2:$L$208,3,FALSE),Données!$E$10:$G$12,3,FALSE)))</f>
        <v>0</v>
      </c>
      <c r="DS8" s="173">
        <f>IF(ISNA(15/(VLOOKUP(VLOOKUP(AT8,Données!$J$2:$L$208,3,FALSE),Données!$E$10:$G$12,3,FALSE))),0,15/(VLOOKUP(VLOOKUP(AT8,Données!$J$2:$L$208,3,FALSE),Données!$E$10:$G$12,3,FALSE)))</f>
        <v>0</v>
      </c>
      <c r="DT8" s="173">
        <f>IF(ISNA(15/(VLOOKUP(VLOOKUP(AV8,Données!$J$2:$L$208,3,FALSE),Données!$E$10:$G$12,3,FALSE))),0,15/(VLOOKUP(VLOOKUP(AV8,Données!$J$2:$L$208,3,FALSE),Données!$E$10:$G$12,3,FALSE)))</f>
        <v>0</v>
      </c>
      <c r="DU8" s="173">
        <f>IF(ISNA(15/(VLOOKUP(VLOOKUP(AX8,Données!$J$2:$L$208,3,FALSE),Données!$E$10:$G$12,3,FALSE))),0,15/(VLOOKUP(VLOOKUP(AX8,Données!$J$2:$L$208,3,FALSE),Données!$E$10:$G$12,3,FALSE)))</f>
        <v>0</v>
      </c>
      <c r="DV8" s="174">
        <f>IF(ISNA(15/(VLOOKUP(VLOOKUP(AZ8,Données!$J$2:$L$208,3,FALSE),Données!$E$10:$G$12,3,FALSE))),0,15/(VLOOKUP(VLOOKUP(AZ8,Données!$J$2:$L$208,3,FALSE),Données!$E$10:$G$12,3,FALSE)))</f>
        <v>0</v>
      </c>
      <c r="DW8" s="282">
        <v>8</v>
      </c>
      <c r="DX8" s="169">
        <f t="shared" si="114"/>
        <v>18</v>
      </c>
      <c r="DY8" s="171">
        <f t="shared" si="115"/>
        <v>0</v>
      </c>
      <c r="DZ8" s="228" t="str">
        <f t="shared" si="71"/>
        <v/>
      </c>
      <c r="EA8" s="283">
        <f>HLOOKUP(DW8,Plan!$I$6:$IO$26,16,FALSE)</f>
        <v>5</v>
      </c>
      <c r="EB8" s="278" t="s">
        <v>414</v>
      </c>
      <c r="EC8" s="279" t="str">
        <f t="shared" si="116"/>
        <v>06h45  5</v>
      </c>
      <c r="ED8" s="84">
        <f t="shared" si="142"/>
        <v>90</v>
      </c>
      <c r="EE8" s="286">
        <f t="shared" si="143"/>
        <v>9.375</v>
      </c>
      <c r="EG8" s="208">
        <f>IFERROR(ROUNDUP((BB8*(VLOOKUP(VLOOKUP(BC8,Données!$J$2:$L$208,3,FALSE),Données!$E$10:$G$12,3,FALSE)))/1,0),0)</f>
        <v>0</v>
      </c>
      <c r="EH8" s="182">
        <f>IFERROR(ROUNDUP((BD8*(VLOOKUP(VLOOKUP(BE8,Données!$J$2:$L$208,3,FALSE),Données!$E$10:$G$12,3,FALSE)))/1,0),0)</f>
        <v>0</v>
      </c>
      <c r="EI8" s="182">
        <f>IFERROR(ROUNDUP((BF8*(VLOOKUP(VLOOKUP(BG8,Données!$J$2:$L$208,3,FALSE),Données!$E$10:$G$12,3,FALSE)))/1,0),0)</f>
        <v>0</v>
      </c>
      <c r="EJ8" s="182">
        <f>IFERROR(ROUNDUP((BH8*(VLOOKUP(VLOOKUP(BI8,Données!$J$2:$L$208,3,FALSE),Données!$E$10:$G$12,3,FALSE)))/1,0),0)</f>
        <v>0</v>
      </c>
      <c r="EK8" s="182">
        <f>IFERROR(ROUNDUP((BJ8*(VLOOKUP(VLOOKUP(BK8,Données!$J$2:$L$208,3,FALSE),Données!$E$10:$G$12,3,FALSE)))/1,0),0)</f>
        <v>0</v>
      </c>
      <c r="EL8" s="183">
        <f>IFERROR(ROUNDUP((BL8*(VLOOKUP(VLOOKUP(BM8,Données!$J$2:$L$208,3,FALSE),Données!$E$10:$G$12,3,FALSE)))/1,0),0)</f>
        <v>0</v>
      </c>
      <c r="EM8" s="181">
        <f>IF(ISNA(15/(VLOOKUP(VLOOKUP(BC8,Données!$J$2:$L$208,3,FALSE),Données!$E$10:$G$12,3,FALSE))),0,15/(VLOOKUP(VLOOKUP(BC8,Données!$J$2:$L$208,3,FALSE),Données!$E$10:$G$12,3,FALSE)))</f>
        <v>0</v>
      </c>
      <c r="EN8" s="182">
        <f>IF(ISNA(15/(VLOOKUP(VLOOKUP(BE8,Données!$J$2:$L$208,3,FALSE),Données!$E$10:$G$12,3,FALSE))),0,15/(VLOOKUP(VLOOKUP(BE8,Données!$J$2:$L$208,3,FALSE),Données!$E$10:$G$12,3,FALSE)))</f>
        <v>0</v>
      </c>
      <c r="EO8" s="182">
        <f>IF(ISNA(15/(VLOOKUP(VLOOKUP(BG8,Données!$J$2:$L$208,3,FALSE),Données!$E$10:$G$12,3,FALSE))),0,15/(VLOOKUP(VLOOKUP(BG8,Données!$J$2:$L$208,3,FALSE),Données!$E$10:$G$12,3,FALSE)))</f>
        <v>0</v>
      </c>
      <c r="EP8" s="182">
        <f>IF(ISNA(15/(VLOOKUP(VLOOKUP(BI8,Données!$J$2:$L$208,3,FALSE),Données!$E$10:$G$12,3,FALSE))),0,15/(VLOOKUP(VLOOKUP(BI8,Données!$J$2:$L$208,3,FALSE),Données!$E$10:$G$12,3,FALSE)))</f>
        <v>0</v>
      </c>
      <c r="EQ8" s="182">
        <f>IF(ISNA(15/(VLOOKUP(VLOOKUP(BK8,Données!$J$2:$L$208,3,FALSE),Données!$E$10:$G$12,3,FALSE))),0,15/(VLOOKUP(VLOOKUP(BK8,Données!$J$2:$L$208,3,FALSE),Données!$E$10:$G$12,3,FALSE)))</f>
        <v>0</v>
      </c>
      <c r="ER8" s="183">
        <f>IF(ISNA(15/(VLOOKUP(VLOOKUP(BM8,Données!$J$2:$L$208,3,FALSE),Données!$E$10:$G$12,3,FALSE))),0,15/(VLOOKUP(VLOOKUP(BM8,Données!$J$2:$L$208,3,FALSE),Données!$E$10:$G$12,3,FALSE)))</f>
        <v>0</v>
      </c>
      <c r="ES8" s="293">
        <v>8</v>
      </c>
      <c r="ET8" s="573">
        <f t="shared" si="117"/>
        <v>56.25</v>
      </c>
      <c r="EU8" s="180">
        <f t="shared" si="118"/>
        <v>0</v>
      </c>
      <c r="EV8" s="211" t="str">
        <f t="shared" si="72"/>
        <v/>
      </c>
      <c r="EW8" s="211">
        <f>HLOOKUP(ES8,Plan!$I$6:$IO$26,19,FALSE)</f>
        <v>5</v>
      </c>
      <c r="EX8" s="210" t="s">
        <v>414</v>
      </c>
      <c r="EY8" s="182" t="str">
        <f t="shared" si="119"/>
        <v>06h45  5</v>
      </c>
      <c r="EZ8" s="295">
        <f t="shared" si="144"/>
        <v>281.25</v>
      </c>
      <c r="FA8" s="296">
        <f t="shared" ref="FA8:FA68" si="148">(EU12/8)*2+(EU11/8)*2+(EU10/8)*3+(EU9/8)*1</f>
        <v>38.75</v>
      </c>
      <c r="FC8" s="200">
        <f>IFERROR(ROUNDUP((BO8*(VLOOKUP(VLOOKUP(BP8,Données!$J$2:$L$208,3,FALSE),Données!$E$10:$G$12,3,FALSE)))/1,0),0)</f>
        <v>0</v>
      </c>
      <c r="FD8" s="190">
        <f>IFERROR(ROUNDUP((BQ8*(VLOOKUP(VLOOKUP(BR8,Données!$J$2:$L$208,3,FALSE),Données!$E$10:$G$12,3,FALSE)))/1,0),0)</f>
        <v>0</v>
      </c>
      <c r="FE8" s="190">
        <f>IFERROR(ROUNDUP((BS8*(VLOOKUP(VLOOKUP(BT8,Données!$J$2:$L$208,3,FALSE),Données!$E$10:$G$12,3,FALSE)))/1,0),0)</f>
        <v>0</v>
      </c>
      <c r="FF8" s="190">
        <f>IFERROR(ROUNDUP((BU8*(VLOOKUP(VLOOKUP(BV8,Données!$J$2:$L$208,3,FALSE),Données!$E$10:$G$12,3,FALSE)))/1,0),0)</f>
        <v>0</v>
      </c>
      <c r="FG8" s="190">
        <f>IFERROR(ROUNDUP((BW8*(VLOOKUP(VLOOKUP(BX8,Données!$J$2:$L$208,3,FALSE),Données!$E$10:$G$12,3,FALSE)))/1,0),0)</f>
        <v>0</v>
      </c>
      <c r="FH8" s="191">
        <f>IFERROR(ROUNDUP((BY8*(VLOOKUP(VLOOKUP(BZ8,Données!$J$2:$L$208,3,FALSE),Données!$E$10:$G$12,3,FALSE)))/1,0),0)</f>
        <v>0</v>
      </c>
      <c r="FI8" s="189">
        <f>IF(ISNA(15/(VLOOKUP(VLOOKUP(BP8,Données!$J$2:$L$208,3,FALSE),Données!$E$10:$G$12,3,FALSE))),0,15/(VLOOKUP(VLOOKUP(BP8,Données!$J$2:$L$208,3,FALSE),Données!$E$10:$G$12,3,FALSE)))</f>
        <v>0</v>
      </c>
      <c r="FJ8" s="190">
        <f>IF(ISNA(15/(VLOOKUP(VLOOKUP(BR8,Données!$J$2:$L$208,3,FALSE),Données!$E$10:$G$12,3,FALSE))),0,15/(VLOOKUP(VLOOKUP(BR8,Données!$J$2:$L$208,3,FALSE),Données!$E$10:$G$12,3,FALSE)))</f>
        <v>0</v>
      </c>
      <c r="FK8" s="190">
        <f>IF(ISNA(15/(VLOOKUP(VLOOKUP(BT8,Données!$J$2:$L$208,3,FALSE),Données!$E$10:$G$12,3,FALSE))),0,15/(VLOOKUP(VLOOKUP(BT8,Données!$J$2:$L$208,3,FALSE),Données!$E$10:$G$12,3,FALSE)))</f>
        <v>0</v>
      </c>
      <c r="FL8" s="190">
        <f>IF(ISNA(15/(VLOOKUP(VLOOKUP(BV8,Données!$J$2:$L$208,3,FALSE),Données!$E$10:$G$12,3,FALSE))),0,15/(VLOOKUP(VLOOKUP(BV8,Données!$J$2:$L$208,3,FALSE),Données!$E$10:$G$12,3,FALSE)))</f>
        <v>0</v>
      </c>
      <c r="FM8" s="190">
        <f>IF(ISNA(15/(VLOOKUP(VLOOKUP(BX8,Données!$J$2:$L$208,3,FALSE),Données!$E$10:$G$12,3,FALSE))),0,15/(VLOOKUP(VLOOKUP(BX8,Données!$J$2:$L$208,3,FALSE),Données!$E$10:$G$12,3,FALSE)))</f>
        <v>0</v>
      </c>
      <c r="FN8" s="191">
        <f>IF(ISNA(15/(VLOOKUP(VLOOKUP(BZ8,Données!$J$2:$L$208,3,FALSE),Données!$E$10:$G$12,3,FALSE))),0,15/(VLOOKUP(VLOOKUP(BZ8,Données!$J$2:$L$208,3,FALSE),Données!$E$10:$G$12,3,FALSE)))</f>
        <v>0</v>
      </c>
      <c r="FO8" s="305">
        <v>8</v>
      </c>
      <c r="FP8" s="188">
        <f t="shared" si="120"/>
        <v>0</v>
      </c>
      <c r="FQ8" s="190">
        <f t="shared" si="121"/>
        <v>0</v>
      </c>
      <c r="FR8" s="203" t="str">
        <f t="shared" si="73"/>
        <v/>
      </c>
      <c r="FS8" s="203">
        <f>HLOOKUP(FO8,Plan!$I$6:$IO$26,20,FALSE)</f>
        <v>0</v>
      </c>
      <c r="FT8" s="202" t="s">
        <v>414</v>
      </c>
      <c r="FU8" s="190" t="str">
        <f t="shared" si="122"/>
        <v>06h45  0</v>
      </c>
      <c r="FV8" s="307">
        <f t="shared" si="123"/>
        <v>0</v>
      </c>
      <c r="FW8" s="308">
        <f t="shared" si="145"/>
        <v>0</v>
      </c>
      <c r="FY8" s="233">
        <f>IFERROR(ROUNDUP((CB8*(VLOOKUP(VLOOKUP(CC8,Données!$J$2:$L$208,3,FALSE),Données!$E$10:$G$12,3,FALSE)))/1,0),0)</f>
        <v>0</v>
      </c>
      <c r="FZ8" s="218">
        <f>IFERROR(ROUNDUP((CD8*(VLOOKUP(VLOOKUP(CE8,Données!$J$2:$L$208,3,FALSE),Données!$E$10:$G$12,3,FALSE)))/1,0),0)</f>
        <v>0</v>
      </c>
      <c r="GA8" s="218">
        <f>IFERROR(ROUNDUP((CF8*(VLOOKUP(VLOOKUP(CG8,Données!$J$2:$L$208,3,FALSE),Données!$E$10:$G$12,3,FALSE)))/1,0),0)</f>
        <v>0</v>
      </c>
      <c r="GB8" s="218">
        <f>IFERROR(ROUNDUP((CH8*(VLOOKUP(VLOOKUP(CI8,Données!$J$2:$L$208,3,FALSE),Données!$E$10:$G$12,3,FALSE)))/1,0),0)</f>
        <v>0</v>
      </c>
      <c r="GC8" s="218">
        <f>IFERROR(ROUNDUP((CJ8*(VLOOKUP(VLOOKUP(CK8,Données!$J$2:$L$208,3,FALSE),Données!$E$10:$G$12,3,FALSE)))/1,0),0)</f>
        <v>0</v>
      </c>
      <c r="GD8" s="219">
        <f>IFERROR(ROUNDUP((CL8*(VLOOKUP(VLOOKUP(CM8,Données!$J$2:$L$208,3,FALSE),Données!$E$10:$G$12,3,FALSE)))/1,0),0)</f>
        <v>0</v>
      </c>
      <c r="GE8" s="217">
        <f>IF(ISNA(15/(VLOOKUP(VLOOKUP(CC8,Données!$J$2:$L$208,3,FALSE),Données!$E$10:$G$12,3,FALSE))),0,15/(VLOOKUP(VLOOKUP(CC8,Données!$J$2:$L$208,3,FALSE),Données!$E$10:$G$12,3,FALSE)))</f>
        <v>0</v>
      </c>
      <c r="GF8" s="218">
        <f>IF(ISNA(15/(VLOOKUP(VLOOKUP(CE8,Données!$J$2:$L$208,3,FALSE),Données!$E$10:$G$12,3,FALSE))),0,15/(VLOOKUP(VLOOKUP(CE8,Données!$J$2:$L$208,3,FALSE),Données!$E$10:$G$12,3,FALSE)))</f>
        <v>0</v>
      </c>
      <c r="GG8" s="218">
        <f>IF(ISNA(15/(VLOOKUP(VLOOKUP(CG8,Données!$J$2:$L$208,3,FALSE),Données!$E$10:$G$12,3,FALSE))),0,15/(VLOOKUP(VLOOKUP(CG8,Données!$J$2:$L$208,3,FALSE),Données!$E$10:$G$12,3,FALSE)))</f>
        <v>0</v>
      </c>
      <c r="GH8" s="218">
        <f>IF(ISNA(15/(VLOOKUP(VLOOKUP(CI8,Données!$J$2:$L$208,3,FALSE),Données!$E$10:$G$12,3,FALSE))),0,15/(VLOOKUP(VLOOKUP(CI8,Données!$J$2:$L$208,3,FALSE),Données!$E$10:$G$12,3,FALSE)))</f>
        <v>0</v>
      </c>
      <c r="GI8" s="218">
        <f>IF(ISNA(15/(VLOOKUP(VLOOKUP(CK8,Données!$J$2:$L$208,3,FALSE),Données!$E$10:$G$12,3,FALSE))),0,15/(VLOOKUP(VLOOKUP(CK8,Données!$J$2:$L$208,3,FALSE),Données!$E$10:$G$12,3,FALSE)))</f>
        <v>0</v>
      </c>
      <c r="GJ8" s="219">
        <f>IF(ISNA(15/(VLOOKUP(VLOOKUP(CM8,Données!$J$2:$L$208,3,FALSE),Données!$E$10:$G$12,3,FALSE))),0,15/(VLOOKUP(VLOOKUP(CM8,Données!$J$2:$L$208,3,FALSE),Données!$E$10:$G$12,3,FALSE)))</f>
        <v>0</v>
      </c>
      <c r="GK8" s="318">
        <v>8</v>
      </c>
      <c r="GL8" s="216">
        <f t="shared" si="124"/>
        <v>0</v>
      </c>
      <c r="GM8" s="218">
        <f t="shared" si="125"/>
        <v>0</v>
      </c>
      <c r="GN8" s="236" t="str">
        <f t="shared" si="74"/>
        <v/>
      </c>
      <c r="GO8" s="236">
        <f>HLOOKUP(GK8,Plan!$I$6:$IO$26,21,FALSE)</f>
        <v>0</v>
      </c>
      <c r="GP8" s="235" t="s">
        <v>414</v>
      </c>
      <c r="GQ8" s="218" t="str">
        <f t="shared" si="126"/>
        <v>06h45  0</v>
      </c>
      <c r="GR8" s="320">
        <f t="shared" si="75"/>
        <v>0</v>
      </c>
      <c r="GS8" s="321">
        <f t="shared" si="146"/>
        <v>0</v>
      </c>
      <c r="GT8" s="420"/>
      <c r="GU8" s="425" t="s">
        <v>496</v>
      </c>
      <c r="GV8" s="429" t="e">
        <f>#REF!</f>
        <v>#REF!</v>
      </c>
      <c r="GW8" s="430" t="e">
        <f>#REF!</f>
        <v>#REF!</v>
      </c>
      <c r="GX8" s="448" t="e">
        <f t="shared" si="127"/>
        <v>#REF!</v>
      </c>
      <c r="GY8" s="429" t="e">
        <f>#REF!</f>
        <v>#REF!</v>
      </c>
      <c r="GZ8" s="421" t="e">
        <f>#REF!</f>
        <v>#REF!</v>
      </c>
      <c r="HA8" s="434" t="e">
        <f>#REF!</f>
        <v>#REF!</v>
      </c>
      <c r="HB8" s="451" t="e">
        <f t="shared" si="128"/>
        <v>#REF!</v>
      </c>
      <c r="HD8" s="425" t="s">
        <v>496</v>
      </c>
      <c r="HE8" s="453" t="str">
        <f>IF(AB8=0,"",IF(VLOOKUP(AC8,Données!$J$2:$M$258,4,FALSE)="G",AB8,""))</f>
        <v/>
      </c>
      <c r="HF8" s="397" t="str">
        <f>IF(AD8=0,"",IF(VLOOKUP(AE8,Données!$J$2:$M$258,4,FALSE)="G",AD8,""))</f>
        <v/>
      </c>
      <c r="HG8" s="397" t="str">
        <f>IF(AF8=0,"",IF(VLOOKUP(AG8,Données!$J$2:$M$258,4,FALSE)="G",AF8,""))</f>
        <v/>
      </c>
      <c r="HH8" s="397" t="str">
        <f>IF(AH8=0,"",IF(VLOOKUP(AI8,Données!$J$2:$M$258,4,FALSE)="G",AH8,""))</f>
        <v/>
      </c>
      <c r="HI8" s="397" t="str">
        <f>IF(AJ8=0,"",IF(VLOOKUP(AK8,Données!$J$2:$M$258,4,FALSE)="G",AJ8,""))</f>
        <v/>
      </c>
      <c r="HJ8" s="461" t="str">
        <f>IF(AL8=0,"",IF(VLOOKUP(AM8,Données!$J$2:$M$258,4,FALSE)="G",AL8,""))</f>
        <v/>
      </c>
      <c r="HK8" s="464">
        <f t="shared" si="129"/>
        <v>0</v>
      </c>
      <c r="HL8" s="453" t="str">
        <f>IF(AO8=0,"",IF(VLOOKUP(AP8,Données!$J$2:$M$258,4,FALSE)="G",AO8,""))</f>
        <v/>
      </c>
      <c r="HM8" s="397" t="str">
        <f>IF(AQ8=0,"",IF(VLOOKUP(AR8,Données!$J$2:$M$258,4,FALSE)="G",AQ8,""))</f>
        <v/>
      </c>
      <c r="HN8" s="397" t="str">
        <f>IF(AS8=0,"",IF(VLOOKUP(AT8,Données!$J$2:$M$258,4,FALSE)="G",AS8,""))</f>
        <v/>
      </c>
      <c r="HO8" s="397" t="str">
        <f>IF(AU8=0,"",IF(VLOOKUP(AV8,Données!$J$2:$M$258,4,FALSE)="G",AU8,""))</f>
        <v/>
      </c>
      <c r="HP8" s="397" t="str">
        <f>IF(AW8=0,"",IF(VLOOKUP(AX8,Données!$J$2:$M$258,4,FALSE)="G",AW8,""))</f>
        <v/>
      </c>
      <c r="HQ8" s="461" t="str">
        <f>IF(AY8=0,"",IF(VLOOKUP(AZ8,Données!$J$2:$M$258,4,FALSE)="G",AY8,""))</f>
        <v/>
      </c>
      <c r="HR8" s="464">
        <f t="shared" si="130"/>
        <v>0</v>
      </c>
      <c r="HS8" s="453" t="str">
        <f>IF(BB8=0,"",IF(VLOOKUP(BC8,Données!$J$2:$M$258,4,FALSE)="G",BB8,""))</f>
        <v/>
      </c>
      <c r="HT8" s="397" t="str">
        <f>IF(BD8=0,"",IF(VLOOKUP(BE8,Données!$J$2:$M$258,4,FALSE)="G",BD8,""))</f>
        <v/>
      </c>
      <c r="HU8" s="397" t="str">
        <f>IF(BF8=0,"",IF(VLOOKUP(BG8,Données!$J$2:$M$258,4,FALSE)="G",BF8,""))</f>
        <v/>
      </c>
      <c r="HV8" s="397" t="str">
        <f>IF(BH8=0,"",IF(VLOOKUP(BI8,Données!$J$2:$M$258,4,FALSE)="G",BH8,""))</f>
        <v/>
      </c>
      <c r="HW8" s="397" t="str">
        <f>IF(BJ8=0,"",IF(VLOOKUP(BK8,Données!$J$2:$M$258,4,FALSE)="G",BJ8,""))</f>
        <v/>
      </c>
      <c r="HX8" s="461" t="str">
        <f>IF(BL8=0,"",IF(VLOOKUP(BM8,Données!$J$2:$M$258,4,FALSE)="G",BL8,""))</f>
        <v/>
      </c>
      <c r="HY8" s="464">
        <f t="shared" si="131"/>
        <v>0</v>
      </c>
      <c r="HZ8" s="453" t="str">
        <f>IF(BO8=0,"",IF(VLOOKUP(BP8,Données!$J$2:$M$258,4,FALSE)="G",BO8,""))</f>
        <v/>
      </c>
      <c r="IA8" s="397" t="str">
        <f>IF(BQ8=0,"",IF(VLOOKUP(BR8,Données!$J$2:$M$258,4,FALSE)="G",BQ8,""))</f>
        <v/>
      </c>
      <c r="IB8" s="397" t="str">
        <f>IF(BS8=0,"",IF(VLOOKUP(BT8,Données!$J$2:$M$258,4,FALSE)="G",BS8,""))</f>
        <v/>
      </c>
      <c r="IC8" s="397" t="str">
        <f>IF(BU8=0,"",IF(VLOOKUP(BV8,Données!$J$2:$M$258,4,FALSE)="G",BU8,""))</f>
        <v/>
      </c>
      <c r="ID8" s="397" t="str">
        <f>IF(BW8=0,"",IF(VLOOKUP(BX8,Données!$J$2:$M$258,4,FALSE)="G",BW8,""))</f>
        <v/>
      </c>
      <c r="IE8" s="461" t="str">
        <f>IF(BY8=0,"",IF(VLOOKUP(BZ8,Données!$J$2:$M$258,4,FALSE)="G",BY8,""))</f>
        <v/>
      </c>
      <c r="IF8" s="464">
        <f t="shared" si="132"/>
        <v>0</v>
      </c>
      <c r="IG8" s="453" t="str">
        <f>IF(CB8=0,"",IF(VLOOKUP(CC8,Données!$J$2:$M$258,4,FALSE)="G",CB8,""))</f>
        <v/>
      </c>
      <c r="IH8" s="397" t="str">
        <f>IF(CD8=0,"",IF(VLOOKUP(CE8,Données!$J$2:$M$258,4,FALSE)="G",CD8,""))</f>
        <v/>
      </c>
      <c r="II8" s="397" t="str">
        <f>IF(CF8=0,"",IF(VLOOKUP(CG8,Données!$J$2:$M$258,4,FALSE)="G",CF8,""))</f>
        <v/>
      </c>
      <c r="IJ8" s="397" t="str">
        <f>IF(CH8=0,"",IF(VLOOKUP(CI8,Données!$J$2:$M$258,4,FALSE)="G",CH8,""))</f>
        <v/>
      </c>
      <c r="IK8" s="397" t="str">
        <f>IF(CJ8=0,"",IF(VLOOKUP(CK8,Données!$J$2:$M$258,4,FALSE)="G",CJ8,""))</f>
        <v/>
      </c>
      <c r="IL8" s="461" t="str">
        <f>IF(CL8=0,"",IF(VLOOKUP(CM8,Données!$J$2:$M$258,4,FALSE)="G",CL8,""))</f>
        <v/>
      </c>
      <c r="IM8" s="464">
        <f t="shared" si="133"/>
        <v>0</v>
      </c>
      <c r="IO8" s="480">
        <f t="shared" si="77"/>
        <v>0</v>
      </c>
      <c r="IP8" s="481">
        <f t="shared" si="78"/>
        <v>0</v>
      </c>
      <c r="IQ8" s="482">
        <f t="shared" si="79"/>
        <v>0</v>
      </c>
      <c r="IR8" s="483">
        <f t="shared" si="80"/>
        <v>0</v>
      </c>
      <c r="IS8" s="484">
        <f t="shared" si="81"/>
        <v>0</v>
      </c>
      <c r="IT8" s="481">
        <f t="shared" si="82"/>
        <v>0</v>
      </c>
      <c r="IU8" s="482">
        <f t="shared" si="134"/>
        <v>0</v>
      </c>
      <c r="IV8" s="485">
        <f t="shared" si="135"/>
        <v>5</v>
      </c>
      <c r="IW8" s="483">
        <f>HLOOKUP(FO8,Plan!$I$6:$IO$30,25,FALSE)</f>
        <v>0</v>
      </c>
      <c r="IX8" s="482" t="str">
        <f t="shared" si="83"/>
        <v>06h45  0</v>
      </c>
      <c r="IY8" s="485">
        <f t="shared" si="84"/>
        <v>0</v>
      </c>
      <c r="IZ8" s="486">
        <f t="shared" si="85"/>
        <v>324</v>
      </c>
      <c r="JA8" s="484" t="str">
        <f t="shared" si="86"/>
        <v>06h45  5</v>
      </c>
      <c r="JB8" s="485">
        <f t="shared" si="87"/>
        <v>90</v>
      </c>
      <c r="JC8" s="487">
        <f t="shared" si="88"/>
        <v>9.375</v>
      </c>
      <c r="JD8" s="488" t="e">
        <f t="shared" si="136"/>
        <v>#REF!</v>
      </c>
      <c r="JF8" s="512">
        <f t="shared" si="89"/>
        <v>0</v>
      </c>
      <c r="JG8" s="513">
        <f t="shared" si="90"/>
        <v>0</v>
      </c>
      <c r="JH8" s="514">
        <f t="shared" si="91"/>
        <v>0</v>
      </c>
      <c r="JI8" s="515">
        <f t="shared" si="92"/>
        <v>0</v>
      </c>
      <c r="JJ8" s="513">
        <f t="shared" si="93"/>
        <v>0</v>
      </c>
      <c r="JK8" s="516">
        <f t="shared" si="94"/>
        <v>0</v>
      </c>
      <c r="JL8" s="517">
        <f t="shared" si="95"/>
        <v>0</v>
      </c>
      <c r="JM8" s="513">
        <f t="shared" si="96"/>
        <v>0</v>
      </c>
      <c r="JN8" s="514">
        <f t="shared" si="97"/>
        <v>0</v>
      </c>
      <c r="JO8" s="506">
        <f t="shared" si="137"/>
        <v>5</v>
      </c>
      <c r="JP8" s="507">
        <f t="shared" si="138"/>
        <v>0</v>
      </c>
      <c r="JQ8" s="507">
        <f t="shared" si="139"/>
        <v>0</v>
      </c>
      <c r="JR8" s="508">
        <f>HLOOKUP(GK8,Plan!$I$6:$IO$30,25,FALSE)</f>
        <v>0</v>
      </c>
      <c r="JS8" s="515" t="str">
        <f t="shared" si="98"/>
        <v>06h45  5</v>
      </c>
      <c r="JT8" s="513">
        <f t="shared" si="99"/>
        <v>281.25</v>
      </c>
      <c r="JU8" s="518">
        <f t="shared" si="100"/>
        <v>38.75</v>
      </c>
      <c r="JV8" s="517" t="str">
        <f t="shared" si="101"/>
        <v>06h45  0</v>
      </c>
      <c r="JW8" s="513">
        <f t="shared" si="102"/>
        <v>0</v>
      </c>
      <c r="JX8" s="519">
        <f t="shared" si="103"/>
        <v>0</v>
      </c>
      <c r="JY8" s="515" t="str">
        <f t="shared" si="104"/>
        <v>06h45  0</v>
      </c>
      <c r="JZ8" s="513">
        <f t="shared" si="105"/>
        <v>0</v>
      </c>
      <c r="KA8" s="518">
        <f t="shared" si="106"/>
        <v>0</v>
      </c>
      <c r="KB8" s="520" t="e">
        <f t="shared" si="140"/>
        <v>#REF!</v>
      </c>
    </row>
    <row r="9" spans="1:288" ht="14.25" x14ac:dyDescent="0.2">
      <c r="A9" s="385">
        <f t="shared" si="147"/>
        <v>8</v>
      </c>
      <c r="B9" s="386" t="s">
        <v>405</v>
      </c>
      <c r="C9" s="387" t="s">
        <v>708</v>
      </c>
      <c r="D9" s="388" t="s">
        <v>930</v>
      </c>
      <c r="E9" s="388" t="s">
        <v>908</v>
      </c>
      <c r="F9" s="388">
        <v>214</v>
      </c>
      <c r="G9" s="394" t="str">
        <f>IF(ISNA(VLOOKUP(E9,Données!$J$2:$K$258,2,FALSE)),"",VLOOKUP(E9,Données!$J$2:$K$258,2,FALSE))</f>
        <v>Addis Ababa</v>
      </c>
      <c r="H9" s="80"/>
      <c r="I9" s="77" t="str">
        <f t="shared" si="107"/>
        <v>730TRD</v>
      </c>
      <c r="J9" s="82"/>
      <c r="K9" s="344" t="s">
        <v>683</v>
      </c>
      <c r="M9" s="84">
        <f t="shared" si="1"/>
        <v>0</v>
      </c>
      <c r="N9" s="84">
        <f t="shared" si="2"/>
        <v>0</v>
      </c>
      <c r="O9" s="84">
        <f t="shared" si="3"/>
        <v>0</v>
      </c>
      <c r="P9" s="84">
        <f t="shared" si="4"/>
        <v>0</v>
      </c>
      <c r="Q9" s="84">
        <f t="shared" si="5"/>
        <v>0</v>
      </c>
      <c r="S9" s="86" t="str">
        <f t="shared" si="108"/>
        <v>730</v>
      </c>
      <c r="T9" s="371" t="str">
        <f>VLOOKUP(S9,Données!$Q$2:$R$229,2,FALSE)</f>
        <v>0730</v>
      </c>
      <c r="U9" s="85">
        <f>COUNTIF($T$4:T9,T9)</f>
        <v>1</v>
      </c>
      <c r="V9" s="85" t="str">
        <f t="shared" si="6"/>
        <v>TRD</v>
      </c>
      <c r="W9" s="85" t="str">
        <f t="shared" si="109"/>
        <v>07301TRD</v>
      </c>
      <c r="X9" s="85">
        <f t="shared" si="7"/>
        <v>93</v>
      </c>
      <c r="Y9" s="85" t="str">
        <f t="shared" si="8"/>
        <v>LHR</v>
      </c>
      <c r="AA9" s="342" t="s">
        <v>114</v>
      </c>
      <c r="AB9" s="107">
        <f t="shared" si="9"/>
        <v>0</v>
      </c>
      <c r="AC9" s="106" t="str">
        <f t="shared" si="110"/>
        <v/>
      </c>
      <c r="AD9" s="97">
        <f t="shared" si="10"/>
        <v>0</v>
      </c>
      <c r="AE9" s="106" t="str">
        <f t="shared" si="11"/>
        <v/>
      </c>
      <c r="AF9" s="97">
        <f t="shared" si="12"/>
        <v>0</v>
      </c>
      <c r="AG9" s="106" t="str">
        <f t="shared" si="13"/>
        <v/>
      </c>
      <c r="AH9" s="97">
        <f t="shared" si="14"/>
        <v>0</v>
      </c>
      <c r="AI9" s="106" t="str">
        <f t="shared" si="15"/>
        <v/>
      </c>
      <c r="AJ9" s="97">
        <f t="shared" si="16"/>
        <v>0</v>
      </c>
      <c r="AK9" s="106" t="str">
        <f t="shared" si="17"/>
        <v/>
      </c>
      <c r="AL9" s="97">
        <f t="shared" si="18"/>
        <v>0</v>
      </c>
      <c r="AM9" s="108" t="str">
        <f t="shared" si="19"/>
        <v/>
      </c>
      <c r="AN9" s="113"/>
      <c r="AO9" s="115">
        <f t="shared" si="20"/>
        <v>0</v>
      </c>
      <c r="AP9" s="114" t="str">
        <f t="shared" si="21"/>
        <v/>
      </c>
      <c r="AQ9" s="89">
        <f t="shared" si="22"/>
        <v>0</v>
      </c>
      <c r="AR9" s="114" t="str">
        <f t="shared" si="23"/>
        <v/>
      </c>
      <c r="AS9" s="89">
        <f t="shared" si="24"/>
        <v>0</v>
      </c>
      <c r="AT9" s="114" t="str">
        <f t="shared" si="25"/>
        <v/>
      </c>
      <c r="AU9" s="89">
        <f t="shared" si="26"/>
        <v>0</v>
      </c>
      <c r="AV9" s="114" t="str">
        <f t="shared" si="27"/>
        <v/>
      </c>
      <c r="AW9" s="89">
        <f t="shared" si="28"/>
        <v>0</v>
      </c>
      <c r="AX9" s="114" t="str">
        <f t="shared" si="29"/>
        <v/>
      </c>
      <c r="AY9" s="89">
        <f t="shared" si="30"/>
        <v>0</v>
      </c>
      <c r="AZ9" s="116" t="str">
        <f t="shared" si="31"/>
        <v/>
      </c>
      <c r="BA9" s="113"/>
      <c r="BB9" s="122">
        <f t="shared" si="32"/>
        <v>186</v>
      </c>
      <c r="BC9" s="121" t="str">
        <f t="shared" si="33"/>
        <v>LGW</v>
      </c>
      <c r="BD9" s="91">
        <f t="shared" si="34"/>
        <v>129</v>
      </c>
      <c r="BE9" s="121" t="str">
        <f t="shared" si="35"/>
        <v>DUB</v>
      </c>
      <c r="BF9" s="91">
        <f t="shared" si="36"/>
        <v>0</v>
      </c>
      <c r="BG9" s="121" t="str">
        <f t="shared" si="37"/>
        <v/>
      </c>
      <c r="BH9" s="91">
        <f t="shared" si="38"/>
        <v>0</v>
      </c>
      <c r="BI9" s="121" t="str">
        <f t="shared" si="39"/>
        <v/>
      </c>
      <c r="BJ9" s="91">
        <f t="shared" si="40"/>
        <v>0</v>
      </c>
      <c r="BK9" s="121" t="str">
        <f t="shared" si="41"/>
        <v/>
      </c>
      <c r="BL9" s="91">
        <f t="shared" si="42"/>
        <v>0</v>
      </c>
      <c r="BM9" s="123" t="str">
        <f t="shared" si="43"/>
        <v/>
      </c>
      <c r="BN9" s="113"/>
      <c r="BO9" s="129">
        <f t="shared" si="44"/>
        <v>0</v>
      </c>
      <c r="BP9" s="128" t="str">
        <f t="shared" si="45"/>
        <v/>
      </c>
      <c r="BQ9" s="93">
        <f t="shared" si="46"/>
        <v>0</v>
      </c>
      <c r="BR9" s="128" t="str">
        <f t="shared" si="47"/>
        <v/>
      </c>
      <c r="BS9" s="93">
        <f t="shared" si="48"/>
        <v>0</v>
      </c>
      <c r="BT9" s="128" t="str">
        <f t="shared" si="49"/>
        <v/>
      </c>
      <c r="BU9" s="93">
        <f t="shared" si="111"/>
        <v>0</v>
      </c>
      <c r="BV9" s="128" t="str">
        <f t="shared" si="50"/>
        <v/>
      </c>
      <c r="BW9" s="93">
        <f t="shared" si="51"/>
        <v>0</v>
      </c>
      <c r="BX9" s="128" t="str">
        <f t="shared" si="52"/>
        <v/>
      </c>
      <c r="BY9" s="93">
        <f t="shared" si="53"/>
        <v>0</v>
      </c>
      <c r="BZ9" s="130" t="str">
        <f t="shared" si="54"/>
        <v/>
      </c>
      <c r="CA9" s="113"/>
      <c r="CB9" s="136">
        <f t="shared" si="55"/>
        <v>0</v>
      </c>
      <c r="CC9" s="135" t="str">
        <f t="shared" si="56"/>
        <v/>
      </c>
      <c r="CD9" s="95">
        <f t="shared" si="57"/>
        <v>0</v>
      </c>
      <c r="CE9" s="135" t="str">
        <f t="shared" si="58"/>
        <v/>
      </c>
      <c r="CF9" s="95">
        <f t="shared" si="59"/>
        <v>0</v>
      </c>
      <c r="CG9" s="135" t="str">
        <f t="shared" si="60"/>
        <v/>
      </c>
      <c r="CH9" s="95">
        <f t="shared" si="61"/>
        <v>0</v>
      </c>
      <c r="CI9" s="135" t="str">
        <f t="shared" si="62"/>
        <v/>
      </c>
      <c r="CJ9" s="95">
        <f t="shared" si="63"/>
        <v>0</v>
      </c>
      <c r="CK9" s="135" t="str">
        <f t="shared" si="64"/>
        <v/>
      </c>
      <c r="CL9" s="95">
        <f t="shared" si="65"/>
        <v>0</v>
      </c>
      <c r="CM9" s="137" t="str">
        <f t="shared" si="66"/>
        <v/>
      </c>
      <c r="CO9" s="163">
        <f>IFERROR(ROUNDUP((AB9*(VLOOKUP(VLOOKUP(AC9,Données!$J$2:$L$208,3,FALSE),Données!$E$10:$G$12,3,FALSE)))/1,0),0)</f>
        <v>0</v>
      </c>
      <c r="CP9" s="159">
        <f>IFERROR(ROUNDUP((AD9*(VLOOKUP(VLOOKUP(AE9,Données!$J$2:$L$208,3,FALSE),Données!$E$10:$G$12,3,FALSE)))/1,0),0)</f>
        <v>0</v>
      </c>
      <c r="CQ9" s="159">
        <f>IFERROR(ROUNDUP((AF9*(VLOOKUP(VLOOKUP(AG9,Données!$J$2:$L$208,3,FALSE),Données!$E$10:$G$12,3,FALSE)))/1,0),0)</f>
        <v>0</v>
      </c>
      <c r="CR9" s="159">
        <f>IFERROR(ROUNDUP((AH9*(VLOOKUP(VLOOKUP(AI9,Données!$J$2:$L$208,3,FALSE),Données!$E$10:$G$12,3,FALSE)))/1,0),0)</f>
        <v>0</v>
      </c>
      <c r="CS9" s="159">
        <f>IFERROR(ROUNDUP((AJ9*(VLOOKUP(VLOOKUP(AK9,Données!$J$2:$L$208,3,FALSE),Données!$E$10:$G$12,3,FALSE)))/1,0),0)</f>
        <v>0</v>
      </c>
      <c r="CT9" s="160">
        <f>IFERROR(ROUNDUP((AL9*(VLOOKUP(VLOOKUP(AM9,Données!$J$2:$L$208,3,FALSE),Données!$E$10:$G$12,3,FALSE)))/1,0),0)</f>
        <v>0</v>
      </c>
      <c r="CU9" s="158">
        <f>IF(ISNA(15/(VLOOKUP(VLOOKUP(AC9,Données!$J$2:$L$208,3,FALSE),Données!$E$10:$G$12,3,FALSE))),0,15/(VLOOKUP(VLOOKUP(AC9,Données!$J$2:$L$208,3,FALSE),Données!$E$10:$G$12,3,FALSE)))</f>
        <v>0</v>
      </c>
      <c r="CV9" s="159">
        <f>IF(ISNA(15/(VLOOKUP(VLOOKUP(AE9,Données!$J$2:$L$208,3,FALSE),Données!$E$10:$G$12,3,FALSE))),0,15/(VLOOKUP(VLOOKUP(AE9,Données!$J$2:$L$208,3,FALSE),Données!$E$10:$G$12,3,FALSE)))</f>
        <v>0</v>
      </c>
      <c r="CW9" s="159">
        <f>IF(ISNA(15/(VLOOKUP(VLOOKUP(AG9,Données!$J$2:$L$208,3,FALSE),Données!$E$10:$G$12,3,FALSE))),0,15/(VLOOKUP(VLOOKUP(AG9,Données!$J$2:$L$208,3,FALSE),Données!$E$10:$G$12,3,FALSE)))</f>
        <v>0</v>
      </c>
      <c r="CX9" s="159">
        <f>IF(ISNA(15/(VLOOKUP(VLOOKUP(AI9,Données!$J$2:$L$208,3,FALSE),Données!$E$10:$G$12,3,FALSE))),0,15/(VLOOKUP(VLOOKUP(AI9,Données!$J$2:$L$208,3,FALSE),Données!$E$10:$G$12,3,FALSE)))</f>
        <v>0</v>
      </c>
      <c r="CY9" s="159">
        <f>IF(ISNA(15/(VLOOKUP(VLOOKUP(AK9,Données!$J$2:$L$208,3,FALSE),Données!$E$10:$G$12,3,FALSE))),0,15/(VLOOKUP(VLOOKUP(AK9,Données!$J$2:$L$208,3,FALSE),Données!$E$10:$G$12,3,FALSE)))</f>
        <v>0</v>
      </c>
      <c r="CZ9" s="160">
        <f>IF(ISNA(15/(VLOOKUP(VLOOKUP(AM9,Données!$J$2:$L$208,3,FALSE),Données!$E$10:$G$12,3,FALSE))),0,15/(VLOOKUP(VLOOKUP(AM9,Données!$J$2:$L$208,3,FALSE),Données!$E$10:$G$12,3,FALSE)))</f>
        <v>0</v>
      </c>
      <c r="DA9" s="258">
        <v>9</v>
      </c>
      <c r="DB9" s="162">
        <f t="shared" si="112"/>
        <v>36</v>
      </c>
      <c r="DC9" s="161">
        <f t="shared" si="67"/>
        <v>0</v>
      </c>
      <c r="DD9" s="256">
        <f t="shared" si="68"/>
        <v>0</v>
      </c>
      <c r="DE9" s="259">
        <f>HLOOKUP(DA9,Plan!$I$6:$IO$26,17,FALSE)</f>
        <v>3</v>
      </c>
      <c r="DF9" s="164" t="s">
        <v>415</v>
      </c>
      <c r="DG9" s="157" t="str">
        <f t="shared" si="113"/>
        <v>07h00  3</v>
      </c>
      <c r="DH9" s="332">
        <f t="shared" si="69"/>
        <v>108</v>
      </c>
      <c r="DI9" s="334">
        <f t="shared" si="141"/>
        <v>324</v>
      </c>
      <c r="DK9" s="226">
        <f>IFERROR(ROUNDUP((AO9*(VLOOKUP(VLOOKUP(AP9,Données!$J$2:$L$208,3,FALSE),Données!$E$10:$G$12,3,FALSE)))/1,0),0)</f>
        <v>0</v>
      </c>
      <c r="DL9" s="173">
        <f>IFERROR(ROUNDUP((AQ9*(VLOOKUP(VLOOKUP(AR9,Données!$J$2:$L$208,3,FALSE),Données!$E$10:$G$12,3,FALSE)))/1,0),0)</f>
        <v>0</v>
      </c>
      <c r="DM9" s="173">
        <f>IFERROR(ROUNDUP((AS9*(VLOOKUP(VLOOKUP(AT9,Données!$J$2:$L$208,3,FALSE),Données!$E$10:$G$12,3,FALSE)))/1,0),0)</f>
        <v>0</v>
      </c>
      <c r="DN9" s="173">
        <f>IFERROR(ROUNDUP((AU9*(VLOOKUP(VLOOKUP(AV9,Données!$J$2:$L$208,3,FALSE),Données!$E$10:$G$12,3,FALSE)))/1,0),0)</f>
        <v>0</v>
      </c>
      <c r="DO9" s="173">
        <f>IFERROR(ROUNDUP((AW9*(VLOOKUP(VLOOKUP(AX9,Données!$J$2:$L$208,3,FALSE),Données!$E$10:$G$12,3,FALSE)))/1,0),0)</f>
        <v>0</v>
      </c>
      <c r="DP9" s="174">
        <f>IFERROR(ROUNDUP((AY9*(VLOOKUP(VLOOKUP(AZ9,Données!$J$2:$L$208,3,FALSE),Données!$E$10:$G$12,3,FALSE)))/1,0),0)</f>
        <v>0</v>
      </c>
      <c r="DQ9" s="172">
        <f>IF(ISNA(15/(VLOOKUP(VLOOKUP(AP9,Données!$J$2:$L$208,3,FALSE),Données!$E$10:$G$12,3,FALSE))),0,15/(VLOOKUP(VLOOKUP(AP9,Données!$J$2:$L$208,3,FALSE),Données!$E$10:$G$12,3,FALSE)))</f>
        <v>0</v>
      </c>
      <c r="DR9" s="173">
        <f>IF(ISNA(15/(VLOOKUP(VLOOKUP(AR9,Données!$J$2:$L$208,3,FALSE),Données!$E$10:$G$12,3,FALSE))),0,15/(VLOOKUP(VLOOKUP(AR9,Données!$J$2:$L$208,3,FALSE),Données!$E$10:$G$12,3,FALSE)))</f>
        <v>0</v>
      </c>
      <c r="DS9" s="173">
        <f>IF(ISNA(15/(VLOOKUP(VLOOKUP(AT9,Données!$J$2:$L$208,3,FALSE),Données!$E$10:$G$12,3,FALSE))),0,15/(VLOOKUP(VLOOKUP(AT9,Données!$J$2:$L$208,3,FALSE),Données!$E$10:$G$12,3,FALSE)))</f>
        <v>0</v>
      </c>
      <c r="DT9" s="173">
        <f>IF(ISNA(15/(VLOOKUP(VLOOKUP(AV9,Données!$J$2:$L$208,3,FALSE),Données!$E$10:$G$12,3,FALSE))),0,15/(VLOOKUP(VLOOKUP(AV9,Données!$J$2:$L$208,3,FALSE),Données!$E$10:$G$12,3,FALSE)))</f>
        <v>0</v>
      </c>
      <c r="DU9" s="173">
        <f>IF(ISNA(15/(VLOOKUP(VLOOKUP(AX9,Données!$J$2:$L$208,3,FALSE),Données!$E$10:$G$12,3,FALSE))),0,15/(VLOOKUP(VLOOKUP(AX9,Données!$J$2:$L$208,3,FALSE),Données!$E$10:$G$12,3,FALSE)))</f>
        <v>0</v>
      </c>
      <c r="DV9" s="174">
        <f>IF(ISNA(15/(VLOOKUP(VLOOKUP(AZ9,Données!$J$2:$L$208,3,FALSE),Données!$E$10:$G$12,3,FALSE))),0,15/(VLOOKUP(VLOOKUP(AZ9,Données!$J$2:$L$208,3,FALSE),Données!$E$10:$G$12,3,FALSE)))</f>
        <v>0</v>
      </c>
      <c r="DW9" s="282">
        <v>9</v>
      </c>
      <c r="DX9" s="169">
        <f t="shared" si="114"/>
        <v>18</v>
      </c>
      <c r="DY9" s="171">
        <f t="shared" si="115"/>
        <v>0</v>
      </c>
      <c r="DZ9" s="228" t="str">
        <f t="shared" si="71"/>
        <v/>
      </c>
      <c r="EA9" s="283">
        <f>HLOOKUP(DW9,Plan!$I$6:$IO$26,16,FALSE)</f>
        <v>1</v>
      </c>
      <c r="EB9" s="278" t="s">
        <v>415</v>
      </c>
      <c r="EC9" s="279" t="str">
        <f t="shared" si="116"/>
        <v>07h00  1</v>
      </c>
      <c r="ED9" s="84">
        <f t="shared" si="142"/>
        <v>18</v>
      </c>
      <c r="EE9" s="286">
        <f t="shared" si="143"/>
        <v>3.125</v>
      </c>
      <c r="EG9" s="208">
        <f>IFERROR(ROUNDUP((BB9*(VLOOKUP(VLOOKUP(BC9,Données!$J$2:$L$208,3,FALSE),Données!$E$10:$G$12,3,FALSE)))/1,0),0)</f>
        <v>78</v>
      </c>
      <c r="EH9" s="182">
        <f>IFERROR(ROUNDUP((BD9*(VLOOKUP(VLOOKUP(BE9,Données!$J$2:$L$208,3,FALSE),Données!$E$10:$G$12,3,FALSE)))/1,0),0)</f>
        <v>54</v>
      </c>
      <c r="EI9" s="182">
        <f>IFERROR(ROUNDUP((BF9*(VLOOKUP(VLOOKUP(BG9,Données!$J$2:$L$208,3,FALSE),Données!$E$10:$G$12,3,FALSE)))/1,0),0)</f>
        <v>0</v>
      </c>
      <c r="EJ9" s="182">
        <f>IFERROR(ROUNDUP((BH9*(VLOOKUP(VLOOKUP(BI9,Données!$J$2:$L$208,3,FALSE),Données!$E$10:$G$12,3,FALSE)))/1,0),0)</f>
        <v>0</v>
      </c>
      <c r="EK9" s="182">
        <f>IFERROR(ROUNDUP((BJ9*(VLOOKUP(VLOOKUP(BK9,Données!$J$2:$L$208,3,FALSE),Données!$E$10:$G$12,3,FALSE)))/1,0),0)</f>
        <v>0</v>
      </c>
      <c r="EL9" s="183">
        <f>IFERROR(ROUNDUP((BL9*(VLOOKUP(VLOOKUP(BM9,Données!$J$2:$L$208,3,FALSE),Données!$E$10:$G$12,3,FALSE)))/1,0),0)</f>
        <v>0</v>
      </c>
      <c r="EM9" s="181">
        <f>IF(ISNA(15/(VLOOKUP(VLOOKUP(BC9,Données!$J$2:$L$208,3,FALSE),Données!$E$10:$G$12,3,FALSE))),0,15/(VLOOKUP(VLOOKUP(BC9,Données!$J$2:$L$208,3,FALSE),Données!$E$10:$G$12,3,FALSE)))</f>
        <v>36</v>
      </c>
      <c r="EN9" s="182">
        <f>IF(ISNA(15/(VLOOKUP(VLOOKUP(BE9,Données!$J$2:$L$208,3,FALSE),Données!$E$10:$G$12,3,FALSE))),0,15/(VLOOKUP(VLOOKUP(BE9,Données!$J$2:$L$208,3,FALSE),Données!$E$10:$G$12,3,FALSE)))</f>
        <v>36</v>
      </c>
      <c r="EO9" s="182">
        <f>IF(ISNA(15/(VLOOKUP(VLOOKUP(BG9,Données!$J$2:$L$208,3,FALSE),Données!$E$10:$G$12,3,FALSE))),0,15/(VLOOKUP(VLOOKUP(BG9,Données!$J$2:$L$208,3,FALSE),Données!$E$10:$G$12,3,FALSE)))</f>
        <v>0</v>
      </c>
      <c r="EP9" s="182">
        <f>IF(ISNA(15/(VLOOKUP(VLOOKUP(BI9,Données!$J$2:$L$208,3,FALSE),Données!$E$10:$G$12,3,FALSE))),0,15/(VLOOKUP(VLOOKUP(BI9,Données!$J$2:$L$208,3,FALSE),Données!$E$10:$G$12,3,FALSE)))</f>
        <v>0</v>
      </c>
      <c r="EQ9" s="182">
        <f>IF(ISNA(15/(VLOOKUP(VLOOKUP(BK9,Données!$J$2:$L$208,3,FALSE),Données!$E$10:$G$12,3,FALSE))),0,15/(VLOOKUP(VLOOKUP(BK9,Données!$J$2:$L$208,3,FALSE),Données!$E$10:$G$12,3,FALSE)))</f>
        <v>0</v>
      </c>
      <c r="ER9" s="183">
        <f>IF(ISNA(15/(VLOOKUP(VLOOKUP(BM9,Données!$J$2:$L$208,3,FALSE),Données!$E$10:$G$12,3,FALSE))),0,15/(VLOOKUP(VLOOKUP(BM9,Données!$J$2:$L$208,3,FALSE),Données!$E$10:$G$12,3,FALSE)))</f>
        <v>0</v>
      </c>
      <c r="ES9" s="293">
        <v>9</v>
      </c>
      <c r="ET9" s="573">
        <f>IF(EU9=0,ET8,IFERROR(ROUNDUP(SUM(EM9:ER9)/(6-COUNTIF(EM9:ER9,0)),0),0))</f>
        <v>36</v>
      </c>
      <c r="EU9" s="180">
        <f t="shared" si="118"/>
        <v>132</v>
      </c>
      <c r="EV9" s="211">
        <f t="shared" si="72"/>
        <v>315</v>
      </c>
      <c r="EW9" s="211">
        <f>HLOOKUP(ES9,Plan!$I$6:$IO$26,19,FALSE)</f>
        <v>4</v>
      </c>
      <c r="EX9" s="210" t="s">
        <v>415</v>
      </c>
      <c r="EY9" s="182" t="str">
        <f t="shared" si="119"/>
        <v>07h00  4</v>
      </c>
      <c r="EZ9" s="295">
        <f>IF(EW9=0,0,(IF(ET9*EW9=0,EZ8,ET9*EW9)))</f>
        <v>144</v>
      </c>
      <c r="FA9" s="296">
        <f t="shared" si="148"/>
        <v>33.375</v>
      </c>
      <c r="FC9" s="200">
        <f>IFERROR(ROUNDUP((BO9*(VLOOKUP(VLOOKUP(BP9,Données!$J$2:$L$208,3,FALSE),Données!$E$10:$G$12,3,FALSE)))/1,0),0)</f>
        <v>0</v>
      </c>
      <c r="FD9" s="190">
        <f>IFERROR(ROUNDUP((BQ9*(VLOOKUP(VLOOKUP(BR9,Données!$J$2:$L$208,3,FALSE),Données!$E$10:$G$12,3,FALSE)))/1,0),0)</f>
        <v>0</v>
      </c>
      <c r="FE9" s="190">
        <f>IFERROR(ROUNDUP((BS9*(VLOOKUP(VLOOKUP(BT9,Données!$J$2:$L$208,3,FALSE),Données!$E$10:$G$12,3,FALSE)))/1,0),0)</f>
        <v>0</v>
      </c>
      <c r="FF9" s="190">
        <f>IFERROR(ROUNDUP((BU9*(VLOOKUP(VLOOKUP(BV9,Données!$J$2:$L$208,3,FALSE),Données!$E$10:$G$12,3,FALSE)))/1,0),0)</f>
        <v>0</v>
      </c>
      <c r="FG9" s="190">
        <f>IFERROR(ROUNDUP((BW9*(VLOOKUP(VLOOKUP(BX9,Données!$J$2:$L$208,3,FALSE),Données!$E$10:$G$12,3,FALSE)))/1,0),0)</f>
        <v>0</v>
      </c>
      <c r="FH9" s="191">
        <f>IFERROR(ROUNDUP((BY9*(VLOOKUP(VLOOKUP(BZ9,Données!$J$2:$L$208,3,FALSE),Données!$E$10:$G$12,3,FALSE)))/1,0),0)</f>
        <v>0</v>
      </c>
      <c r="FI9" s="189">
        <f>IF(ISNA(15/(VLOOKUP(VLOOKUP(BP9,Données!$J$2:$L$208,3,FALSE),Données!$E$10:$G$12,3,FALSE))),0,15/(VLOOKUP(VLOOKUP(BP9,Données!$J$2:$L$208,3,FALSE),Données!$E$10:$G$12,3,FALSE)))</f>
        <v>0</v>
      </c>
      <c r="FJ9" s="190">
        <f>IF(ISNA(15/(VLOOKUP(VLOOKUP(BR9,Données!$J$2:$L$208,3,FALSE),Données!$E$10:$G$12,3,FALSE))),0,15/(VLOOKUP(VLOOKUP(BR9,Données!$J$2:$L$208,3,FALSE),Données!$E$10:$G$12,3,FALSE)))</f>
        <v>0</v>
      </c>
      <c r="FK9" s="190">
        <f>IF(ISNA(15/(VLOOKUP(VLOOKUP(BT9,Données!$J$2:$L$208,3,FALSE),Données!$E$10:$G$12,3,FALSE))),0,15/(VLOOKUP(VLOOKUP(BT9,Données!$J$2:$L$208,3,FALSE),Données!$E$10:$G$12,3,FALSE)))</f>
        <v>0</v>
      </c>
      <c r="FL9" s="190">
        <f>IF(ISNA(15/(VLOOKUP(VLOOKUP(BV9,Données!$J$2:$L$208,3,FALSE),Données!$E$10:$G$12,3,FALSE))),0,15/(VLOOKUP(VLOOKUP(BV9,Données!$J$2:$L$208,3,FALSE),Données!$E$10:$G$12,3,FALSE)))</f>
        <v>0</v>
      </c>
      <c r="FM9" s="190">
        <f>IF(ISNA(15/(VLOOKUP(VLOOKUP(BX9,Données!$J$2:$L$208,3,FALSE),Données!$E$10:$G$12,3,FALSE))),0,15/(VLOOKUP(VLOOKUP(BX9,Données!$J$2:$L$208,3,FALSE),Données!$E$10:$G$12,3,FALSE)))</f>
        <v>0</v>
      </c>
      <c r="FN9" s="191">
        <f>IF(ISNA(15/(VLOOKUP(VLOOKUP(BZ9,Données!$J$2:$L$208,3,FALSE),Données!$E$10:$G$12,3,FALSE))),0,15/(VLOOKUP(VLOOKUP(BZ9,Données!$J$2:$L$208,3,FALSE),Données!$E$10:$G$12,3,FALSE)))</f>
        <v>0</v>
      </c>
      <c r="FO9" s="305">
        <v>9</v>
      </c>
      <c r="FP9" s="188">
        <f t="shared" si="120"/>
        <v>0</v>
      </c>
      <c r="FQ9" s="190">
        <f t="shared" si="121"/>
        <v>0</v>
      </c>
      <c r="FR9" s="203" t="str">
        <f t="shared" si="73"/>
        <v/>
      </c>
      <c r="FS9" s="203">
        <f>HLOOKUP(FO9,Plan!$I$6:$IO$26,20,FALSE)</f>
        <v>0</v>
      </c>
      <c r="FT9" s="202" t="s">
        <v>415</v>
      </c>
      <c r="FU9" s="190" t="str">
        <f t="shared" si="122"/>
        <v>07h00  0</v>
      </c>
      <c r="FV9" s="307">
        <f t="shared" si="123"/>
        <v>0</v>
      </c>
      <c r="FW9" s="308">
        <f t="shared" si="145"/>
        <v>0</v>
      </c>
      <c r="FY9" s="233">
        <f>IFERROR(ROUNDUP((CB9*(VLOOKUP(VLOOKUP(CC9,Données!$J$2:$L$208,3,FALSE),Données!$E$10:$G$12,3,FALSE)))/1,0),0)</f>
        <v>0</v>
      </c>
      <c r="FZ9" s="218">
        <f>IFERROR(ROUNDUP((CD9*(VLOOKUP(VLOOKUP(CE9,Données!$J$2:$L$208,3,FALSE),Données!$E$10:$G$12,3,FALSE)))/1,0),0)</f>
        <v>0</v>
      </c>
      <c r="GA9" s="218">
        <f>IFERROR(ROUNDUP((CF9*(VLOOKUP(VLOOKUP(CG9,Données!$J$2:$L$208,3,FALSE),Données!$E$10:$G$12,3,FALSE)))/1,0),0)</f>
        <v>0</v>
      </c>
      <c r="GB9" s="218">
        <f>IFERROR(ROUNDUP((CH9*(VLOOKUP(VLOOKUP(CI9,Données!$J$2:$L$208,3,FALSE),Données!$E$10:$G$12,3,FALSE)))/1,0),0)</f>
        <v>0</v>
      </c>
      <c r="GC9" s="218">
        <f>IFERROR(ROUNDUP((CJ9*(VLOOKUP(VLOOKUP(CK9,Données!$J$2:$L$208,3,FALSE),Données!$E$10:$G$12,3,FALSE)))/1,0),0)</f>
        <v>0</v>
      </c>
      <c r="GD9" s="219">
        <f>IFERROR(ROUNDUP((CL9*(VLOOKUP(VLOOKUP(CM9,Données!$J$2:$L$208,3,FALSE),Données!$E$10:$G$12,3,FALSE)))/1,0),0)</f>
        <v>0</v>
      </c>
      <c r="GE9" s="217">
        <f>IF(ISNA(15/(VLOOKUP(VLOOKUP(CC9,Données!$J$2:$L$208,3,FALSE),Données!$E$10:$G$12,3,FALSE))),0,15/(VLOOKUP(VLOOKUP(CC9,Données!$J$2:$L$208,3,FALSE),Données!$E$10:$G$12,3,FALSE)))</f>
        <v>0</v>
      </c>
      <c r="GF9" s="218">
        <f>IF(ISNA(15/(VLOOKUP(VLOOKUP(CE9,Données!$J$2:$L$208,3,FALSE),Données!$E$10:$G$12,3,FALSE))),0,15/(VLOOKUP(VLOOKUP(CE9,Données!$J$2:$L$208,3,FALSE),Données!$E$10:$G$12,3,FALSE)))</f>
        <v>0</v>
      </c>
      <c r="GG9" s="218">
        <f>IF(ISNA(15/(VLOOKUP(VLOOKUP(CG9,Données!$J$2:$L$208,3,FALSE),Données!$E$10:$G$12,3,FALSE))),0,15/(VLOOKUP(VLOOKUP(CG9,Données!$J$2:$L$208,3,FALSE),Données!$E$10:$G$12,3,FALSE)))</f>
        <v>0</v>
      </c>
      <c r="GH9" s="218">
        <f>IF(ISNA(15/(VLOOKUP(VLOOKUP(CI9,Données!$J$2:$L$208,3,FALSE),Données!$E$10:$G$12,3,FALSE))),0,15/(VLOOKUP(VLOOKUP(CI9,Données!$J$2:$L$208,3,FALSE),Données!$E$10:$G$12,3,FALSE)))</f>
        <v>0</v>
      </c>
      <c r="GI9" s="218">
        <f>IF(ISNA(15/(VLOOKUP(VLOOKUP(CK9,Données!$J$2:$L$208,3,FALSE),Données!$E$10:$G$12,3,FALSE))),0,15/(VLOOKUP(VLOOKUP(CK9,Données!$J$2:$L$208,3,FALSE),Données!$E$10:$G$12,3,FALSE)))</f>
        <v>0</v>
      </c>
      <c r="GJ9" s="219">
        <f>IF(ISNA(15/(VLOOKUP(VLOOKUP(CM9,Données!$J$2:$L$208,3,FALSE),Données!$E$10:$G$12,3,FALSE))),0,15/(VLOOKUP(VLOOKUP(CM9,Données!$J$2:$L$208,3,FALSE),Données!$E$10:$G$12,3,FALSE)))</f>
        <v>0</v>
      </c>
      <c r="GK9" s="318">
        <v>9</v>
      </c>
      <c r="GL9" s="216">
        <f t="shared" si="124"/>
        <v>0</v>
      </c>
      <c r="GM9" s="218">
        <f t="shared" si="125"/>
        <v>0</v>
      </c>
      <c r="GN9" s="236" t="str">
        <f t="shared" si="74"/>
        <v/>
      </c>
      <c r="GO9" s="236">
        <f>HLOOKUP(GK9,Plan!$I$6:$IO$26,21,FALSE)</f>
        <v>0</v>
      </c>
      <c r="GP9" s="235" t="s">
        <v>415</v>
      </c>
      <c r="GQ9" s="218" t="str">
        <f t="shared" si="126"/>
        <v>07h00  0</v>
      </c>
      <c r="GR9" s="320">
        <f t="shared" si="75"/>
        <v>0</v>
      </c>
      <c r="GS9" s="321">
        <f t="shared" si="146"/>
        <v>0</v>
      </c>
      <c r="GT9" s="420"/>
      <c r="GU9" s="425" t="s">
        <v>497</v>
      </c>
      <c r="GV9" s="429" t="e">
        <f>#REF!</f>
        <v>#REF!</v>
      </c>
      <c r="GW9" s="430" t="e">
        <f>#REF!</f>
        <v>#REF!</v>
      </c>
      <c r="GX9" s="448" t="e">
        <f t="shared" si="127"/>
        <v>#REF!</v>
      </c>
      <c r="GY9" s="429" t="e">
        <f>#REF!</f>
        <v>#REF!</v>
      </c>
      <c r="GZ9" s="421" t="e">
        <f>#REF!</f>
        <v>#REF!</v>
      </c>
      <c r="HA9" s="434" t="e">
        <f>#REF!</f>
        <v>#REF!</v>
      </c>
      <c r="HB9" s="451" t="e">
        <f t="shared" si="128"/>
        <v>#REF!</v>
      </c>
      <c r="HD9" s="425" t="s">
        <v>497</v>
      </c>
      <c r="HE9" s="453" t="str">
        <f>IF(AB9=0,"",IF(VLOOKUP(AC9,Données!$J$2:$M$258,4,FALSE)="G",AB9,""))</f>
        <v/>
      </c>
      <c r="HF9" s="397" t="str">
        <f>IF(AD9=0,"",IF(VLOOKUP(AE9,Données!$J$2:$M$258,4,FALSE)="G",AD9,""))</f>
        <v/>
      </c>
      <c r="HG9" s="397" t="str">
        <f>IF(AF9=0,"",IF(VLOOKUP(AG9,Données!$J$2:$M$258,4,FALSE)="G",AF9,""))</f>
        <v/>
      </c>
      <c r="HH9" s="397" t="str">
        <f>IF(AH9=0,"",IF(VLOOKUP(AI9,Données!$J$2:$M$258,4,FALSE)="G",AH9,""))</f>
        <v/>
      </c>
      <c r="HI9" s="397" t="str">
        <f>IF(AJ9=0,"",IF(VLOOKUP(AK9,Données!$J$2:$M$258,4,FALSE)="G",AJ9,""))</f>
        <v/>
      </c>
      <c r="HJ9" s="461" t="str">
        <f>IF(AL9=0,"",IF(VLOOKUP(AM9,Données!$J$2:$M$258,4,FALSE)="G",AL9,""))</f>
        <v/>
      </c>
      <c r="HK9" s="464">
        <f t="shared" si="129"/>
        <v>0</v>
      </c>
      <c r="HL9" s="453" t="str">
        <f>IF(AO9=0,"",IF(VLOOKUP(AP9,Données!$J$2:$M$258,4,FALSE)="G",AO9,""))</f>
        <v/>
      </c>
      <c r="HM9" s="397" t="str">
        <f>IF(AQ9=0,"",IF(VLOOKUP(AR9,Données!$J$2:$M$258,4,FALSE)="G",AQ9,""))</f>
        <v/>
      </c>
      <c r="HN9" s="397" t="str">
        <f>IF(AS9=0,"",IF(VLOOKUP(AT9,Données!$J$2:$M$258,4,FALSE)="G",AS9,""))</f>
        <v/>
      </c>
      <c r="HO9" s="397" t="str">
        <f>IF(AU9=0,"",IF(VLOOKUP(AV9,Données!$J$2:$M$258,4,FALSE)="G",AU9,""))</f>
        <v/>
      </c>
      <c r="HP9" s="397" t="str">
        <f>IF(AW9=0,"",IF(VLOOKUP(AX9,Données!$J$2:$M$258,4,FALSE)="G",AW9,""))</f>
        <v/>
      </c>
      <c r="HQ9" s="461" t="str">
        <f>IF(AY9=0,"",IF(VLOOKUP(AZ9,Données!$J$2:$M$258,4,FALSE)="G",AY9,""))</f>
        <v/>
      </c>
      <c r="HR9" s="464">
        <f t="shared" si="130"/>
        <v>0</v>
      </c>
      <c r="HS9" s="453">
        <f>IF(BB9=0,"",IF(VLOOKUP(BC9,Données!$J$2:$M$258,4,FALSE)="G",BB9,""))</f>
        <v>186</v>
      </c>
      <c r="HT9" s="397">
        <f>IF(BD9=0,"",IF(VLOOKUP(BE9,Données!$J$2:$M$258,4,FALSE)="G",BD9,""))</f>
        <v>129</v>
      </c>
      <c r="HU9" s="397" t="str">
        <f>IF(BF9=0,"",IF(VLOOKUP(BG9,Données!$J$2:$M$258,4,FALSE)="G",BF9,""))</f>
        <v/>
      </c>
      <c r="HV9" s="397" t="str">
        <f>IF(BH9=0,"",IF(VLOOKUP(BI9,Données!$J$2:$M$258,4,FALSE)="G",BH9,""))</f>
        <v/>
      </c>
      <c r="HW9" s="397" t="str">
        <f>IF(BJ9=0,"",IF(VLOOKUP(BK9,Données!$J$2:$M$258,4,FALSE)="G",BJ9,""))</f>
        <v/>
      </c>
      <c r="HX9" s="461" t="str">
        <f>IF(BL9=0,"",IF(VLOOKUP(BM9,Données!$J$2:$M$258,4,FALSE)="G",BL9,""))</f>
        <v/>
      </c>
      <c r="HY9" s="464">
        <f t="shared" si="131"/>
        <v>315</v>
      </c>
      <c r="HZ9" s="453" t="str">
        <f>IF(BO9=0,"",IF(VLOOKUP(BP9,Données!$J$2:$M$258,4,FALSE)="G",BO9,""))</f>
        <v/>
      </c>
      <c r="IA9" s="397" t="str">
        <f>IF(BQ9=0,"",IF(VLOOKUP(BR9,Données!$J$2:$M$258,4,FALSE)="G",BQ9,""))</f>
        <v/>
      </c>
      <c r="IB9" s="397" t="str">
        <f>IF(BS9=0,"",IF(VLOOKUP(BT9,Données!$J$2:$M$258,4,FALSE)="G",BS9,""))</f>
        <v/>
      </c>
      <c r="IC9" s="397" t="str">
        <f>IF(BU9=0,"",IF(VLOOKUP(BV9,Données!$J$2:$M$258,4,FALSE)="G",BU9,""))</f>
        <v/>
      </c>
      <c r="ID9" s="397" t="str">
        <f>IF(BW9=0,"",IF(VLOOKUP(BX9,Données!$J$2:$M$258,4,FALSE)="G",BW9,""))</f>
        <v/>
      </c>
      <c r="IE9" s="461" t="str">
        <f>IF(BY9=0,"",IF(VLOOKUP(BZ9,Données!$J$2:$M$258,4,FALSE)="G",BY9,""))</f>
        <v/>
      </c>
      <c r="IF9" s="464">
        <f t="shared" si="132"/>
        <v>0</v>
      </c>
      <c r="IG9" s="453" t="str">
        <f>IF(CB9=0,"",IF(VLOOKUP(CC9,Données!$J$2:$M$258,4,FALSE)="G",CB9,""))</f>
        <v/>
      </c>
      <c r="IH9" s="397" t="str">
        <f>IF(CD9=0,"",IF(VLOOKUP(CE9,Données!$J$2:$M$258,4,FALSE)="G",CD9,""))</f>
        <v/>
      </c>
      <c r="II9" s="397" t="str">
        <f>IF(CF9=0,"",IF(VLOOKUP(CG9,Données!$J$2:$M$258,4,FALSE)="G",CF9,""))</f>
        <v/>
      </c>
      <c r="IJ9" s="397" t="str">
        <f>IF(CH9=0,"",IF(VLOOKUP(CI9,Données!$J$2:$M$258,4,FALSE)="G",CH9,""))</f>
        <v/>
      </c>
      <c r="IK9" s="397" t="str">
        <f>IF(CJ9=0,"",IF(VLOOKUP(CK9,Données!$J$2:$M$258,4,FALSE)="G",CJ9,""))</f>
        <v/>
      </c>
      <c r="IL9" s="461" t="str">
        <f>IF(CL9=0,"",IF(VLOOKUP(CM9,Données!$J$2:$M$258,4,FALSE)="G",CL9,""))</f>
        <v/>
      </c>
      <c r="IM9" s="464">
        <f t="shared" si="133"/>
        <v>0</v>
      </c>
      <c r="IO9" s="480">
        <f t="shared" si="77"/>
        <v>0</v>
      </c>
      <c r="IP9" s="481">
        <f t="shared" si="78"/>
        <v>0</v>
      </c>
      <c r="IQ9" s="482">
        <f t="shared" si="79"/>
        <v>0</v>
      </c>
      <c r="IR9" s="483">
        <f t="shared" si="80"/>
        <v>0</v>
      </c>
      <c r="IS9" s="484">
        <f t="shared" si="81"/>
        <v>0</v>
      </c>
      <c r="IT9" s="481">
        <f t="shared" si="82"/>
        <v>0</v>
      </c>
      <c r="IU9" s="482">
        <f t="shared" si="134"/>
        <v>3</v>
      </c>
      <c r="IV9" s="485">
        <f t="shared" si="135"/>
        <v>1</v>
      </c>
      <c r="IW9" s="483">
        <f>HLOOKUP(FO9,Plan!$I$6:$IO$30,25,FALSE)</f>
        <v>0</v>
      </c>
      <c r="IX9" s="482" t="str">
        <f t="shared" si="83"/>
        <v>07h00  3</v>
      </c>
      <c r="IY9" s="485">
        <f t="shared" si="84"/>
        <v>108</v>
      </c>
      <c r="IZ9" s="486">
        <f t="shared" si="85"/>
        <v>324</v>
      </c>
      <c r="JA9" s="484" t="str">
        <f t="shared" si="86"/>
        <v>07h00  1</v>
      </c>
      <c r="JB9" s="485">
        <f t="shared" si="87"/>
        <v>18</v>
      </c>
      <c r="JC9" s="487">
        <f t="shared" si="88"/>
        <v>3.125</v>
      </c>
      <c r="JD9" s="488" t="e">
        <f t="shared" si="136"/>
        <v>#REF!</v>
      </c>
      <c r="JF9" s="512">
        <f t="shared" si="89"/>
        <v>315</v>
      </c>
      <c r="JG9" s="513">
        <f t="shared" si="90"/>
        <v>0</v>
      </c>
      <c r="JH9" s="514">
        <f t="shared" si="91"/>
        <v>0</v>
      </c>
      <c r="JI9" s="515">
        <f t="shared" si="92"/>
        <v>315</v>
      </c>
      <c r="JJ9" s="513">
        <f t="shared" si="93"/>
        <v>0</v>
      </c>
      <c r="JK9" s="516">
        <f t="shared" si="94"/>
        <v>0</v>
      </c>
      <c r="JL9" s="517">
        <f t="shared" si="95"/>
        <v>0</v>
      </c>
      <c r="JM9" s="513">
        <f t="shared" si="96"/>
        <v>0</v>
      </c>
      <c r="JN9" s="514">
        <f t="shared" si="97"/>
        <v>0</v>
      </c>
      <c r="JO9" s="506">
        <f t="shared" si="137"/>
        <v>4</v>
      </c>
      <c r="JP9" s="507">
        <f t="shared" si="138"/>
        <v>0</v>
      </c>
      <c r="JQ9" s="507">
        <f t="shared" si="139"/>
        <v>0</v>
      </c>
      <c r="JR9" s="508">
        <f>HLOOKUP(GK9,Plan!$I$6:$IO$30,25,FALSE)</f>
        <v>0</v>
      </c>
      <c r="JS9" s="515" t="str">
        <f t="shared" si="98"/>
        <v>07h00  4</v>
      </c>
      <c r="JT9" s="513">
        <f t="shared" si="99"/>
        <v>144</v>
      </c>
      <c r="JU9" s="518">
        <f t="shared" si="100"/>
        <v>33.375</v>
      </c>
      <c r="JV9" s="517" t="str">
        <f t="shared" si="101"/>
        <v>07h00  0</v>
      </c>
      <c r="JW9" s="513">
        <f t="shared" si="102"/>
        <v>0</v>
      </c>
      <c r="JX9" s="519">
        <f t="shared" si="103"/>
        <v>0</v>
      </c>
      <c r="JY9" s="515" t="str">
        <f t="shared" si="104"/>
        <v>07h00  0</v>
      </c>
      <c r="JZ9" s="513">
        <f t="shared" si="105"/>
        <v>0</v>
      </c>
      <c r="KA9" s="518">
        <f t="shared" si="106"/>
        <v>0</v>
      </c>
      <c r="KB9" s="520" t="e">
        <f t="shared" si="140"/>
        <v>#REF!</v>
      </c>
    </row>
    <row r="10" spans="1:288" ht="14.25" x14ac:dyDescent="0.2">
      <c r="A10" s="385">
        <f t="shared" si="147"/>
        <v>9</v>
      </c>
      <c r="B10" s="386" t="s">
        <v>405</v>
      </c>
      <c r="C10" s="387" t="s">
        <v>711</v>
      </c>
      <c r="D10" s="388" t="s">
        <v>794</v>
      </c>
      <c r="E10" s="388" t="s">
        <v>119</v>
      </c>
      <c r="F10" s="388">
        <v>224</v>
      </c>
      <c r="G10" s="394" t="str">
        <f>IF(ISNA(VLOOKUP(E10,Données!$J$2:$K$258,2,FALSE)),"",VLOOKUP(E10,Données!$J$2:$K$258,2,FALSE))</f>
        <v>Abu Dhabi</v>
      </c>
      <c r="H10" s="80"/>
      <c r="I10" s="77" t="str">
        <f t="shared" si="107"/>
        <v>730TRD</v>
      </c>
      <c r="J10" s="82"/>
      <c r="K10" s="344" t="s">
        <v>684</v>
      </c>
      <c r="M10" s="84">
        <f t="shared" si="1"/>
        <v>0</v>
      </c>
      <c r="N10" s="84">
        <f t="shared" si="2"/>
        <v>0</v>
      </c>
      <c r="O10" s="84">
        <f t="shared" si="3"/>
        <v>0</v>
      </c>
      <c r="P10" s="84">
        <f t="shared" si="4"/>
        <v>0</v>
      </c>
      <c r="Q10" s="84">
        <f t="shared" si="5"/>
        <v>0</v>
      </c>
      <c r="S10" s="86" t="str">
        <f t="shared" si="108"/>
        <v>730</v>
      </c>
      <c r="T10" s="371" t="str">
        <f>VLOOKUP(S10,Données!$Q$2:$R$229,2,FALSE)</f>
        <v>0730</v>
      </c>
      <c r="U10" s="85">
        <f>COUNTIF($T$4:T10,T10)</f>
        <v>2</v>
      </c>
      <c r="V10" s="85" t="str">
        <f t="shared" si="6"/>
        <v>TRD</v>
      </c>
      <c r="W10" s="85" t="str">
        <f t="shared" si="109"/>
        <v>07302TRD</v>
      </c>
      <c r="X10" s="85">
        <f t="shared" si="7"/>
        <v>119</v>
      </c>
      <c r="Y10" s="85" t="str">
        <f t="shared" si="8"/>
        <v>LHR</v>
      </c>
      <c r="AA10" s="342" t="s">
        <v>0</v>
      </c>
      <c r="AB10" s="107">
        <f t="shared" si="9"/>
        <v>0</v>
      </c>
      <c r="AC10" s="106" t="str">
        <f t="shared" si="110"/>
        <v/>
      </c>
      <c r="AD10" s="97">
        <f t="shared" si="10"/>
        <v>0</v>
      </c>
      <c r="AE10" s="106" t="str">
        <f t="shared" si="11"/>
        <v/>
      </c>
      <c r="AF10" s="97">
        <f t="shared" si="12"/>
        <v>0</v>
      </c>
      <c r="AG10" s="106" t="str">
        <f t="shared" si="13"/>
        <v/>
      </c>
      <c r="AH10" s="97">
        <f t="shared" si="14"/>
        <v>0</v>
      </c>
      <c r="AI10" s="106" t="str">
        <f t="shared" si="15"/>
        <v/>
      </c>
      <c r="AJ10" s="97">
        <f t="shared" si="16"/>
        <v>0</v>
      </c>
      <c r="AK10" s="106" t="str">
        <f t="shared" si="17"/>
        <v/>
      </c>
      <c r="AL10" s="97">
        <f t="shared" si="18"/>
        <v>0</v>
      </c>
      <c r="AM10" s="108" t="str">
        <f t="shared" si="19"/>
        <v/>
      </c>
      <c r="AN10" s="113"/>
      <c r="AO10" s="115">
        <f t="shared" si="20"/>
        <v>60</v>
      </c>
      <c r="AP10" s="114" t="str">
        <f t="shared" si="21"/>
        <v>LCY</v>
      </c>
      <c r="AQ10" s="89">
        <f t="shared" si="22"/>
        <v>0</v>
      </c>
      <c r="AR10" s="114" t="str">
        <f t="shared" si="23"/>
        <v/>
      </c>
      <c r="AS10" s="89">
        <f t="shared" si="24"/>
        <v>0</v>
      </c>
      <c r="AT10" s="114" t="str">
        <f t="shared" si="25"/>
        <v/>
      </c>
      <c r="AU10" s="89">
        <f t="shared" si="26"/>
        <v>0</v>
      </c>
      <c r="AV10" s="114" t="str">
        <f t="shared" si="27"/>
        <v/>
      </c>
      <c r="AW10" s="89">
        <f t="shared" si="28"/>
        <v>0</v>
      </c>
      <c r="AX10" s="114" t="str">
        <f t="shared" si="29"/>
        <v/>
      </c>
      <c r="AY10" s="89">
        <f t="shared" si="30"/>
        <v>0</v>
      </c>
      <c r="AZ10" s="116" t="str">
        <f t="shared" si="31"/>
        <v/>
      </c>
      <c r="BA10" s="113"/>
      <c r="BB10" s="122">
        <f t="shared" si="32"/>
        <v>0</v>
      </c>
      <c r="BC10" s="121" t="str">
        <f t="shared" si="33"/>
        <v/>
      </c>
      <c r="BD10" s="91">
        <f t="shared" si="34"/>
        <v>0</v>
      </c>
      <c r="BE10" s="121" t="str">
        <f t="shared" si="35"/>
        <v/>
      </c>
      <c r="BF10" s="91">
        <f t="shared" si="36"/>
        <v>0</v>
      </c>
      <c r="BG10" s="121" t="str">
        <f t="shared" si="37"/>
        <v/>
      </c>
      <c r="BH10" s="91">
        <f t="shared" si="38"/>
        <v>0</v>
      </c>
      <c r="BI10" s="121" t="str">
        <f t="shared" si="39"/>
        <v/>
      </c>
      <c r="BJ10" s="91">
        <f t="shared" si="40"/>
        <v>0</v>
      </c>
      <c r="BK10" s="121" t="str">
        <f t="shared" si="41"/>
        <v/>
      </c>
      <c r="BL10" s="91">
        <f t="shared" si="42"/>
        <v>0</v>
      </c>
      <c r="BM10" s="123" t="str">
        <f t="shared" si="43"/>
        <v/>
      </c>
      <c r="BN10" s="113"/>
      <c r="BO10" s="129">
        <f t="shared" si="44"/>
        <v>0</v>
      </c>
      <c r="BP10" s="128" t="str">
        <f t="shared" si="45"/>
        <v/>
      </c>
      <c r="BQ10" s="93">
        <f t="shared" si="46"/>
        <v>0</v>
      </c>
      <c r="BR10" s="128" t="str">
        <f t="shared" si="47"/>
        <v/>
      </c>
      <c r="BS10" s="93">
        <f t="shared" si="48"/>
        <v>0</v>
      </c>
      <c r="BT10" s="128" t="str">
        <f t="shared" si="49"/>
        <v/>
      </c>
      <c r="BU10" s="93">
        <f t="shared" si="111"/>
        <v>0</v>
      </c>
      <c r="BV10" s="128" t="str">
        <f t="shared" si="50"/>
        <v/>
      </c>
      <c r="BW10" s="93">
        <f t="shared" si="51"/>
        <v>0</v>
      </c>
      <c r="BX10" s="128" t="str">
        <f t="shared" si="52"/>
        <v/>
      </c>
      <c r="BY10" s="93">
        <f t="shared" si="53"/>
        <v>0</v>
      </c>
      <c r="BZ10" s="130" t="str">
        <f t="shared" si="54"/>
        <v/>
      </c>
      <c r="CA10" s="113"/>
      <c r="CB10" s="136">
        <f t="shared" si="55"/>
        <v>0</v>
      </c>
      <c r="CC10" s="135" t="str">
        <f t="shared" si="56"/>
        <v/>
      </c>
      <c r="CD10" s="95">
        <f t="shared" si="57"/>
        <v>0</v>
      </c>
      <c r="CE10" s="135" t="str">
        <f t="shared" si="58"/>
        <v/>
      </c>
      <c r="CF10" s="95">
        <f t="shared" si="59"/>
        <v>0</v>
      </c>
      <c r="CG10" s="135" t="str">
        <f t="shared" si="60"/>
        <v/>
      </c>
      <c r="CH10" s="95">
        <f t="shared" si="61"/>
        <v>0</v>
      </c>
      <c r="CI10" s="135" t="str">
        <f t="shared" si="62"/>
        <v/>
      </c>
      <c r="CJ10" s="95">
        <f t="shared" si="63"/>
        <v>0</v>
      </c>
      <c r="CK10" s="135" t="str">
        <f t="shared" si="64"/>
        <v/>
      </c>
      <c r="CL10" s="95">
        <f t="shared" si="65"/>
        <v>0</v>
      </c>
      <c r="CM10" s="137" t="str">
        <f t="shared" si="66"/>
        <v/>
      </c>
      <c r="CO10" s="163">
        <f>IFERROR(ROUNDUP((AB10*(VLOOKUP(VLOOKUP(AC10,Données!$J$2:$L$208,3,FALSE),Données!$E$10:$G$12,3,FALSE)))/1,0),0)</f>
        <v>0</v>
      </c>
      <c r="CP10" s="159">
        <f>IFERROR(ROUNDUP((AD10*(VLOOKUP(VLOOKUP(AE10,Données!$J$2:$L$208,3,FALSE),Données!$E$10:$G$12,3,FALSE)))/1,0),0)</f>
        <v>0</v>
      </c>
      <c r="CQ10" s="159">
        <f>IFERROR(ROUNDUP((AF10*(VLOOKUP(VLOOKUP(AG10,Données!$J$2:$L$208,3,FALSE),Données!$E$10:$G$12,3,FALSE)))/1,0),0)</f>
        <v>0</v>
      </c>
      <c r="CR10" s="159">
        <f>IFERROR(ROUNDUP((AH10*(VLOOKUP(VLOOKUP(AI10,Données!$J$2:$L$208,3,FALSE),Données!$E$10:$G$12,3,FALSE)))/1,0),0)</f>
        <v>0</v>
      </c>
      <c r="CS10" s="159">
        <f>IFERROR(ROUNDUP((AJ10*(VLOOKUP(VLOOKUP(AK10,Données!$J$2:$L$208,3,FALSE),Données!$E$10:$G$12,3,FALSE)))/1,0),0)</f>
        <v>0</v>
      </c>
      <c r="CT10" s="160">
        <f>IFERROR(ROUNDUP((AL10*(VLOOKUP(VLOOKUP(AM10,Données!$J$2:$L$208,3,FALSE),Données!$E$10:$G$12,3,FALSE)))/1,0),0)</f>
        <v>0</v>
      </c>
      <c r="CU10" s="158">
        <f>IF(ISNA(15/(VLOOKUP(VLOOKUP(AC10,Données!$J$2:$L$208,3,FALSE),Données!$E$10:$G$12,3,FALSE))),0,15/(VLOOKUP(VLOOKUP(AC10,Données!$J$2:$L$208,3,FALSE),Données!$E$10:$G$12,3,FALSE)))</f>
        <v>0</v>
      </c>
      <c r="CV10" s="159">
        <f>IF(ISNA(15/(VLOOKUP(VLOOKUP(AE10,Données!$J$2:$L$208,3,FALSE),Données!$E$10:$G$12,3,FALSE))),0,15/(VLOOKUP(VLOOKUP(AE10,Données!$J$2:$L$208,3,FALSE),Données!$E$10:$G$12,3,FALSE)))</f>
        <v>0</v>
      </c>
      <c r="CW10" s="159">
        <f>IF(ISNA(15/(VLOOKUP(VLOOKUP(AG10,Données!$J$2:$L$208,3,FALSE),Données!$E$10:$G$12,3,FALSE))),0,15/(VLOOKUP(VLOOKUP(AG10,Données!$J$2:$L$208,3,FALSE),Données!$E$10:$G$12,3,FALSE)))</f>
        <v>0</v>
      </c>
      <c r="CX10" s="159">
        <f>IF(ISNA(15/(VLOOKUP(VLOOKUP(AI10,Données!$J$2:$L$208,3,FALSE),Données!$E$10:$G$12,3,FALSE))),0,15/(VLOOKUP(VLOOKUP(AI10,Données!$J$2:$L$208,3,FALSE),Données!$E$10:$G$12,3,FALSE)))</f>
        <v>0</v>
      </c>
      <c r="CY10" s="159">
        <f>IF(ISNA(15/(VLOOKUP(VLOOKUP(AK10,Données!$J$2:$L$208,3,FALSE),Données!$E$10:$G$12,3,FALSE))),0,15/(VLOOKUP(VLOOKUP(AK10,Données!$J$2:$L$208,3,FALSE),Données!$E$10:$G$12,3,FALSE)))</f>
        <v>0</v>
      </c>
      <c r="CZ10" s="160">
        <f>IF(ISNA(15/(VLOOKUP(VLOOKUP(AM10,Données!$J$2:$L$208,3,FALSE),Données!$E$10:$G$12,3,FALSE))),0,15/(VLOOKUP(VLOOKUP(AM10,Données!$J$2:$L$208,3,FALSE),Données!$E$10:$G$12,3,FALSE)))</f>
        <v>0</v>
      </c>
      <c r="DA10" s="258">
        <v>10</v>
      </c>
      <c r="DB10" s="162">
        <f t="shared" si="112"/>
        <v>36</v>
      </c>
      <c r="DC10" s="161">
        <f t="shared" si="67"/>
        <v>0</v>
      </c>
      <c r="DD10" s="256">
        <f t="shared" si="68"/>
        <v>0</v>
      </c>
      <c r="DE10" s="259">
        <f>HLOOKUP(DA10,Plan!$I$6:$IO$26,17,FALSE)</f>
        <v>4</v>
      </c>
      <c r="DF10" s="164" t="s">
        <v>416</v>
      </c>
      <c r="DG10" s="157" t="str">
        <f t="shared" si="113"/>
        <v>07h15  4</v>
      </c>
      <c r="DH10" s="332">
        <f t="shared" si="69"/>
        <v>144</v>
      </c>
      <c r="DI10" s="334">
        <f t="shared" si="141"/>
        <v>216</v>
      </c>
      <c r="DK10" s="226">
        <f>IFERROR(ROUNDUP((AO10*(VLOOKUP(VLOOKUP(AP10,Données!$J$2:$L$208,3,FALSE),Données!$E$10:$G$12,3,FALSE)))/1,0),0)</f>
        <v>25</v>
      </c>
      <c r="DL10" s="173">
        <f>IFERROR(ROUNDUP((AQ10*(VLOOKUP(VLOOKUP(AR10,Données!$J$2:$L$208,3,FALSE),Données!$E$10:$G$12,3,FALSE)))/1,0),0)</f>
        <v>0</v>
      </c>
      <c r="DM10" s="173">
        <f>IFERROR(ROUNDUP((AS10*(VLOOKUP(VLOOKUP(AT10,Données!$J$2:$L$208,3,FALSE),Données!$E$10:$G$12,3,FALSE)))/1,0),0)</f>
        <v>0</v>
      </c>
      <c r="DN10" s="173">
        <f>IFERROR(ROUNDUP((AU10*(VLOOKUP(VLOOKUP(AV10,Données!$J$2:$L$208,3,FALSE),Données!$E$10:$G$12,3,FALSE)))/1,0),0)</f>
        <v>0</v>
      </c>
      <c r="DO10" s="173">
        <f>IFERROR(ROUNDUP((AW10*(VLOOKUP(VLOOKUP(AX10,Données!$J$2:$L$208,3,FALSE),Données!$E$10:$G$12,3,FALSE)))/1,0),0)</f>
        <v>0</v>
      </c>
      <c r="DP10" s="174">
        <f>IFERROR(ROUNDUP((AY10*(VLOOKUP(VLOOKUP(AZ10,Données!$J$2:$L$208,3,FALSE),Données!$E$10:$G$12,3,FALSE)))/1,0),0)</f>
        <v>0</v>
      </c>
      <c r="DQ10" s="172">
        <f>IF(ISNA(15/(VLOOKUP(VLOOKUP(AP10,Données!$J$2:$L$208,3,FALSE),Données!$E$10:$G$12,3,FALSE))),0,15/(VLOOKUP(VLOOKUP(AP10,Données!$J$2:$L$208,3,FALSE),Données!$E$10:$G$12,3,FALSE)))</f>
        <v>36</v>
      </c>
      <c r="DR10" s="173">
        <f>IF(ISNA(15/(VLOOKUP(VLOOKUP(AR10,Données!$J$2:$L$208,3,FALSE),Données!$E$10:$G$12,3,FALSE))),0,15/(VLOOKUP(VLOOKUP(AR10,Données!$J$2:$L$208,3,FALSE),Données!$E$10:$G$12,3,FALSE)))</f>
        <v>0</v>
      </c>
      <c r="DS10" s="173">
        <f>IF(ISNA(15/(VLOOKUP(VLOOKUP(AT10,Données!$J$2:$L$208,3,FALSE),Données!$E$10:$G$12,3,FALSE))),0,15/(VLOOKUP(VLOOKUP(AT10,Données!$J$2:$L$208,3,FALSE),Données!$E$10:$G$12,3,FALSE)))</f>
        <v>0</v>
      </c>
      <c r="DT10" s="173">
        <f>IF(ISNA(15/(VLOOKUP(VLOOKUP(AV10,Données!$J$2:$L$208,3,FALSE),Données!$E$10:$G$12,3,FALSE))),0,15/(VLOOKUP(VLOOKUP(AV10,Données!$J$2:$L$208,3,FALSE),Données!$E$10:$G$12,3,FALSE)))</f>
        <v>0</v>
      </c>
      <c r="DU10" s="173">
        <f>IF(ISNA(15/(VLOOKUP(VLOOKUP(AX10,Données!$J$2:$L$208,3,FALSE),Données!$E$10:$G$12,3,FALSE))),0,15/(VLOOKUP(VLOOKUP(AX10,Données!$J$2:$L$208,3,FALSE),Données!$E$10:$G$12,3,FALSE)))</f>
        <v>0</v>
      </c>
      <c r="DV10" s="174">
        <f>IF(ISNA(15/(VLOOKUP(VLOOKUP(AZ10,Données!$J$2:$L$208,3,FALSE),Données!$E$10:$G$12,3,FALSE))),0,15/(VLOOKUP(VLOOKUP(AZ10,Données!$J$2:$L$208,3,FALSE),Données!$E$10:$G$12,3,FALSE)))</f>
        <v>0</v>
      </c>
      <c r="DW10" s="282">
        <v>10</v>
      </c>
      <c r="DX10" s="169">
        <f t="shared" si="114"/>
        <v>36</v>
      </c>
      <c r="DY10" s="171">
        <f t="shared" si="115"/>
        <v>25</v>
      </c>
      <c r="DZ10" s="228">
        <f t="shared" si="71"/>
        <v>60</v>
      </c>
      <c r="EA10" s="283">
        <f>HLOOKUP(DW10,Plan!$I$6:$IO$26,16,FALSE)</f>
        <v>1</v>
      </c>
      <c r="EB10" s="278" t="s">
        <v>416</v>
      </c>
      <c r="EC10" s="279" t="str">
        <f t="shared" si="116"/>
        <v>07h15  1</v>
      </c>
      <c r="ED10" s="84">
        <f t="shared" si="142"/>
        <v>36</v>
      </c>
      <c r="EE10" s="286">
        <f t="shared" si="143"/>
        <v>0</v>
      </c>
      <c r="EG10" s="208">
        <f>IFERROR(ROUNDUP((BB10*(VLOOKUP(VLOOKUP(BC10,Données!$J$2:$L$208,3,FALSE),Données!$E$10:$G$12,3,FALSE)))/1,0),0)</f>
        <v>0</v>
      </c>
      <c r="EH10" s="182">
        <f>IFERROR(ROUNDUP((BD10*(VLOOKUP(VLOOKUP(BE10,Données!$J$2:$L$208,3,FALSE),Données!$E$10:$G$12,3,FALSE)))/1,0),0)</f>
        <v>0</v>
      </c>
      <c r="EI10" s="182">
        <f>IFERROR(ROUNDUP((BF10*(VLOOKUP(VLOOKUP(BG10,Données!$J$2:$L$208,3,FALSE),Données!$E$10:$G$12,3,FALSE)))/1,0),0)</f>
        <v>0</v>
      </c>
      <c r="EJ10" s="182">
        <f>IFERROR(ROUNDUP((BH10*(VLOOKUP(VLOOKUP(BI10,Données!$J$2:$L$208,3,FALSE),Données!$E$10:$G$12,3,FALSE)))/1,0),0)</f>
        <v>0</v>
      </c>
      <c r="EK10" s="182">
        <f>IFERROR(ROUNDUP((BJ10*(VLOOKUP(VLOOKUP(BK10,Données!$J$2:$L$208,3,FALSE),Données!$E$10:$G$12,3,FALSE)))/1,0),0)</f>
        <v>0</v>
      </c>
      <c r="EL10" s="183">
        <f>IFERROR(ROUNDUP((BL10*(VLOOKUP(VLOOKUP(BM10,Données!$J$2:$L$208,3,FALSE),Données!$E$10:$G$12,3,FALSE)))/1,0),0)</f>
        <v>0</v>
      </c>
      <c r="EM10" s="181">
        <f>IF(ISNA(15/(VLOOKUP(VLOOKUP(BC10,Données!$J$2:$L$208,3,FALSE),Données!$E$10:$G$12,3,FALSE))),0,15/(VLOOKUP(VLOOKUP(BC10,Données!$J$2:$L$208,3,FALSE),Données!$E$10:$G$12,3,FALSE)))</f>
        <v>0</v>
      </c>
      <c r="EN10" s="182">
        <f>IF(ISNA(15/(VLOOKUP(VLOOKUP(BE10,Données!$J$2:$L$208,3,FALSE),Données!$E$10:$G$12,3,FALSE))),0,15/(VLOOKUP(VLOOKUP(BE10,Données!$J$2:$L$208,3,FALSE),Données!$E$10:$G$12,3,FALSE)))</f>
        <v>0</v>
      </c>
      <c r="EO10" s="182">
        <f>IF(ISNA(15/(VLOOKUP(VLOOKUP(BG10,Données!$J$2:$L$208,3,FALSE),Données!$E$10:$G$12,3,FALSE))),0,15/(VLOOKUP(VLOOKUP(BG10,Données!$J$2:$L$208,3,FALSE),Données!$E$10:$G$12,3,FALSE)))</f>
        <v>0</v>
      </c>
      <c r="EP10" s="182">
        <f>IF(ISNA(15/(VLOOKUP(VLOOKUP(BI10,Données!$J$2:$L$208,3,FALSE),Données!$E$10:$G$12,3,FALSE))),0,15/(VLOOKUP(VLOOKUP(BI10,Données!$J$2:$L$208,3,FALSE),Données!$E$10:$G$12,3,FALSE)))</f>
        <v>0</v>
      </c>
      <c r="EQ10" s="182">
        <f>IF(ISNA(15/(VLOOKUP(VLOOKUP(BK10,Données!$J$2:$L$208,3,FALSE),Données!$E$10:$G$12,3,FALSE))),0,15/(VLOOKUP(VLOOKUP(BK10,Données!$J$2:$L$208,3,FALSE),Données!$E$10:$G$12,3,FALSE)))</f>
        <v>0</v>
      </c>
      <c r="ER10" s="183">
        <f>IF(ISNA(15/(VLOOKUP(VLOOKUP(BM10,Données!$J$2:$L$208,3,FALSE),Données!$E$10:$G$12,3,FALSE))),0,15/(VLOOKUP(VLOOKUP(BM10,Données!$J$2:$L$208,3,FALSE),Données!$E$10:$G$12,3,FALSE)))</f>
        <v>0</v>
      </c>
      <c r="ES10" s="293">
        <v>10</v>
      </c>
      <c r="ET10" s="573">
        <f t="shared" si="117"/>
        <v>36</v>
      </c>
      <c r="EU10" s="180">
        <f t="shared" si="118"/>
        <v>0</v>
      </c>
      <c r="EV10" s="211" t="str">
        <f t="shared" si="72"/>
        <v/>
      </c>
      <c r="EW10" s="211">
        <f>HLOOKUP(ES10,Plan!$I$6:$IO$26,19,FALSE)</f>
        <v>4</v>
      </c>
      <c r="EX10" s="210" t="s">
        <v>416</v>
      </c>
      <c r="EY10" s="182" t="str">
        <f t="shared" si="119"/>
        <v>07h15  4</v>
      </c>
      <c r="EZ10" s="295">
        <f>IF(EW10=0,0,(IF(ET10*EW10=0,EZ9,ET10*EW10)))</f>
        <v>144</v>
      </c>
      <c r="FA10" s="296">
        <f t="shared" si="148"/>
        <v>11.125</v>
      </c>
      <c r="FC10" s="200">
        <f>IFERROR(ROUNDUP((BO10*(VLOOKUP(VLOOKUP(BP10,Données!$J$2:$L$208,3,FALSE),Données!$E$10:$G$12,3,FALSE)))/1,0),0)</f>
        <v>0</v>
      </c>
      <c r="FD10" s="190">
        <f>IFERROR(ROUNDUP((BQ10*(VLOOKUP(VLOOKUP(BR10,Données!$J$2:$L$208,3,FALSE),Données!$E$10:$G$12,3,FALSE)))/1,0),0)</f>
        <v>0</v>
      </c>
      <c r="FE10" s="190">
        <f>IFERROR(ROUNDUP((BS10*(VLOOKUP(VLOOKUP(BT10,Données!$J$2:$L$208,3,FALSE),Données!$E$10:$G$12,3,FALSE)))/1,0),0)</f>
        <v>0</v>
      </c>
      <c r="FF10" s="190">
        <f>IFERROR(ROUNDUP((BU10*(VLOOKUP(VLOOKUP(BV10,Données!$J$2:$L$208,3,FALSE),Données!$E$10:$G$12,3,FALSE)))/1,0),0)</f>
        <v>0</v>
      </c>
      <c r="FG10" s="190">
        <f>IFERROR(ROUNDUP((BW10*(VLOOKUP(VLOOKUP(BX10,Données!$J$2:$L$208,3,FALSE),Données!$E$10:$G$12,3,FALSE)))/1,0),0)</f>
        <v>0</v>
      </c>
      <c r="FH10" s="191">
        <f>IFERROR(ROUNDUP((BY10*(VLOOKUP(VLOOKUP(BZ10,Données!$J$2:$L$208,3,FALSE),Données!$E$10:$G$12,3,FALSE)))/1,0),0)</f>
        <v>0</v>
      </c>
      <c r="FI10" s="189">
        <f>IF(ISNA(15/(VLOOKUP(VLOOKUP(BP10,Données!$J$2:$L$208,3,FALSE),Données!$E$10:$G$12,3,FALSE))),0,15/(VLOOKUP(VLOOKUP(BP10,Données!$J$2:$L$208,3,FALSE),Données!$E$10:$G$12,3,FALSE)))</f>
        <v>0</v>
      </c>
      <c r="FJ10" s="190">
        <f>IF(ISNA(15/(VLOOKUP(VLOOKUP(BR10,Données!$J$2:$L$208,3,FALSE),Données!$E$10:$G$12,3,FALSE))),0,15/(VLOOKUP(VLOOKUP(BR10,Données!$J$2:$L$208,3,FALSE),Données!$E$10:$G$12,3,FALSE)))</f>
        <v>0</v>
      </c>
      <c r="FK10" s="190">
        <f>IF(ISNA(15/(VLOOKUP(VLOOKUP(BT10,Données!$J$2:$L$208,3,FALSE),Données!$E$10:$G$12,3,FALSE))),0,15/(VLOOKUP(VLOOKUP(BT10,Données!$J$2:$L$208,3,FALSE),Données!$E$10:$G$12,3,FALSE)))</f>
        <v>0</v>
      </c>
      <c r="FL10" s="190">
        <f>IF(ISNA(15/(VLOOKUP(VLOOKUP(BV10,Données!$J$2:$L$208,3,FALSE),Données!$E$10:$G$12,3,FALSE))),0,15/(VLOOKUP(VLOOKUP(BV10,Données!$J$2:$L$208,3,FALSE),Données!$E$10:$G$12,3,FALSE)))</f>
        <v>0</v>
      </c>
      <c r="FM10" s="190">
        <f>IF(ISNA(15/(VLOOKUP(VLOOKUP(BX10,Données!$J$2:$L$208,3,FALSE),Données!$E$10:$G$12,3,FALSE))),0,15/(VLOOKUP(VLOOKUP(BX10,Données!$J$2:$L$208,3,FALSE),Données!$E$10:$G$12,3,FALSE)))</f>
        <v>0</v>
      </c>
      <c r="FN10" s="191">
        <f>IF(ISNA(15/(VLOOKUP(VLOOKUP(BZ10,Données!$J$2:$L$208,3,FALSE),Données!$E$10:$G$12,3,FALSE))),0,15/(VLOOKUP(VLOOKUP(BZ10,Données!$J$2:$L$208,3,FALSE),Données!$E$10:$G$12,3,FALSE)))</f>
        <v>0</v>
      </c>
      <c r="FO10" s="305">
        <v>10</v>
      </c>
      <c r="FP10" s="188">
        <f t="shared" si="120"/>
        <v>0</v>
      </c>
      <c r="FQ10" s="190">
        <f t="shared" si="121"/>
        <v>0</v>
      </c>
      <c r="FR10" s="203" t="str">
        <f t="shared" si="73"/>
        <v/>
      </c>
      <c r="FS10" s="203">
        <f>HLOOKUP(FO10,Plan!$I$6:$IO$26,20,FALSE)</f>
        <v>0</v>
      </c>
      <c r="FT10" s="202" t="s">
        <v>416</v>
      </c>
      <c r="FU10" s="190" t="str">
        <f t="shared" si="122"/>
        <v>07h15  0</v>
      </c>
      <c r="FV10" s="307">
        <f t="shared" si="123"/>
        <v>0</v>
      </c>
      <c r="FW10" s="308">
        <f t="shared" si="145"/>
        <v>0</v>
      </c>
      <c r="FY10" s="233">
        <f>IFERROR(ROUNDUP((CB10*(VLOOKUP(VLOOKUP(CC10,Données!$J$2:$L$208,3,FALSE),Données!$E$10:$G$12,3,FALSE)))/1,0),0)</f>
        <v>0</v>
      </c>
      <c r="FZ10" s="218">
        <f>IFERROR(ROUNDUP((CD10*(VLOOKUP(VLOOKUP(CE10,Données!$J$2:$L$208,3,FALSE),Données!$E$10:$G$12,3,FALSE)))/1,0),0)</f>
        <v>0</v>
      </c>
      <c r="GA10" s="218">
        <f>IFERROR(ROUNDUP((CF10*(VLOOKUP(VLOOKUP(CG10,Données!$J$2:$L$208,3,FALSE),Données!$E$10:$G$12,3,FALSE)))/1,0),0)</f>
        <v>0</v>
      </c>
      <c r="GB10" s="218">
        <f>IFERROR(ROUNDUP((CH10*(VLOOKUP(VLOOKUP(CI10,Données!$J$2:$L$208,3,FALSE),Données!$E$10:$G$12,3,FALSE)))/1,0),0)</f>
        <v>0</v>
      </c>
      <c r="GC10" s="218">
        <f>IFERROR(ROUNDUP((CJ10*(VLOOKUP(VLOOKUP(CK10,Données!$J$2:$L$208,3,FALSE),Données!$E$10:$G$12,3,FALSE)))/1,0),0)</f>
        <v>0</v>
      </c>
      <c r="GD10" s="219">
        <f>IFERROR(ROUNDUP((CL10*(VLOOKUP(VLOOKUP(CM10,Données!$J$2:$L$208,3,FALSE),Données!$E$10:$G$12,3,FALSE)))/1,0),0)</f>
        <v>0</v>
      </c>
      <c r="GE10" s="217">
        <f>IF(ISNA(15/(VLOOKUP(VLOOKUP(CC10,Données!$J$2:$L$208,3,FALSE),Données!$E$10:$G$12,3,FALSE))),0,15/(VLOOKUP(VLOOKUP(CC10,Données!$J$2:$L$208,3,FALSE),Données!$E$10:$G$12,3,FALSE)))</f>
        <v>0</v>
      </c>
      <c r="GF10" s="218">
        <f>IF(ISNA(15/(VLOOKUP(VLOOKUP(CE10,Données!$J$2:$L$208,3,FALSE),Données!$E$10:$G$12,3,FALSE))),0,15/(VLOOKUP(VLOOKUP(CE10,Données!$J$2:$L$208,3,FALSE),Données!$E$10:$G$12,3,FALSE)))</f>
        <v>0</v>
      </c>
      <c r="GG10" s="218">
        <f>IF(ISNA(15/(VLOOKUP(VLOOKUP(CG10,Données!$J$2:$L$208,3,FALSE),Données!$E$10:$G$12,3,FALSE))),0,15/(VLOOKUP(VLOOKUP(CG10,Données!$J$2:$L$208,3,FALSE),Données!$E$10:$G$12,3,FALSE)))</f>
        <v>0</v>
      </c>
      <c r="GH10" s="218">
        <f>IF(ISNA(15/(VLOOKUP(VLOOKUP(CI10,Données!$J$2:$L$208,3,FALSE),Données!$E$10:$G$12,3,FALSE))),0,15/(VLOOKUP(VLOOKUP(CI10,Données!$J$2:$L$208,3,FALSE),Données!$E$10:$G$12,3,FALSE)))</f>
        <v>0</v>
      </c>
      <c r="GI10" s="218">
        <f>IF(ISNA(15/(VLOOKUP(VLOOKUP(CK10,Données!$J$2:$L$208,3,FALSE),Données!$E$10:$G$12,3,FALSE))),0,15/(VLOOKUP(VLOOKUP(CK10,Données!$J$2:$L$208,3,FALSE),Données!$E$10:$G$12,3,FALSE)))</f>
        <v>0</v>
      </c>
      <c r="GJ10" s="219">
        <f>IF(ISNA(15/(VLOOKUP(VLOOKUP(CM10,Données!$J$2:$L$208,3,FALSE),Données!$E$10:$G$12,3,FALSE))),0,15/(VLOOKUP(VLOOKUP(CM10,Données!$J$2:$L$208,3,FALSE),Données!$E$10:$G$12,3,FALSE)))</f>
        <v>0</v>
      </c>
      <c r="GK10" s="318">
        <v>10</v>
      </c>
      <c r="GL10" s="216">
        <f t="shared" si="124"/>
        <v>0</v>
      </c>
      <c r="GM10" s="218">
        <f t="shared" si="125"/>
        <v>0</v>
      </c>
      <c r="GN10" s="236" t="str">
        <f t="shared" si="74"/>
        <v/>
      </c>
      <c r="GO10" s="236">
        <f>HLOOKUP(GK10,Plan!$I$6:$IO$26,21,FALSE)</f>
        <v>0</v>
      </c>
      <c r="GP10" s="235" t="s">
        <v>416</v>
      </c>
      <c r="GQ10" s="218" t="str">
        <f t="shared" si="126"/>
        <v>07h15  0</v>
      </c>
      <c r="GR10" s="320">
        <f t="shared" si="75"/>
        <v>0</v>
      </c>
      <c r="GS10" s="321">
        <f t="shared" si="146"/>
        <v>0</v>
      </c>
      <c r="GT10" s="420"/>
      <c r="GU10" s="425" t="s">
        <v>498</v>
      </c>
      <c r="GV10" s="429" t="e">
        <f>#REF!</f>
        <v>#REF!</v>
      </c>
      <c r="GW10" s="430" t="e">
        <f>#REF!</f>
        <v>#REF!</v>
      </c>
      <c r="GX10" s="448" t="e">
        <f t="shared" si="127"/>
        <v>#REF!</v>
      </c>
      <c r="GY10" s="429" t="e">
        <f>#REF!</f>
        <v>#REF!</v>
      </c>
      <c r="GZ10" s="421" t="e">
        <f>#REF!</f>
        <v>#REF!</v>
      </c>
      <c r="HA10" s="434" t="e">
        <f>#REF!</f>
        <v>#REF!</v>
      </c>
      <c r="HB10" s="451" t="e">
        <f t="shared" si="128"/>
        <v>#REF!</v>
      </c>
      <c r="HD10" s="425" t="s">
        <v>498</v>
      </c>
      <c r="HE10" s="453" t="str">
        <f>IF(AB10=0,"",IF(VLOOKUP(AC10,Données!$J$2:$M$258,4,FALSE)="G",AB10,""))</f>
        <v/>
      </c>
      <c r="HF10" s="397" t="str">
        <f>IF(AD10=0,"",IF(VLOOKUP(AE10,Données!$J$2:$M$258,4,FALSE)="G",AD10,""))</f>
        <v/>
      </c>
      <c r="HG10" s="397" t="str">
        <f>IF(AF10=0,"",IF(VLOOKUP(AG10,Données!$J$2:$M$258,4,FALSE)="G",AF10,""))</f>
        <v/>
      </c>
      <c r="HH10" s="397" t="str">
        <f>IF(AH10=0,"",IF(VLOOKUP(AI10,Données!$J$2:$M$258,4,FALSE)="G",AH10,""))</f>
        <v/>
      </c>
      <c r="HI10" s="397" t="str">
        <f>IF(AJ10=0,"",IF(VLOOKUP(AK10,Données!$J$2:$M$258,4,FALSE)="G",AJ10,""))</f>
        <v/>
      </c>
      <c r="HJ10" s="461" t="str">
        <f>IF(AL10=0,"",IF(VLOOKUP(AM10,Données!$J$2:$M$258,4,FALSE)="G",AL10,""))</f>
        <v/>
      </c>
      <c r="HK10" s="464">
        <f t="shared" si="129"/>
        <v>0</v>
      </c>
      <c r="HL10" s="453">
        <f>IF(AO10=0,"",IF(VLOOKUP(AP10,Données!$J$2:$M$258,4,FALSE)="G",AO10,""))</f>
        <v>60</v>
      </c>
      <c r="HM10" s="397" t="str">
        <f>IF(AQ10=0,"",IF(VLOOKUP(AR10,Données!$J$2:$M$258,4,FALSE)="G",AQ10,""))</f>
        <v/>
      </c>
      <c r="HN10" s="397" t="str">
        <f>IF(AS10=0,"",IF(VLOOKUP(AT10,Données!$J$2:$M$258,4,FALSE)="G",AS10,""))</f>
        <v/>
      </c>
      <c r="HO10" s="397" t="str">
        <f>IF(AU10=0,"",IF(VLOOKUP(AV10,Données!$J$2:$M$258,4,FALSE)="G",AU10,""))</f>
        <v/>
      </c>
      <c r="HP10" s="397" t="str">
        <f>IF(AW10=0,"",IF(VLOOKUP(AX10,Données!$J$2:$M$258,4,FALSE)="G",AW10,""))</f>
        <v/>
      </c>
      <c r="HQ10" s="461" t="str">
        <f>IF(AY10=0,"",IF(VLOOKUP(AZ10,Données!$J$2:$M$258,4,FALSE)="G",AY10,""))</f>
        <v/>
      </c>
      <c r="HR10" s="464">
        <f t="shared" si="130"/>
        <v>60</v>
      </c>
      <c r="HS10" s="453" t="str">
        <f>IF(BB10=0,"",IF(VLOOKUP(BC10,Données!$J$2:$M$258,4,FALSE)="G",BB10,""))</f>
        <v/>
      </c>
      <c r="HT10" s="397" t="str">
        <f>IF(BD10=0,"",IF(VLOOKUP(BE10,Données!$J$2:$M$258,4,FALSE)="G",BD10,""))</f>
        <v/>
      </c>
      <c r="HU10" s="397" t="str">
        <f>IF(BF10=0,"",IF(VLOOKUP(BG10,Données!$J$2:$M$258,4,FALSE)="G",BF10,""))</f>
        <v/>
      </c>
      <c r="HV10" s="397" t="str">
        <f>IF(BH10=0,"",IF(VLOOKUP(BI10,Données!$J$2:$M$258,4,FALSE)="G",BH10,""))</f>
        <v/>
      </c>
      <c r="HW10" s="397" t="str">
        <f>IF(BJ10=0,"",IF(VLOOKUP(BK10,Données!$J$2:$M$258,4,FALSE)="G",BJ10,""))</f>
        <v/>
      </c>
      <c r="HX10" s="461" t="str">
        <f>IF(BL10=0,"",IF(VLOOKUP(BM10,Données!$J$2:$M$258,4,FALSE)="G",BL10,""))</f>
        <v/>
      </c>
      <c r="HY10" s="464">
        <f t="shared" si="131"/>
        <v>0</v>
      </c>
      <c r="HZ10" s="453" t="str">
        <f>IF(BO10=0,"",IF(VLOOKUP(BP10,Données!$J$2:$M$258,4,FALSE)="G",BO10,""))</f>
        <v/>
      </c>
      <c r="IA10" s="397" t="str">
        <f>IF(BQ10=0,"",IF(VLOOKUP(BR10,Données!$J$2:$M$258,4,FALSE)="G",BQ10,""))</f>
        <v/>
      </c>
      <c r="IB10" s="397" t="str">
        <f>IF(BS10=0,"",IF(VLOOKUP(BT10,Données!$J$2:$M$258,4,FALSE)="G",BS10,""))</f>
        <v/>
      </c>
      <c r="IC10" s="397" t="str">
        <f>IF(BU10=0,"",IF(VLOOKUP(BV10,Données!$J$2:$M$258,4,FALSE)="G",BU10,""))</f>
        <v/>
      </c>
      <c r="ID10" s="397" t="str">
        <f>IF(BW10=0,"",IF(VLOOKUP(BX10,Données!$J$2:$M$258,4,FALSE)="G",BW10,""))</f>
        <v/>
      </c>
      <c r="IE10" s="461" t="str">
        <f>IF(BY10=0,"",IF(VLOOKUP(BZ10,Données!$J$2:$M$258,4,FALSE)="G",BY10,""))</f>
        <v/>
      </c>
      <c r="IF10" s="464">
        <f t="shared" si="132"/>
        <v>0</v>
      </c>
      <c r="IG10" s="453" t="str">
        <f>IF(CB10=0,"",IF(VLOOKUP(CC10,Données!$J$2:$M$258,4,FALSE)="G",CB10,""))</f>
        <v/>
      </c>
      <c r="IH10" s="397" t="str">
        <f>IF(CD10=0,"",IF(VLOOKUP(CE10,Données!$J$2:$M$258,4,FALSE)="G",CD10,""))</f>
        <v/>
      </c>
      <c r="II10" s="397" t="str">
        <f>IF(CF10=0,"",IF(VLOOKUP(CG10,Données!$J$2:$M$258,4,FALSE)="G",CF10,""))</f>
        <v/>
      </c>
      <c r="IJ10" s="397" t="str">
        <f>IF(CH10=0,"",IF(VLOOKUP(CI10,Données!$J$2:$M$258,4,FALSE)="G",CH10,""))</f>
        <v/>
      </c>
      <c r="IK10" s="397" t="str">
        <f>IF(CJ10=0,"",IF(VLOOKUP(CK10,Données!$J$2:$M$258,4,FALSE)="G",CJ10,""))</f>
        <v/>
      </c>
      <c r="IL10" s="461" t="str">
        <f>IF(CL10=0,"",IF(VLOOKUP(CM10,Données!$J$2:$M$258,4,FALSE)="G",CL10,""))</f>
        <v/>
      </c>
      <c r="IM10" s="464">
        <f t="shared" si="133"/>
        <v>0</v>
      </c>
      <c r="IO10" s="480">
        <f t="shared" si="77"/>
        <v>0</v>
      </c>
      <c r="IP10" s="481">
        <f t="shared" si="78"/>
        <v>60</v>
      </c>
      <c r="IQ10" s="482">
        <f t="shared" si="79"/>
        <v>0</v>
      </c>
      <c r="IR10" s="483">
        <f t="shared" si="80"/>
        <v>0</v>
      </c>
      <c r="IS10" s="484">
        <f t="shared" si="81"/>
        <v>0</v>
      </c>
      <c r="IT10" s="481">
        <f t="shared" si="82"/>
        <v>60</v>
      </c>
      <c r="IU10" s="482">
        <f t="shared" si="134"/>
        <v>4</v>
      </c>
      <c r="IV10" s="485">
        <f t="shared" si="135"/>
        <v>1</v>
      </c>
      <c r="IW10" s="483">
        <f>HLOOKUP(FO10,Plan!$I$6:$IO$30,25,FALSE)</f>
        <v>0</v>
      </c>
      <c r="IX10" s="482" t="str">
        <f t="shared" si="83"/>
        <v>07h15  4</v>
      </c>
      <c r="IY10" s="485">
        <f t="shared" si="84"/>
        <v>144</v>
      </c>
      <c r="IZ10" s="486">
        <f t="shared" si="85"/>
        <v>216</v>
      </c>
      <c r="JA10" s="484" t="str">
        <f t="shared" si="86"/>
        <v>07h15  1</v>
      </c>
      <c r="JB10" s="485">
        <f t="shared" si="87"/>
        <v>36</v>
      </c>
      <c r="JC10" s="487">
        <f t="shared" si="88"/>
        <v>0</v>
      </c>
      <c r="JD10" s="488" t="e">
        <f t="shared" si="136"/>
        <v>#REF!</v>
      </c>
      <c r="JF10" s="512">
        <f t="shared" si="89"/>
        <v>0</v>
      </c>
      <c r="JG10" s="513">
        <f t="shared" si="90"/>
        <v>0</v>
      </c>
      <c r="JH10" s="514">
        <f t="shared" si="91"/>
        <v>0</v>
      </c>
      <c r="JI10" s="515">
        <f t="shared" si="92"/>
        <v>0</v>
      </c>
      <c r="JJ10" s="513">
        <f t="shared" si="93"/>
        <v>0</v>
      </c>
      <c r="JK10" s="516">
        <f t="shared" si="94"/>
        <v>0</v>
      </c>
      <c r="JL10" s="517">
        <f t="shared" si="95"/>
        <v>0</v>
      </c>
      <c r="JM10" s="513">
        <f t="shared" si="96"/>
        <v>0</v>
      </c>
      <c r="JN10" s="514">
        <f t="shared" si="97"/>
        <v>0</v>
      </c>
      <c r="JO10" s="506">
        <f t="shared" si="137"/>
        <v>4</v>
      </c>
      <c r="JP10" s="507">
        <f t="shared" si="138"/>
        <v>0</v>
      </c>
      <c r="JQ10" s="507">
        <f t="shared" si="139"/>
        <v>0</v>
      </c>
      <c r="JR10" s="508">
        <f>HLOOKUP(GK10,Plan!$I$6:$IO$30,25,FALSE)</f>
        <v>0</v>
      </c>
      <c r="JS10" s="515" t="str">
        <f t="shared" si="98"/>
        <v>07h15  4</v>
      </c>
      <c r="JT10" s="513">
        <f t="shared" si="99"/>
        <v>144</v>
      </c>
      <c r="JU10" s="518">
        <f t="shared" si="100"/>
        <v>11.125</v>
      </c>
      <c r="JV10" s="517" t="str">
        <f t="shared" si="101"/>
        <v>07h15  0</v>
      </c>
      <c r="JW10" s="513">
        <f t="shared" si="102"/>
        <v>0</v>
      </c>
      <c r="JX10" s="519">
        <f t="shared" si="103"/>
        <v>0</v>
      </c>
      <c r="JY10" s="515" t="str">
        <f t="shared" si="104"/>
        <v>07h15  0</v>
      </c>
      <c r="JZ10" s="513">
        <f t="shared" si="105"/>
        <v>0</v>
      </c>
      <c r="KA10" s="518">
        <f t="shared" si="106"/>
        <v>0</v>
      </c>
      <c r="KB10" s="520" t="e">
        <f t="shared" si="140"/>
        <v>#REF!</v>
      </c>
    </row>
    <row r="11" spans="1:288" ht="14.25" x14ac:dyDescent="0.2">
      <c r="A11" s="385">
        <f t="shared" si="147"/>
        <v>10</v>
      </c>
      <c r="B11" s="386" t="s">
        <v>405</v>
      </c>
      <c r="C11" s="387" t="s">
        <v>711</v>
      </c>
      <c r="D11" s="388" t="s">
        <v>840</v>
      </c>
      <c r="E11" s="388" t="s">
        <v>308</v>
      </c>
      <c r="F11" s="388">
        <v>208</v>
      </c>
      <c r="G11" s="394" t="str">
        <f>IF(ISNA(VLOOKUP(E11,Données!$J$2:$K$258,2,FALSE)),"",VLOOKUP(E11,Données!$J$2:$K$258,2,FALSE))</f>
        <v>New York / Newark</v>
      </c>
      <c r="H11" s="80"/>
      <c r="I11" s="77" t="str">
        <f t="shared" si="107"/>
        <v>730GPA</v>
      </c>
      <c r="J11" s="82"/>
      <c r="K11" s="344" t="s">
        <v>685</v>
      </c>
      <c r="M11" s="84">
        <f t="shared" si="1"/>
        <v>0</v>
      </c>
      <c r="N11" s="84">
        <f t="shared" si="2"/>
        <v>0</v>
      </c>
      <c r="O11" s="84">
        <f t="shared" si="3"/>
        <v>0</v>
      </c>
      <c r="P11" s="84">
        <f t="shared" si="4"/>
        <v>0</v>
      </c>
      <c r="Q11" s="84">
        <f t="shared" si="5"/>
        <v>0</v>
      </c>
      <c r="S11" s="86" t="str">
        <f t="shared" si="108"/>
        <v>730</v>
      </c>
      <c r="T11" s="371" t="str">
        <f>VLOOKUP(S11,Données!$Q$2:$R$229,2,FALSE)</f>
        <v>0730</v>
      </c>
      <c r="U11" s="85">
        <f>COUNTIF($T$4:T11,T11)</f>
        <v>3</v>
      </c>
      <c r="V11" s="85" t="str">
        <f t="shared" si="6"/>
        <v>GPA</v>
      </c>
      <c r="W11" s="85" t="str">
        <f t="shared" si="109"/>
        <v>07303GPA</v>
      </c>
      <c r="X11" s="85">
        <f t="shared" si="7"/>
        <v>214</v>
      </c>
      <c r="Y11" s="85" t="str">
        <f t="shared" si="8"/>
        <v>ADD</v>
      </c>
      <c r="AA11" s="342" t="s">
        <v>1</v>
      </c>
      <c r="AB11" s="107">
        <f t="shared" si="9"/>
        <v>0</v>
      </c>
      <c r="AC11" s="106" t="str">
        <f t="shared" si="110"/>
        <v/>
      </c>
      <c r="AD11" s="97">
        <f t="shared" si="10"/>
        <v>0</v>
      </c>
      <c r="AE11" s="106" t="str">
        <f t="shared" si="11"/>
        <v/>
      </c>
      <c r="AF11" s="97">
        <f t="shared" si="12"/>
        <v>214</v>
      </c>
      <c r="AG11" s="106" t="str">
        <f t="shared" si="13"/>
        <v>ADD</v>
      </c>
      <c r="AH11" s="97">
        <f t="shared" si="14"/>
        <v>0</v>
      </c>
      <c r="AI11" s="106" t="str">
        <f t="shared" si="15"/>
        <v/>
      </c>
      <c r="AJ11" s="97">
        <f t="shared" si="16"/>
        <v>0</v>
      </c>
      <c r="AK11" s="106" t="str">
        <f t="shared" si="17"/>
        <v/>
      </c>
      <c r="AL11" s="97">
        <f t="shared" si="18"/>
        <v>0</v>
      </c>
      <c r="AM11" s="108" t="str">
        <f t="shared" si="19"/>
        <v/>
      </c>
      <c r="AN11" s="113"/>
      <c r="AO11" s="115">
        <f t="shared" si="20"/>
        <v>0</v>
      </c>
      <c r="AP11" s="114" t="str">
        <f t="shared" si="21"/>
        <v/>
      </c>
      <c r="AQ11" s="89">
        <f t="shared" si="22"/>
        <v>0</v>
      </c>
      <c r="AR11" s="114" t="str">
        <f t="shared" si="23"/>
        <v/>
      </c>
      <c r="AS11" s="89">
        <f t="shared" si="24"/>
        <v>0</v>
      </c>
      <c r="AT11" s="114" t="str">
        <f t="shared" si="25"/>
        <v/>
      </c>
      <c r="AU11" s="89">
        <f t="shared" si="26"/>
        <v>0</v>
      </c>
      <c r="AV11" s="114" t="str">
        <f t="shared" si="27"/>
        <v/>
      </c>
      <c r="AW11" s="89">
        <f t="shared" si="28"/>
        <v>0</v>
      </c>
      <c r="AX11" s="114" t="str">
        <f t="shared" si="29"/>
        <v/>
      </c>
      <c r="AY11" s="89">
        <f t="shared" si="30"/>
        <v>0</v>
      </c>
      <c r="AZ11" s="116" t="str">
        <f t="shared" si="31"/>
        <v/>
      </c>
      <c r="BA11" s="113"/>
      <c r="BB11" s="122">
        <f t="shared" si="32"/>
        <v>93</v>
      </c>
      <c r="BC11" s="121" t="str">
        <f t="shared" si="33"/>
        <v>LHR</v>
      </c>
      <c r="BD11" s="91">
        <f t="shared" si="34"/>
        <v>119</v>
      </c>
      <c r="BE11" s="121" t="str">
        <f t="shared" si="35"/>
        <v>LHR</v>
      </c>
      <c r="BF11" s="91">
        <f t="shared" si="36"/>
        <v>0</v>
      </c>
      <c r="BG11" s="121" t="str">
        <f t="shared" si="37"/>
        <v/>
      </c>
      <c r="BH11" s="91">
        <f t="shared" si="38"/>
        <v>0</v>
      </c>
      <c r="BI11" s="121" t="str">
        <f t="shared" si="39"/>
        <v/>
      </c>
      <c r="BJ11" s="91">
        <f t="shared" si="40"/>
        <v>0</v>
      </c>
      <c r="BK11" s="121" t="str">
        <f t="shared" si="41"/>
        <v/>
      </c>
      <c r="BL11" s="91">
        <f t="shared" si="42"/>
        <v>0</v>
      </c>
      <c r="BM11" s="123" t="str">
        <f t="shared" si="43"/>
        <v/>
      </c>
      <c r="BN11" s="113"/>
      <c r="BO11" s="129">
        <f t="shared" si="44"/>
        <v>0</v>
      </c>
      <c r="BP11" s="128" t="str">
        <f t="shared" si="45"/>
        <v/>
      </c>
      <c r="BQ11" s="93">
        <f t="shared" si="46"/>
        <v>0</v>
      </c>
      <c r="BR11" s="128" t="str">
        <f t="shared" si="47"/>
        <v/>
      </c>
      <c r="BS11" s="93">
        <f t="shared" si="48"/>
        <v>0</v>
      </c>
      <c r="BT11" s="128" t="str">
        <f t="shared" si="49"/>
        <v/>
      </c>
      <c r="BU11" s="93">
        <f t="shared" si="111"/>
        <v>0</v>
      </c>
      <c r="BV11" s="128" t="str">
        <f t="shared" si="50"/>
        <v/>
      </c>
      <c r="BW11" s="93">
        <f t="shared" si="51"/>
        <v>0</v>
      </c>
      <c r="BX11" s="128" t="str">
        <f t="shared" si="52"/>
        <v/>
      </c>
      <c r="BY11" s="93">
        <f t="shared" si="53"/>
        <v>0</v>
      </c>
      <c r="BZ11" s="130" t="str">
        <f t="shared" si="54"/>
        <v/>
      </c>
      <c r="CA11" s="113"/>
      <c r="CB11" s="136">
        <f t="shared" si="55"/>
        <v>0</v>
      </c>
      <c r="CC11" s="135" t="str">
        <f t="shared" si="56"/>
        <v/>
      </c>
      <c r="CD11" s="95">
        <f t="shared" si="57"/>
        <v>0</v>
      </c>
      <c r="CE11" s="135" t="str">
        <f t="shared" si="58"/>
        <v/>
      </c>
      <c r="CF11" s="95">
        <f t="shared" si="59"/>
        <v>0</v>
      </c>
      <c r="CG11" s="135" t="str">
        <f t="shared" si="60"/>
        <v/>
      </c>
      <c r="CH11" s="95">
        <f t="shared" si="61"/>
        <v>0</v>
      </c>
      <c r="CI11" s="135" t="str">
        <f t="shared" si="62"/>
        <v/>
      </c>
      <c r="CJ11" s="95">
        <f t="shared" si="63"/>
        <v>0</v>
      </c>
      <c r="CK11" s="135" t="str">
        <f t="shared" si="64"/>
        <v/>
      </c>
      <c r="CL11" s="95">
        <f t="shared" si="65"/>
        <v>0</v>
      </c>
      <c r="CM11" s="137" t="str">
        <f t="shared" si="66"/>
        <v/>
      </c>
      <c r="CO11" s="163">
        <f>IFERROR(ROUNDUP((AB11*(VLOOKUP(VLOOKUP(AC11,Données!$J$2:$L$208,3,FALSE),Données!$E$10:$G$12,3,FALSE)))/1,0),0)</f>
        <v>0</v>
      </c>
      <c r="CP11" s="159">
        <f>IFERROR(ROUNDUP((AD11*(VLOOKUP(VLOOKUP(AE11,Données!$J$2:$L$208,3,FALSE),Données!$E$10:$G$12,3,FALSE)))/1,0),0)</f>
        <v>0</v>
      </c>
      <c r="CQ11" s="159">
        <f>IFERROR(ROUNDUP((AF11*(VLOOKUP(VLOOKUP(AG11,Données!$J$2:$L$208,3,FALSE),Données!$E$10:$G$12,3,FALSE)))/1,0),0)</f>
        <v>286</v>
      </c>
      <c r="CR11" s="159">
        <f>IFERROR(ROUNDUP((AH11*(VLOOKUP(VLOOKUP(AI11,Données!$J$2:$L$208,3,FALSE),Données!$E$10:$G$12,3,FALSE)))/1,0),0)</f>
        <v>0</v>
      </c>
      <c r="CS11" s="159">
        <f>IFERROR(ROUNDUP((AJ11*(VLOOKUP(VLOOKUP(AK11,Données!$J$2:$L$208,3,FALSE),Données!$E$10:$G$12,3,FALSE)))/1,0),0)</f>
        <v>0</v>
      </c>
      <c r="CT11" s="160">
        <f>IFERROR(ROUNDUP((AL11*(VLOOKUP(VLOOKUP(AM11,Données!$J$2:$L$208,3,FALSE),Données!$E$10:$G$12,3,FALSE)))/1,0),0)</f>
        <v>0</v>
      </c>
      <c r="CU11" s="158">
        <f>IF(ISNA(15/(VLOOKUP(VLOOKUP(AC11,Données!$J$2:$L$208,3,FALSE),Données!$E$10:$G$12,3,FALSE))),0,15/(VLOOKUP(VLOOKUP(AC11,Données!$J$2:$L$208,3,FALSE),Données!$E$10:$G$12,3,FALSE)))</f>
        <v>0</v>
      </c>
      <c r="CV11" s="159">
        <f>IF(ISNA(15/(VLOOKUP(VLOOKUP(AE11,Données!$J$2:$L$208,3,FALSE),Données!$E$10:$G$12,3,FALSE))),0,15/(VLOOKUP(VLOOKUP(AE11,Données!$J$2:$L$208,3,FALSE),Données!$E$10:$G$12,3,FALSE)))</f>
        <v>0</v>
      </c>
      <c r="CW11" s="159">
        <f>IF(ISNA(15/(VLOOKUP(VLOOKUP(AG11,Données!$J$2:$L$208,3,FALSE),Données!$E$10:$G$12,3,FALSE))),0,15/(VLOOKUP(VLOOKUP(AG11,Données!$J$2:$L$208,3,FALSE),Données!$E$10:$G$12,3,FALSE)))</f>
        <v>11.25</v>
      </c>
      <c r="CX11" s="159">
        <f>IF(ISNA(15/(VLOOKUP(VLOOKUP(AI11,Données!$J$2:$L$208,3,FALSE),Données!$E$10:$G$12,3,FALSE))),0,15/(VLOOKUP(VLOOKUP(AI11,Données!$J$2:$L$208,3,FALSE),Données!$E$10:$G$12,3,FALSE)))</f>
        <v>0</v>
      </c>
      <c r="CY11" s="159">
        <f>IF(ISNA(15/(VLOOKUP(VLOOKUP(AK11,Données!$J$2:$L$208,3,FALSE),Données!$E$10:$G$12,3,FALSE))),0,15/(VLOOKUP(VLOOKUP(AK11,Données!$J$2:$L$208,3,FALSE),Données!$E$10:$G$12,3,FALSE)))</f>
        <v>0</v>
      </c>
      <c r="CZ11" s="160">
        <f>IF(ISNA(15/(VLOOKUP(VLOOKUP(AM11,Données!$J$2:$L$208,3,FALSE),Données!$E$10:$G$12,3,FALSE))),0,15/(VLOOKUP(VLOOKUP(AM11,Données!$J$2:$L$208,3,FALSE),Données!$E$10:$G$12,3,FALSE)))</f>
        <v>0</v>
      </c>
      <c r="DA11" s="258">
        <v>11</v>
      </c>
      <c r="DB11" s="162">
        <f t="shared" si="112"/>
        <v>12</v>
      </c>
      <c r="DC11" s="161">
        <f t="shared" si="67"/>
        <v>286</v>
      </c>
      <c r="DD11" s="256">
        <f t="shared" si="68"/>
        <v>214</v>
      </c>
      <c r="DE11" s="259">
        <f>HLOOKUP(DA11,Plan!$I$6:$IO$26,17,FALSE)</f>
        <v>4</v>
      </c>
      <c r="DF11" s="164" t="s">
        <v>417</v>
      </c>
      <c r="DG11" s="157" t="str">
        <f t="shared" si="113"/>
        <v>07h30  4</v>
      </c>
      <c r="DH11" s="332">
        <f t="shared" si="69"/>
        <v>48</v>
      </c>
      <c r="DI11" s="334">
        <f t="shared" si="141"/>
        <v>358</v>
      </c>
      <c r="DK11" s="226">
        <f>IFERROR(ROUNDUP((AO11*(VLOOKUP(VLOOKUP(AP11,Données!$J$2:$L$208,3,FALSE),Données!$E$10:$G$12,3,FALSE)))/1,0),0)</f>
        <v>0</v>
      </c>
      <c r="DL11" s="173">
        <f>IFERROR(ROUNDUP((AQ11*(VLOOKUP(VLOOKUP(AR11,Données!$J$2:$L$208,3,FALSE),Données!$E$10:$G$12,3,FALSE)))/1,0),0)</f>
        <v>0</v>
      </c>
      <c r="DM11" s="173">
        <f>IFERROR(ROUNDUP((AS11*(VLOOKUP(VLOOKUP(AT11,Données!$J$2:$L$208,3,FALSE),Données!$E$10:$G$12,3,FALSE)))/1,0),0)</f>
        <v>0</v>
      </c>
      <c r="DN11" s="173">
        <f>IFERROR(ROUNDUP((AU11*(VLOOKUP(VLOOKUP(AV11,Données!$J$2:$L$208,3,FALSE),Données!$E$10:$G$12,3,FALSE)))/1,0),0)</f>
        <v>0</v>
      </c>
      <c r="DO11" s="173">
        <f>IFERROR(ROUNDUP((AW11*(VLOOKUP(VLOOKUP(AX11,Données!$J$2:$L$208,3,FALSE),Données!$E$10:$G$12,3,FALSE)))/1,0),0)</f>
        <v>0</v>
      </c>
      <c r="DP11" s="174">
        <f>IFERROR(ROUNDUP((AY11*(VLOOKUP(VLOOKUP(AZ11,Données!$J$2:$L$208,3,FALSE),Données!$E$10:$G$12,3,FALSE)))/1,0),0)</f>
        <v>0</v>
      </c>
      <c r="DQ11" s="172">
        <f>IF(ISNA(15/(VLOOKUP(VLOOKUP(AP11,Données!$J$2:$L$208,3,FALSE),Données!$E$10:$G$12,3,FALSE))),0,15/(VLOOKUP(VLOOKUP(AP11,Données!$J$2:$L$208,3,FALSE),Données!$E$10:$G$12,3,FALSE)))</f>
        <v>0</v>
      </c>
      <c r="DR11" s="173">
        <f>IF(ISNA(15/(VLOOKUP(VLOOKUP(AR11,Données!$J$2:$L$208,3,FALSE),Données!$E$10:$G$12,3,FALSE))),0,15/(VLOOKUP(VLOOKUP(AR11,Données!$J$2:$L$208,3,FALSE),Données!$E$10:$G$12,3,FALSE)))</f>
        <v>0</v>
      </c>
      <c r="DS11" s="173">
        <f>IF(ISNA(15/(VLOOKUP(VLOOKUP(AT11,Données!$J$2:$L$208,3,FALSE),Données!$E$10:$G$12,3,FALSE))),0,15/(VLOOKUP(VLOOKUP(AT11,Données!$J$2:$L$208,3,FALSE),Données!$E$10:$G$12,3,FALSE)))</f>
        <v>0</v>
      </c>
      <c r="DT11" s="173">
        <f>IF(ISNA(15/(VLOOKUP(VLOOKUP(AV11,Données!$J$2:$L$208,3,FALSE),Données!$E$10:$G$12,3,FALSE))),0,15/(VLOOKUP(VLOOKUP(AV11,Données!$J$2:$L$208,3,FALSE),Données!$E$10:$G$12,3,FALSE)))</f>
        <v>0</v>
      </c>
      <c r="DU11" s="173">
        <f>IF(ISNA(15/(VLOOKUP(VLOOKUP(AX11,Données!$J$2:$L$208,3,FALSE),Données!$E$10:$G$12,3,FALSE))),0,15/(VLOOKUP(VLOOKUP(AX11,Données!$J$2:$L$208,3,FALSE),Données!$E$10:$G$12,3,FALSE)))</f>
        <v>0</v>
      </c>
      <c r="DV11" s="174">
        <f>IF(ISNA(15/(VLOOKUP(VLOOKUP(AZ11,Données!$J$2:$L$208,3,FALSE),Données!$E$10:$G$12,3,FALSE))),0,15/(VLOOKUP(VLOOKUP(AZ11,Données!$J$2:$L$208,3,FALSE),Données!$E$10:$G$12,3,FALSE)))</f>
        <v>0</v>
      </c>
      <c r="DW11" s="282">
        <v>11</v>
      </c>
      <c r="DX11" s="169">
        <f t="shared" si="114"/>
        <v>36</v>
      </c>
      <c r="DY11" s="171">
        <f t="shared" si="115"/>
        <v>0</v>
      </c>
      <c r="DZ11" s="228" t="str">
        <f t="shared" si="71"/>
        <v/>
      </c>
      <c r="EA11" s="283">
        <f>HLOOKUP(DW11,Plan!$I$6:$IO$26,16,FALSE)</f>
        <v>1</v>
      </c>
      <c r="EB11" s="278" t="s">
        <v>417</v>
      </c>
      <c r="EC11" s="279" t="str">
        <f t="shared" si="116"/>
        <v>07h30  1</v>
      </c>
      <c r="ED11" s="84">
        <f t="shared" si="142"/>
        <v>36</v>
      </c>
      <c r="EE11" s="286">
        <f t="shared" si="143"/>
        <v>0</v>
      </c>
      <c r="EG11" s="208">
        <f>IFERROR(ROUNDUP((BB11*(VLOOKUP(VLOOKUP(BC11,Données!$J$2:$L$208,3,FALSE),Données!$E$10:$G$12,3,FALSE)))/1,0),0)</f>
        <v>39</v>
      </c>
      <c r="EH11" s="182">
        <f>IFERROR(ROUNDUP((BD11*(VLOOKUP(VLOOKUP(BE11,Données!$J$2:$L$208,3,FALSE),Données!$E$10:$G$12,3,FALSE)))/1,0),0)</f>
        <v>50</v>
      </c>
      <c r="EI11" s="182">
        <f>IFERROR(ROUNDUP((BF11*(VLOOKUP(VLOOKUP(BG11,Données!$J$2:$L$208,3,FALSE),Données!$E$10:$G$12,3,FALSE)))/1,0),0)</f>
        <v>0</v>
      </c>
      <c r="EJ11" s="182">
        <f>IFERROR(ROUNDUP((BH11*(VLOOKUP(VLOOKUP(BI11,Données!$J$2:$L$208,3,FALSE),Données!$E$10:$G$12,3,FALSE)))/1,0),0)</f>
        <v>0</v>
      </c>
      <c r="EK11" s="182">
        <f>IFERROR(ROUNDUP((BJ11*(VLOOKUP(VLOOKUP(BK11,Données!$J$2:$L$208,3,FALSE),Données!$E$10:$G$12,3,FALSE)))/1,0),0)</f>
        <v>0</v>
      </c>
      <c r="EL11" s="183">
        <f>IFERROR(ROUNDUP((BL11*(VLOOKUP(VLOOKUP(BM11,Données!$J$2:$L$208,3,FALSE),Données!$E$10:$G$12,3,FALSE)))/1,0),0)</f>
        <v>0</v>
      </c>
      <c r="EM11" s="181">
        <f>IF(ISNA(15/(VLOOKUP(VLOOKUP(BC11,Données!$J$2:$L$208,3,FALSE),Données!$E$10:$G$12,3,FALSE))),0,15/(VLOOKUP(VLOOKUP(BC11,Données!$J$2:$L$208,3,FALSE),Données!$E$10:$G$12,3,FALSE)))</f>
        <v>36</v>
      </c>
      <c r="EN11" s="182">
        <f>IF(ISNA(15/(VLOOKUP(VLOOKUP(BE11,Données!$J$2:$L$208,3,FALSE),Données!$E$10:$G$12,3,FALSE))),0,15/(VLOOKUP(VLOOKUP(BE11,Données!$J$2:$L$208,3,FALSE),Données!$E$10:$G$12,3,FALSE)))</f>
        <v>36</v>
      </c>
      <c r="EO11" s="182">
        <f>IF(ISNA(15/(VLOOKUP(VLOOKUP(BG11,Données!$J$2:$L$208,3,FALSE),Données!$E$10:$G$12,3,FALSE))),0,15/(VLOOKUP(VLOOKUP(BG11,Données!$J$2:$L$208,3,FALSE),Données!$E$10:$G$12,3,FALSE)))</f>
        <v>0</v>
      </c>
      <c r="EP11" s="182">
        <f>IF(ISNA(15/(VLOOKUP(VLOOKUP(BI11,Données!$J$2:$L$208,3,FALSE),Données!$E$10:$G$12,3,FALSE))),0,15/(VLOOKUP(VLOOKUP(BI11,Données!$J$2:$L$208,3,FALSE),Données!$E$10:$G$12,3,FALSE)))</f>
        <v>0</v>
      </c>
      <c r="EQ11" s="182">
        <f>IF(ISNA(15/(VLOOKUP(VLOOKUP(BK11,Données!$J$2:$L$208,3,FALSE),Données!$E$10:$G$12,3,FALSE))),0,15/(VLOOKUP(VLOOKUP(BK11,Données!$J$2:$L$208,3,FALSE),Données!$E$10:$G$12,3,FALSE)))</f>
        <v>0</v>
      </c>
      <c r="ER11" s="183">
        <f>IF(ISNA(15/(VLOOKUP(VLOOKUP(BM11,Données!$J$2:$L$208,3,FALSE),Données!$E$10:$G$12,3,FALSE))),0,15/(VLOOKUP(VLOOKUP(BM11,Données!$J$2:$L$208,3,FALSE),Données!$E$10:$G$12,3,FALSE)))</f>
        <v>0</v>
      </c>
      <c r="ES11" s="293">
        <v>11</v>
      </c>
      <c r="ET11" s="573">
        <f t="shared" si="117"/>
        <v>36</v>
      </c>
      <c r="EU11" s="180">
        <f t="shared" si="118"/>
        <v>89</v>
      </c>
      <c r="EV11" s="211">
        <f t="shared" si="72"/>
        <v>212</v>
      </c>
      <c r="EW11" s="211">
        <f>HLOOKUP(ES11,Plan!$I$6:$IO$26,19,FALSE)</f>
        <v>4</v>
      </c>
      <c r="EX11" s="210" t="s">
        <v>417</v>
      </c>
      <c r="EY11" s="182" t="str">
        <f t="shared" si="119"/>
        <v>07h30  4</v>
      </c>
      <c r="EZ11" s="295">
        <f t="shared" si="144"/>
        <v>144</v>
      </c>
      <c r="FA11" s="296">
        <f t="shared" si="148"/>
        <v>0</v>
      </c>
      <c r="FC11" s="200">
        <f>IFERROR(ROUNDUP((BO11*(VLOOKUP(VLOOKUP(BP11,Données!$J$2:$L$208,3,FALSE),Données!$E$10:$G$12,3,FALSE)))/1,0),0)</f>
        <v>0</v>
      </c>
      <c r="FD11" s="190">
        <f>IFERROR(ROUNDUP((BQ11*(VLOOKUP(VLOOKUP(BR11,Données!$J$2:$L$208,3,FALSE),Données!$E$10:$G$12,3,FALSE)))/1,0),0)</f>
        <v>0</v>
      </c>
      <c r="FE11" s="190">
        <f>IFERROR(ROUNDUP((BS11*(VLOOKUP(VLOOKUP(BT11,Données!$J$2:$L$208,3,FALSE),Données!$E$10:$G$12,3,FALSE)))/1,0),0)</f>
        <v>0</v>
      </c>
      <c r="FF11" s="190">
        <f>IFERROR(ROUNDUP((BU11*(VLOOKUP(VLOOKUP(BV11,Données!$J$2:$L$208,3,FALSE),Données!$E$10:$G$12,3,FALSE)))/1,0),0)</f>
        <v>0</v>
      </c>
      <c r="FG11" s="190">
        <f>IFERROR(ROUNDUP((BW11*(VLOOKUP(VLOOKUP(BX11,Données!$J$2:$L$208,3,FALSE),Données!$E$10:$G$12,3,FALSE)))/1,0),0)</f>
        <v>0</v>
      </c>
      <c r="FH11" s="191">
        <f>IFERROR(ROUNDUP((BY11*(VLOOKUP(VLOOKUP(BZ11,Données!$J$2:$L$208,3,FALSE),Données!$E$10:$G$12,3,FALSE)))/1,0),0)</f>
        <v>0</v>
      </c>
      <c r="FI11" s="189">
        <f>IF(ISNA(15/(VLOOKUP(VLOOKUP(BP11,Données!$J$2:$L$208,3,FALSE),Données!$E$10:$G$12,3,FALSE))),0,15/(VLOOKUP(VLOOKUP(BP11,Données!$J$2:$L$208,3,FALSE),Données!$E$10:$G$12,3,FALSE)))</f>
        <v>0</v>
      </c>
      <c r="FJ11" s="190">
        <f>IF(ISNA(15/(VLOOKUP(VLOOKUP(BR11,Données!$J$2:$L$208,3,FALSE),Données!$E$10:$G$12,3,FALSE))),0,15/(VLOOKUP(VLOOKUP(BR11,Données!$J$2:$L$208,3,FALSE),Données!$E$10:$G$12,3,FALSE)))</f>
        <v>0</v>
      </c>
      <c r="FK11" s="190">
        <f>IF(ISNA(15/(VLOOKUP(VLOOKUP(BT11,Données!$J$2:$L$208,3,FALSE),Données!$E$10:$G$12,3,FALSE))),0,15/(VLOOKUP(VLOOKUP(BT11,Données!$J$2:$L$208,3,FALSE),Données!$E$10:$G$12,3,FALSE)))</f>
        <v>0</v>
      </c>
      <c r="FL11" s="190">
        <f>IF(ISNA(15/(VLOOKUP(VLOOKUP(BV11,Données!$J$2:$L$208,3,FALSE),Données!$E$10:$G$12,3,FALSE))),0,15/(VLOOKUP(VLOOKUP(BV11,Données!$J$2:$L$208,3,FALSE),Données!$E$10:$G$12,3,FALSE)))</f>
        <v>0</v>
      </c>
      <c r="FM11" s="190">
        <f>IF(ISNA(15/(VLOOKUP(VLOOKUP(BX11,Données!$J$2:$L$208,3,FALSE),Données!$E$10:$G$12,3,FALSE))),0,15/(VLOOKUP(VLOOKUP(BX11,Données!$J$2:$L$208,3,FALSE),Données!$E$10:$G$12,3,FALSE)))</f>
        <v>0</v>
      </c>
      <c r="FN11" s="191">
        <f>IF(ISNA(15/(VLOOKUP(VLOOKUP(BZ11,Données!$J$2:$L$208,3,FALSE),Données!$E$10:$G$12,3,FALSE))),0,15/(VLOOKUP(VLOOKUP(BZ11,Données!$J$2:$L$208,3,FALSE),Données!$E$10:$G$12,3,FALSE)))</f>
        <v>0</v>
      </c>
      <c r="FO11" s="305">
        <v>11</v>
      </c>
      <c r="FP11" s="188">
        <f t="shared" si="120"/>
        <v>0</v>
      </c>
      <c r="FQ11" s="190">
        <f t="shared" si="121"/>
        <v>0</v>
      </c>
      <c r="FR11" s="203" t="str">
        <f t="shared" si="73"/>
        <v/>
      </c>
      <c r="FS11" s="203">
        <f>HLOOKUP(FO11,Plan!$I$6:$IO$26,20,FALSE)</f>
        <v>0</v>
      </c>
      <c r="FT11" s="202" t="s">
        <v>417</v>
      </c>
      <c r="FU11" s="190" t="str">
        <f t="shared" si="122"/>
        <v>07h30  0</v>
      </c>
      <c r="FV11" s="307">
        <f t="shared" si="123"/>
        <v>0</v>
      </c>
      <c r="FW11" s="308">
        <f t="shared" si="145"/>
        <v>0</v>
      </c>
      <c r="FY11" s="233">
        <f>IFERROR(ROUNDUP((CB11*(VLOOKUP(VLOOKUP(CC11,Données!$J$2:$L$208,3,FALSE),Données!$E$10:$G$12,3,FALSE)))/1,0),0)</f>
        <v>0</v>
      </c>
      <c r="FZ11" s="218">
        <f>IFERROR(ROUNDUP((CD11*(VLOOKUP(VLOOKUP(CE11,Données!$J$2:$L$208,3,FALSE),Données!$E$10:$G$12,3,FALSE)))/1,0),0)</f>
        <v>0</v>
      </c>
      <c r="GA11" s="218">
        <f>IFERROR(ROUNDUP((CF11*(VLOOKUP(VLOOKUP(CG11,Données!$J$2:$L$208,3,FALSE),Données!$E$10:$G$12,3,FALSE)))/1,0),0)</f>
        <v>0</v>
      </c>
      <c r="GB11" s="218">
        <f>IFERROR(ROUNDUP((CH11*(VLOOKUP(VLOOKUP(CI11,Données!$J$2:$L$208,3,FALSE),Données!$E$10:$G$12,3,FALSE)))/1,0),0)</f>
        <v>0</v>
      </c>
      <c r="GC11" s="218">
        <f>IFERROR(ROUNDUP((CJ11*(VLOOKUP(VLOOKUP(CK11,Données!$J$2:$L$208,3,FALSE),Données!$E$10:$G$12,3,FALSE)))/1,0),0)</f>
        <v>0</v>
      </c>
      <c r="GD11" s="219">
        <f>IFERROR(ROUNDUP((CL11*(VLOOKUP(VLOOKUP(CM11,Données!$J$2:$L$208,3,FALSE),Données!$E$10:$G$12,3,FALSE)))/1,0),0)</f>
        <v>0</v>
      </c>
      <c r="GE11" s="217">
        <f>IF(ISNA(15/(VLOOKUP(VLOOKUP(CC11,Données!$J$2:$L$208,3,FALSE),Données!$E$10:$G$12,3,FALSE))),0,15/(VLOOKUP(VLOOKUP(CC11,Données!$J$2:$L$208,3,FALSE),Données!$E$10:$G$12,3,FALSE)))</f>
        <v>0</v>
      </c>
      <c r="GF11" s="218">
        <f>IF(ISNA(15/(VLOOKUP(VLOOKUP(CE11,Données!$J$2:$L$208,3,FALSE),Données!$E$10:$G$12,3,FALSE))),0,15/(VLOOKUP(VLOOKUP(CE11,Données!$J$2:$L$208,3,FALSE),Données!$E$10:$G$12,3,FALSE)))</f>
        <v>0</v>
      </c>
      <c r="GG11" s="218">
        <f>IF(ISNA(15/(VLOOKUP(VLOOKUP(CG11,Données!$J$2:$L$208,3,FALSE),Données!$E$10:$G$12,3,FALSE))),0,15/(VLOOKUP(VLOOKUP(CG11,Données!$J$2:$L$208,3,FALSE),Données!$E$10:$G$12,3,FALSE)))</f>
        <v>0</v>
      </c>
      <c r="GH11" s="218">
        <f>IF(ISNA(15/(VLOOKUP(VLOOKUP(CI11,Données!$J$2:$L$208,3,FALSE),Données!$E$10:$G$12,3,FALSE))),0,15/(VLOOKUP(VLOOKUP(CI11,Données!$J$2:$L$208,3,FALSE),Données!$E$10:$G$12,3,FALSE)))</f>
        <v>0</v>
      </c>
      <c r="GI11" s="218">
        <f>IF(ISNA(15/(VLOOKUP(VLOOKUP(CK11,Données!$J$2:$L$208,3,FALSE),Données!$E$10:$G$12,3,FALSE))),0,15/(VLOOKUP(VLOOKUP(CK11,Données!$J$2:$L$208,3,FALSE),Données!$E$10:$G$12,3,FALSE)))</f>
        <v>0</v>
      </c>
      <c r="GJ11" s="219">
        <f>IF(ISNA(15/(VLOOKUP(VLOOKUP(CM11,Données!$J$2:$L$208,3,FALSE),Données!$E$10:$G$12,3,FALSE))),0,15/(VLOOKUP(VLOOKUP(CM11,Données!$J$2:$L$208,3,FALSE),Données!$E$10:$G$12,3,FALSE)))</f>
        <v>0</v>
      </c>
      <c r="GK11" s="318">
        <v>11</v>
      </c>
      <c r="GL11" s="216">
        <f t="shared" si="124"/>
        <v>0</v>
      </c>
      <c r="GM11" s="218">
        <f t="shared" si="125"/>
        <v>0</v>
      </c>
      <c r="GN11" s="236" t="str">
        <f t="shared" si="74"/>
        <v/>
      </c>
      <c r="GO11" s="236">
        <f>HLOOKUP(GK11,Plan!$I$6:$IO$26,21,FALSE)</f>
        <v>0</v>
      </c>
      <c r="GP11" s="235" t="s">
        <v>417</v>
      </c>
      <c r="GQ11" s="218" t="str">
        <f t="shared" si="126"/>
        <v>07h30  0</v>
      </c>
      <c r="GR11" s="320">
        <f t="shared" si="75"/>
        <v>0</v>
      </c>
      <c r="GS11" s="321">
        <f t="shared" si="146"/>
        <v>0</v>
      </c>
      <c r="GT11" s="420"/>
      <c r="GU11" s="425" t="s">
        <v>499</v>
      </c>
      <c r="GV11" s="429" t="e">
        <f>#REF!</f>
        <v>#REF!</v>
      </c>
      <c r="GW11" s="430" t="e">
        <f>#REF!</f>
        <v>#REF!</v>
      </c>
      <c r="GX11" s="448" t="e">
        <f t="shared" si="127"/>
        <v>#REF!</v>
      </c>
      <c r="GY11" s="429" t="e">
        <f>#REF!</f>
        <v>#REF!</v>
      </c>
      <c r="GZ11" s="421" t="e">
        <f>#REF!</f>
        <v>#REF!</v>
      </c>
      <c r="HA11" s="434" t="e">
        <f>#REF!</f>
        <v>#REF!</v>
      </c>
      <c r="HB11" s="451" t="e">
        <f t="shared" si="128"/>
        <v>#REF!</v>
      </c>
      <c r="HD11" s="425" t="s">
        <v>499</v>
      </c>
      <c r="HE11" s="453" t="str">
        <f>IF(AB11=0,"",IF(VLOOKUP(AC11,Données!$J$2:$M$258,4,FALSE)="G",AB11,""))</f>
        <v/>
      </c>
      <c r="HF11" s="397" t="str">
        <f>IF(AD11=0,"",IF(VLOOKUP(AE11,Données!$J$2:$M$258,4,FALSE)="G",AD11,""))</f>
        <v/>
      </c>
      <c r="HG11" s="397" t="str">
        <f>IF(AF11=0,"",IF(VLOOKUP(AG11,Données!$J$2:$M$258,4,FALSE)="G",AF11,""))</f>
        <v/>
      </c>
      <c r="HH11" s="397" t="str">
        <f>IF(AH11=0,"",IF(VLOOKUP(AI11,Données!$J$2:$M$258,4,FALSE)="G",AH11,""))</f>
        <v/>
      </c>
      <c r="HI11" s="397" t="str">
        <f>IF(AJ11=0,"",IF(VLOOKUP(AK11,Données!$J$2:$M$258,4,FALSE)="G",AJ11,""))</f>
        <v/>
      </c>
      <c r="HJ11" s="461" t="str">
        <f>IF(AL11=0,"",IF(VLOOKUP(AM11,Données!$J$2:$M$258,4,FALSE)="G",AL11,""))</f>
        <v/>
      </c>
      <c r="HK11" s="464">
        <f t="shared" si="129"/>
        <v>0</v>
      </c>
      <c r="HL11" s="453" t="str">
        <f>IF(AO11=0,"",IF(VLOOKUP(AP11,Données!$J$2:$M$258,4,FALSE)="G",AO11,""))</f>
        <v/>
      </c>
      <c r="HM11" s="397" t="str">
        <f>IF(AQ11=0,"",IF(VLOOKUP(AR11,Données!$J$2:$M$258,4,FALSE)="G",AQ11,""))</f>
        <v/>
      </c>
      <c r="HN11" s="397" t="str">
        <f>IF(AS11=0,"",IF(VLOOKUP(AT11,Données!$J$2:$M$258,4,FALSE)="G",AS11,""))</f>
        <v/>
      </c>
      <c r="HO11" s="397" t="str">
        <f>IF(AU11=0,"",IF(VLOOKUP(AV11,Données!$J$2:$M$258,4,FALSE)="G",AU11,""))</f>
        <v/>
      </c>
      <c r="HP11" s="397" t="str">
        <f>IF(AW11=0,"",IF(VLOOKUP(AX11,Données!$J$2:$M$258,4,FALSE)="G",AW11,""))</f>
        <v/>
      </c>
      <c r="HQ11" s="461" t="str">
        <f>IF(AY11=0,"",IF(VLOOKUP(AZ11,Données!$J$2:$M$258,4,FALSE)="G",AY11,""))</f>
        <v/>
      </c>
      <c r="HR11" s="464">
        <f t="shared" si="130"/>
        <v>0</v>
      </c>
      <c r="HS11" s="453">
        <f>IF(BB11=0,"",IF(VLOOKUP(BC11,Données!$J$2:$M$258,4,FALSE)="G",BB11,""))</f>
        <v>93</v>
      </c>
      <c r="HT11" s="397">
        <f>IF(BD11=0,"",IF(VLOOKUP(BE11,Données!$J$2:$M$258,4,FALSE)="G",BD11,""))</f>
        <v>119</v>
      </c>
      <c r="HU11" s="397" t="str">
        <f>IF(BF11=0,"",IF(VLOOKUP(BG11,Données!$J$2:$M$258,4,FALSE)="G",BF11,""))</f>
        <v/>
      </c>
      <c r="HV11" s="397" t="str">
        <f>IF(BH11=0,"",IF(VLOOKUP(BI11,Données!$J$2:$M$258,4,FALSE)="G",BH11,""))</f>
        <v/>
      </c>
      <c r="HW11" s="397" t="str">
        <f>IF(BJ11=0,"",IF(VLOOKUP(BK11,Données!$J$2:$M$258,4,FALSE)="G",BJ11,""))</f>
        <v/>
      </c>
      <c r="HX11" s="461" t="str">
        <f>IF(BL11=0,"",IF(VLOOKUP(BM11,Données!$J$2:$M$258,4,FALSE)="G",BL11,""))</f>
        <v/>
      </c>
      <c r="HY11" s="464">
        <f t="shared" si="131"/>
        <v>212</v>
      </c>
      <c r="HZ11" s="453" t="str">
        <f>IF(BO11=0,"",IF(VLOOKUP(BP11,Données!$J$2:$M$258,4,FALSE)="G",BO11,""))</f>
        <v/>
      </c>
      <c r="IA11" s="397" t="str">
        <f>IF(BQ11=0,"",IF(VLOOKUP(BR11,Données!$J$2:$M$258,4,FALSE)="G",BQ11,""))</f>
        <v/>
      </c>
      <c r="IB11" s="397" t="str">
        <f>IF(BS11=0,"",IF(VLOOKUP(BT11,Données!$J$2:$M$258,4,FALSE)="G",BS11,""))</f>
        <v/>
      </c>
      <c r="IC11" s="397" t="str">
        <f>IF(BU11=0,"",IF(VLOOKUP(BV11,Données!$J$2:$M$258,4,FALSE)="G",BU11,""))</f>
        <v/>
      </c>
      <c r="ID11" s="397" t="str">
        <f>IF(BW11=0,"",IF(VLOOKUP(BX11,Données!$J$2:$M$258,4,FALSE)="G",BW11,""))</f>
        <v/>
      </c>
      <c r="IE11" s="461" t="str">
        <f>IF(BY11=0,"",IF(VLOOKUP(BZ11,Données!$J$2:$M$258,4,FALSE)="G",BY11,""))</f>
        <v/>
      </c>
      <c r="IF11" s="464">
        <f t="shared" si="132"/>
        <v>0</v>
      </c>
      <c r="IG11" s="453" t="str">
        <f>IF(CB11=0,"",IF(VLOOKUP(CC11,Données!$J$2:$M$258,4,FALSE)="G",CB11,""))</f>
        <v/>
      </c>
      <c r="IH11" s="397" t="str">
        <f>IF(CD11=0,"",IF(VLOOKUP(CE11,Données!$J$2:$M$258,4,FALSE)="G",CD11,""))</f>
        <v/>
      </c>
      <c r="II11" s="397" t="str">
        <f>IF(CF11=0,"",IF(VLOOKUP(CG11,Données!$J$2:$M$258,4,FALSE)="G",CF11,""))</f>
        <v/>
      </c>
      <c r="IJ11" s="397" t="str">
        <f>IF(CH11=0,"",IF(VLOOKUP(CI11,Données!$J$2:$M$258,4,FALSE)="G",CH11,""))</f>
        <v/>
      </c>
      <c r="IK11" s="397" t="str">
        <f>IF(CJ11=0,"",IF(VLOOKUP(CK11,Données!$J$2:$M$258,4,FALSE)="G",CJ11,""))</f>
        <v/>
      </c>
      <c r="IL11" s="461" t="str">
        <f>IF(CL11=0,"",IF(VLOOKUP(CM11,Données!$J$2:$M$258,4,FALSE)="G",CL11,""))</f>
        <v/>
      </c>
      <c r="IM11" s="464">
        <f t="shared" si="133"/>
        <v>0</v>
      </c>
      <c r="IO11" s="480">
        <f t="shared" si="77"/>
        <v>0</v>
      </c>
      <c r="IP11" s="481">
        <f t="shared" si="78"/>
        <v>0</v>
      </c>
      <c r="IQ11" s="482">
        <f t="shared" si="79"/>
        <v>214</v>
      </c>
      <c r="IR11" s="483">
        <f t="shared" si="80"/>
        <v>0</v>
      </c>
      <c r="IS11" s="484">
        <f t="shared" si="81"/>
        <v>214</v>
      </c>
      <c r="IT11" s="481">
        <f t="shared" si="82"/>
        <v>0</v>
      </c>
      <c r="IU11" s="482">
        <f t="shared" si="134"/>
        <v>4</v>
      </c>
      <c r="IV11" s="485">
        <f t="shared" si="135"/>
        <v>1</v>
      </c>
      <c r="IW11" s="483">
        <f>HLOOKUP(FO11,Plan!$I$6:$IO$30,25,FALSE)</f>
        <v>0</v>
      </c>
      <c r="IX11" s="482" t="str">
        <f t="shared" si="83"/>
        <v>07h30  4</v>
      </c>
      <c r="IY11" s="485">
        <f t="shared" si="84"/>
        <v>48</v>
      </c>
      <c r="IZ11" s="486">
        <f t="shared" si="85"/>
        <v>358</v>
      </c>
      <c r="JA11" s="484" t="str">
        <f t="shared" si="86"/>
        <v>07h30  1</v>
      </c>
      <c r="JB11" s="485">
        <f t="shared" si="87"/>
        <v>36</v>
      </c>
      <c r="JC11" s="487">
        <f t="shared" si="88"/>
        <v>0</v>
      </c>
      <c r="JD11" s="488" t="e">
        <f t="shared" si="136"/>
        <v>#REF!</v>
      </c>
      <c r="JF11" s="512">
        <f t="shared" si="89"/>
        <v>212</v>
      </c>
      <c r="JG11" s="513">
        <f t="shared" si="90"/>
        <v>0</v>
      </c>
      <c r="JH11" s="514">
        <f t="shared" si="91"/>
        <v>0</v>
      </c>
      <c r="JI11" s="515">
        <f t="shared" si="92"/>
        <v>212</v>
      </c>
      <c r="JJ11" s="513">
        <f t="shared" si="93"/>
        <v>0</v>
      </c>
      <c r="JK11" s="516">
        <f t="shared" si="94"/>
        <v>0</v>
      </c>
      <c r="JL11" s="517">
        <f t="shared" si="95"/>
        <v>0</v>
      </c>
      <c r="JM11" s="513">
        <f t="shared" si="96"/>
        <v>0</v>
      </c>
      <c r="JN11" s="514">
        <f t="shared" si="97"/>
        <v>0</v>
      </c>
      <c r="JO11" s="506">
        <f t="shared" si="137"/>
        <v>4</v>
      </c>
      <c r="JP11" s="507">
        <f t="shared" si="138"/>
        <v>0</v>
      </c>
      <c r="JQ11" s="507">
        <f t="shared" si="139"/>
        <v>0</v>
      </c>
      <c r="JR11" s="508">
        <f>HLOOKUP(GK11,Plan!$I$6:$IO$30,25,FALSE)</f>
        <v>0</v>
      </c>
      <c r="JS11" s="515" t="str">
        <f t="shared" si="98"/>
        <v>07h30  4</v>
      </c>
      <c r="JT11" s="513">
        <f t="shared" si="99"/>
        <v>144</v>
      </c>
      <c r="JU11" s="518">
        <f t="shared" si="100"/>
        <v>0</v>
      </c>
      <c r="JV11" s="517" t="str">
        <f t="shared" si="101"/>
        <v>07h30  0</v>
      </c>
      <c r="JW11" s="513">
        <f t="shared" si="102"/>
        <v>0</v>
      </c>
      <c r="JX11" s="519">
        <f t="shared" si="103"/>
        <v>0</v>
      </c>
      <c r="JY11" s="515" t="str">
        <f t="shared" si="104"/>
        <v>07h30  0</v>
      </c>
      <c r="JZ11" s="513">
        <f t="shared" si="105"/>
        <v>0</v>
      </c>
      <c r="KA11" s="518">
        <f t="shared" si="106"/>
        <v>0</v>
      </c>
      <c r="KB11" s="520" t="e">
        <f t="shared" si="140"/>
        <v>#REF!</v>
      </c>
    </row>
    <row r="12" spans="1:288" ht="14.25" x14ac:dyDescent="0.2">
      <c r="A12" s="385">
        <f t="shared" si="147"/>
        <v>11</v>
      </c>
      <c r="B12" s="386" t="s">
        <v>406</v>
      </c>
      <c r="C12" s="387" t="s">
        <v>725</v>
      </c>
      <c r="D12" s="388" t="s">
        <v>899</v>
      </c>
      <c r="E12" s="388" t="s">
        <v>191</v>
      </c>
      <c r="F12" s="388">
        <v>147</v>
      </c>
      <c r="G12" s="394" t="str">
        <f>IF(ISNA(VLOOKUP(E12,Données!$J$2:$K$258,2,FALSE)),"",VLOOKUP(E12,Données!$J$2:$K$258,2,FALSE))</f>
        <v>Doha</v>
      </c>
      <c r="H12" s="80"/>
      <c r="I12" s="77" t="str">
        <f t="shared" si="107"/>
        <v>745GPA</v>
      </c>
      <c r="J12" s="82"/>
      <c r="K12" s="344" t="s">
        <v>686</v>
      </c>
      <c r="M12" s="84">
        <f t="shared" si="1"/>
        <v>0</v>
      </c>
      <c r="N12" s="84">
        <f t="shared" si="2"/>
        <v>0</v>
      </c>
      <c r="O12" s="84">
        <f t="shared" si="3"/>
        <v>0</v>
      </c>
      <c r="P12" s="84">
        <f t="shared" si="4"/>
        <v>0</v>
      </c>
      <c r="Q12" s="84">
        <f t="shared" si="5"/>
        <v>0</v>
      </c>
      <c r="S12" s="86" t="str">
        <f t="shared" si="108"/>
        <v>745</v>
      </c>
      <c r="T12" s="371" t="str">
        <f>VLOOKUP(S12,Données!$Q$2:$R$229,2,FALSE)</f>
        <v>0745</v>
      </c>
      <c r="U12" s="85">
        <f>COUNTIF($T$4:T12,T12)</f>
        <v>1</v>
      </c>
      <c r="V12" s="85" t="str">
        <f t="shared" si="6"/>
        <v>GPA</v>
      </c>
      <c r="W12" s="85" t="str">
        <f t="shared" si="109"/>
        <v>07451GPA</v>
      </c>
      <c r="X12" s="85">
        <f t="shared" si="7"/>
        <v>224</v>
      </c>
      <c r="Y12" s="85" t="str">
        <f t="shared" si="8"/>
        <v>AUH</v>
      </c>
      <c r="AA12" s="342" t="s">
        <v>2</v>
      </c>
      <c r="AB12" s="107">
        <f t="shared" si="9"/>
        <v>224</v>
      </c>
      <c r="AC12" s="106" t="str">
        <f t="shared" si="110"/>
        <v>AUH</v>
      </c>
      <c r="AD12" s="97">
        <f t="shared" si="10"/>
        <v>208</v>
      </c>
      <c r="AE12" s="106" t="str">
        <f t="shared" si="11"/>
        <v>EWR</v>
      </c>
      <c r="AF12" s="97">
        <f t="shared" si="12"/>
        <v>0</v>
      </c>
      <c r="AG12" s="106" t="str">
        <f t="shared" si="13"/>
        <v/>
      </c>
      <c r="AH12" s="97">
        <f t="shared" si="14"/>
        <v>0</v>
      </c>
      <c r="AI12" s="106" t="str">
        <f t="shared" si="15"/>
        <v/>
      </c>
      <c r="AJ12" s="97">
        <f t="shared" si="16"/>
        <v>0</v>
      </c>
      <c r="AK12" s="106" t="str">
        <f t="shared" si="17"/>
        <v/>
      </c>
      <c r="AL12" s="97">
        <f t="shared" si="18"/>
        <v>0</v>
      </c>
      <c r="AM12" s="108" t="str">
        <f t="shared" si="19"/>
        <v/>
      </c>
      <c r="AN12" s="113"/>
      <c r="AO12" s="115">
        <f t="shared" si="20"/>
        <v>0</v>
      </c>
      <c r="AP12" s="114" t="str">
        <f t="shared" si="21"/>
        <v/>
      </c>
      <c r="AQ12" s="89">
        <f t="shared" si="22"/>
        <v>0</v>
      </c>
      <c r="AR12" s="114" t="str">
        <f t="shared" si="23"/>
        <v/>
      </c>
      <c r="AS12" s="89">
        <f t="shared" si="24"/>
        <v>0</v>
      </c>
      <c r="AT12" s="114" t="str">
        <f t="shared" si="25"/>
        <v/>
      </c>
      <c r="AU12" s="89">
        <f t="shared" si="26"/>
        <v>0</v>
      </c>
      <c r="AV12" s="114" t="str">
        <f t="shared" si="27"/>
        <v/>
      </c>
      <c r="AW12" s="89">
        <f t="shared" si="28"/>
        <v>0</v>
      </c>
      <c r="AX12" s="114" t="str">
        <f t="shared" si="29"/>
        <v/>
      </c>
      <c r="AY12" s="89">
        <f t="shared" si="30"/>
        <v>0</v>
      </c>
      <c r="AZ12" s="116" t="str">
        <f t="shared" si="31"/>
        <v/>
      </c>
      <c r="BA12" s="113"/>
      <c r="BB12" s="122">
        <f t="shared" si="32"/>
        <v>0</v>
      </c>
      <c r="BC12" s="121" t="str">
        <f t="shared" si="33"/>
        <v/>
      </c>
      <c r="BD12" s="91">
        <f t="shared" si="34"/>
        <v>0</v>
      </c>
      <c r="BE12" s="121" t="str">
        <f t="shared" si="35"/>
        <v/>
      </c>
      <c r="BF12" s="91">
        <f t="shared" si="36"/>
        <v>0</v>
      </c>
      <c r="BG12" s="121" t="str">
        <f t="shared" si="37"/>
        <v/>
      </c>
      <c r="BH12" s="91">
        <f t="shared" si="38"/>
        <v>0</v>
      </c>
      <c r="BI12" s="121" t="str">
        <f t="shared" si="39"/>
        <v/>
      </c>
      <c r="BJ12" s="91">
        <f t="shared" si="40"/>
        <v>0</v>
      </c>
      <c r="BK12" s="121" t="str">
        <f t="shared" si="41"/>
        <v/>
      </c>
      <c r="BL12" s="91">
        <f t="shared" si="42"/>
        <v>0</v>
      </c>
      <c r="BM12" s="123" t="str">
        <f t="shared" si="43"/>
        <v/>
      </c>
      <c r="BN12" s="113"/>
      <c r="BO12" s="129">
        <f t="shared" si="44"/>
        <v>0</v>
      </c>
      <c r="BP12" s="128" t="str">
        <f t="shared" si="45"/>
        <v/>
      </c>
      <c r="BQ12" s="93">
        <f t="shared" si="46"/>
        <v>0</v>
      </c>
      <c r="BR12" s="128" t="str">
        <f t="shared" si="47"/>
        <v/>
      </c>
      <c r="BS12" s="93">
        <f t="shared" si="48"/>
        <v>0</v>
      </c>
      <c r="BT12" s="128" t="str">
        <f t="shared" si="49"/>
        <v/>
      </c>
      <c r="BU12" s="93">
        <f t="shared" si="111"/>
        <v>0</v>
      </c>
      <c r="BV12" s="128" t="str">
        <f t="shared" si="50"/>
        <v/>
      </c>
      <c r="BW12" s="93">
        <f t="shared" si="51"/>
        <v>0</v>
      </c>
      <c r="BX12" s="128" t="str">
        <f t="shared" si="52"/>
        <v/>
      </c>
      <c r="BY12" s="93">
        <f t="shared" si="53"/>
        <v>0</v>
      </c>
      <c r="BZ12" s="130" t="str">
        <f t="shared" si="54"/>
        <v/>
      </c>
      <c r="CA12" s="113"/>
      <c r="CB12" s="136">
        <f t="shared" si="55"/>
        <v>0</v>
      </c>
      <c r="CC12" s="135" t="str">
        <f t="shared" si="56"/>
        <v/>
      </c>
      <c r="CD12" s="95">
        <f t="shared" si="57"/>
        <v>0</v>
      </c>
      <c r="CE12" s="135" t="str">
        <f t="shared" si="58"/>
        <v/>
      </c>
      <c r="CF12" s="95">
        <f t="shared" si="59"/>
        <v>0</v>
      </c>
      <c r="CG12" s="135" t="str">
        <f t="shared" si="60"/>
        <v/>
      </c>
      <c r="CH12" s="95">
        <f t="shared" si="61"/>
        <v>0</v>
      </c>
      <c r="CI12" s="135" t="str">
        <f t="shared" si="62"/>
        <v/>
      </c>
      <c r="CJ12" s="95">
        <f t="shared" si="63"/>
        <v>0</v>
      </c>
      <c r="CK12" s="135" t="str">
        <f t="shared" si="64"/>
        <v/>
      </c>
      <c r="CL12" s="95">
        <f t="shared" si="65"/>
        <v>0</v>
      </c>
      <c r="CM12" s="137" t="str">
        <f t="shared" si="66"/>
        <v/>
      </c>
      <c r="CO12" s="163">
        <f>IFERROR(ROUNDUP((AB12*(VLOOKUP(VLOOKUP(AC12,Données!$J$2:$L$208,3,FALSE),Données!$E$10:$G$12,3,FALSE)))/1,0),0)</f>
        <v>299</v>
      </c>
      <c r="CP12" s="159">
        <f>IFERROR(ROUNDUP((AD12*(VLOOKUP(VLOOKUP(AE12,Données!$J$2:$L$208,3,FALSE),Données!$E$10:$G$12,3,FALSE)))/1,0),0)</f>
        <v>174</v>
      </c>
      <c r="CQ12" s="159">
        <f>IFERROR(ROUNDUP((AF12*(VLOOKUP(VLOOKUP(AG12,Données!$J$2:$L$208,3,FALSE),Données!$E$10:$G$12,3,FALSE)))/1,0),0)</f>
        <v>0</v>
      </c>
      <c r="CR12" s="159">
        <f>IFERROR(ROUNDUP((AH12*(VLOOKUP(VLOOKUP(AI12,Données!$J$2:$L$208,3,FALSE),Données!$E$10:$G$12,3,FALSE)))/1,0),0)</f>
        <v>0</v>
      </c>
      <c r="CS12" s="159">
        <f>IFERROR(ROUNDUP((AJ12*(VLOOKUP(VLOOKUP(AK12,Données!$J$2:$L$208,3,FALSE),Données!$E$10:$G$12,3,FALSE)))/1,0),0)</f>
        <v>0</v>
      </c>
      <c r="CT12" s="160">
        <f>IFERROR(ROUNDUP((AL12*(VLOOKUP(VLOOKUP(AM12,Données!$J$2:$L$208,3,FALSE),Données!$E$10:$G$12,3,FALSE)))/1,0),0)</f>
        <v>0</v>
      </c>
      <c r="CU12" s="158">
        <f>IF(ISNA(15/(VLOOKUP(VLOOKUP(AC12,Données!$J$2:$L$208,3,FALSE),Données!$E$10:$G$12,3,FALSE))),0,15/(VLOOKUP(VLOOKUP(AC12,Données!$J$2:$L$208,3,FALSE),Données!$E$10:$G$12,3,FALSE)))</f>
        <v>11.25</v>
      </c>
      <c r="CV12" s="159">
        <f>IF(ISNA(15/(VLOOKUP(VLOOKUP(AE12,Données!$J$2:$L$208,3,FALSE),Données!$E$10:$G$12,3,FALSE))),0,15/(VLOOKUP(VLOOKUP(AE12,Données!$J$2:$L$208,3,FALSE),Données!$E$10:$G$12,3,FALSE)))</f>
        <v>18</v>
      </c>
      <c r="CW12" s="159">
        <f>IF(ISNA(15/(VLOOKUP(VLOOKUP(AG12,Données!$J$2:$L$208,3,FALSE),Données!$E$10:$G$12,3,FALSE))),0,15/(VLOOKUP(VLOOKUP(AG12,Données!$J$2:$L$208,3,FALSE),Données!$E$10:$G$12,3,FALSE)))</f>
        <v>0</v>
      </c>
      <c r="CX12" s="159">
        <f>IF(ISNA(15/(VLOOKUP(VLOOKUP(AI12,Données!$J$2:$L$208,3,FALSE),Données!$E$10:$G$12,3,FALSE))),0,15/(VLOOKUP(VLOOKUP(AI12,Données!$J$2:$L$208,3,FALSE),Données!$E$10:$G$12,3,FALSE)))</f>
        <v>0</v>
      </c>
      <c r="CY12" s="159">
        <f>IF(ISNA(15/(VLOOKUP(VLOOKUP(AK12,Données!$J$2:$L$208,3,FALSE),Données!$E$10:$G$12,3,FALSE))),0,15/(VLOOKUP(VLOOKUP(AK12,Données!$J$2:$L$208,3,FALSE),Données!$E$10:$G$12,3,FALSE)))</f>
        <v>0</v>
      </c>
      <c r="CZ12" s="160">
        <f>IF(ISNA(15/(VLOOKUP(VLOOKUP(AM12,Données!$J$2:$L$208,3,FALSE),Données!$E$10:$G$12,3,FALSE))),0,15/(VLOOKUP(VLOOKUP(AM12,Données!$J$2:$L$208,3,FALSE),Données!$E$10:$G$12,3,FALSE)))</f>
        <v>0</v>
      </c>
      <c r="DA12" s="258">
        <v>12</v>
      </c>
      <c r="DB12" s="162">
        <f t="shared" si="112"/>
        <v>15</v>
      </c>
      <c r="DC12" s="161">
        <f t="shared" si="67"/>
        <v>473</v>
      </c>
      <c r="DD12" s="256">
        <f t="shared" si="68"/>
        <v>432</v>
      </c>
      <c r="DE12" s="259">
        <f>HLOOKUP(DA12,Plan!$I$6:$IO$26,17,FALSE)</f>
        <v>4</v>
      </c>
      <c r="DF12" s="164" t="s">
        <v>418</v>
      </c>
      <c r="DG12" s="157" t="str">
        <f>CONCATENATE(DF12,"  ",DE12)</f>
        <v>07h45  4</v>
      </c>
      <c r="DH12" s="332">
        <f t="shared" si="69"/>
        <v>60</v>
      </c>
      <c r="DI12" s="334">
        <f t="shared" si="141"/>
        <v>783</v>
      </c>
      <c r="DK12" s="226">
        <f>IFERROR(ROUNDUP((AO12*(VLOOKUP(VLOOKUP(AP12,Données!$J$2:$L$208,3,FALSE),Données!$E$10:$G$12,3,FALSE)))/1,0),0)</f>
        <v>0</v>
      </c>
      <c r="DL12" s="173">
        <f>IFERROR(ROUNDUP((AQ12*(VLOOKUP(VLOOKUP(AR12,Données!$J$2:$L$208,3,FALSE),Données!$E$10:$G$12,3,FALSE)))/1,0),0)</f>
        <v>0</v>
      </c>
      <c r="DM12" s="173">
        <f>IFERROR(ROUNDUP((AS12*(VLOOKUP(VLOOKUP(AT12,Données!$J$2:$L$208,3,FALSE),Données!$E$10:$G$12,3,FALSE)))/1,0),0)</f>
        <v>0</v>
      </c>
      <c r="DN12" s="173">
        <f>IFERROR(ROUNDUP((AU12*(VLOOKUP(VLOOKUP(AV12,Données!$J$2:$L$208,3,FALSE),Données!$E$10:$G$12,3,FALSE)))/1,0),0)</f>
        <v>0</v>
      </c>
      <c r="DO12" s="173">
        <f>IFERROR(ROUNDUP((AW12*(VLOOKUP(VLOOKUP(AX12,Données!$J$2:$L$208,3,FALSE),Données!$E$10:$G$12,3,FALSE)))/1,0),0)</f>
        <v>0</v>
      </c>
      <c r="DP12" s="174">
        <f>IFERROR(ROUNDUP((AY12*(VLOOKUP(VLOOKUP(AZ12,Données!$J$2:$L$208,3,FALSE),Données!$E$10:$G$12,3,FALSE)))/1,0),0)</f>
        <v>0</v>
      </c>
      <c r="DQ12" s="172">
        <f>IF(ISNA(15/(VLOOKUP(VLOOKUP(AP12,Données!$J$2:$L$208,3,FALSE),Données!$E$10:$G$12,3,FALSE))),0,15/(VLOOKUP(VLOOKUP(AP12,Données!$J$2:$L$208,3,FALSE),Données!$E$10:$G$12,3,FALSE)))</f>
        <v>0</v>
      </c>
      <c r="DR12" s="173">
        <f>IF(ISNA(15/(VLOOKUP(VLOOKUP(AR12,Données!$J$2:$L$208,3,FALSE),Données!$E$10:$G$12,3,FALSE))),0,15/(VLOOKUP(VLOOKUP(AR12,Données!$J$2:$L$208,3,FALSE),Données!$E$10:$G$12,3,FALSE)))</f>
        <v>0</v>
      </c>
      <c r="DS12" s="173">
        <f>IF(ISNA(15/(VLOOKUP(VLOOKUP(AT12,Données!$J$2:$L$208,3,FALSE),Données!$E$10:$G$12,3,FALSE))),0,15/(VLOOKUP(VLOOKUP(AT12,Données!$J$2:$L$208,3,FALSE),Données!$E$10:$G$12,3,FALSE)))</f>
        <v>0</v>
      </c>
      <c r="DT12" s="173">
        <f>IF(ISNA(15/(VLOOKUP(VLOOKUP(AV12,Données!$J$2:$L$208,3,FALSE),Données!$E$10:$G$12,3,FALSE))),0,15/(VLOOKUP(VLOOKUP(AV12,Données!$J$2:$L$208,3,FALSE),Données!$E$10:$G$12,3,FALSE)))</f>
        <v>0</v>
      </c>
      <c r="DU12" s="173">
        <f>IF(ISNA(15/(VLOOKUP(VLOOKUP(AX12,Données!$J$2:$L$208,3,FALSE),Données!$E$10:$G$12,3,FALSE))),0,15/(VLOOKUP(VLOOKUP(AX12,Données!$J$2:$L$208,3,FALSE),Données!$E$10:$G$12,3,FALSE)))</f>
        <v>0</v>
      </c>
      <c r="DV12" s="174">
        <f>IF(ISNA(15/(VLOOKUP(VLOOKUP(AZ12,Données!$J$2:$L$208,3,FALSE),Données!$E$10:$G$12,3,FALSE))),0,15/(VLOOKUP(VLOOKUP(AZ12,Données!$J$2:$L$208,3,FALSE),Données!$E$10:$G$12,3,FALSE)))</f>
        <v>0</v>
      </c>
      <c r="DW12" s="282">
        <v>12</v>
      </c>
      <c r="DX12" s="169">
        <f t="shared" si="114"/>
        <v>36</v>
      </c>
      <c r="DY12" s="171">
        <f t="shared" si="115"/>
        <v>0</v>
      </c>
      <c r="DZ12" s="228" t="str">
        <f t="shared" si="71"/>
        <v/>
      </c>
      <c r="EA12" s="283">
        <f>HLOOKUP(DW12,Plan!$I$6:$IO$26,16,FALSE)</f>
        <v>1</v>
      </c>
      <c r="EB12" s="278" t="s">
        <v>418</v>
      </c>
      <c r="EC12" s="279" t="str">
        <f t="shared" si="116"/>
        <v>07h45  1</v>
      </c>
      <c r="ED12" s="84">
        <f t="shared" si="142"/>
        <v>36</v>
      </c>
      <c r="EE12" s="286">
        <f t="shared" si="143"/>
        <v>49</v>
      </c>
      <c r="EG12" s="208">
        <f>IFERROR(ROUNDUP((BB12*(VLOOKUP(VLOOKUP(BC12,Données!$J$2:$L$208,3,FALSE),Données!$E$10:$G$12,3,FALSE)))/1,0),0)</f>
        <v>0</v>
      </c>
      <c r="EH12" s="182">
        <f>IFERROR(ROUNDUP((BD12*(VLOOKUP(VLOOKUP(BE12,Données!$J$2:$L$208,3,FALSE),Données!$E$10:$G$12,3,FALSE)))/1,0),0)</f>
        <v>0</v>
      </c>
      <c r="EI12" s="182">
        <f>IFERROR(ROUNDUP((BF12*(VLOOKUP(VLOOKUP(BG12,Données!$J$2:$L$208,3,FALSE),Données!$E$10:$G$12,3,FALSE)))/1,0),0)</f>
        <v>0</v>
      </c>
      <c r="EJ12" s="182">
        <f>IFERROR(ROUNDUP((BH12*(VLOOKUP(VLOOKUP(BI12,Données!$J$2:$L$208,3,FALSE),Données!$E$10:$G$12,3,FALSE)))/1,0),0)</f>
        <v>0</v>
      </c>
      <c r="EK12" s="182">
        <f>IFERROR(ROUNDUP((BJ12*(VLOOKUP(VLOOKUP(BK12,Données!$J$2:$L$208,3,FALSE),Données!$E$10:$G$12,3,FALSE)))/1,0),0)</f>
        <v>0</v>
      </c>
      <c r="EL12" s="183">
        <f>IFERROR(ROUNDUP((BL12*(VLOOKUP(VLOOKUP(BM12,Données!$J$2:$L$208,3,FALSE),Données!$E$10:$G$12,3,FALSE)))/1,0),0)</f>
        <v>0</v>
      </c>
      <c r="EM12" s="181">
        <f>IF(ISNA(15/(VLOOKUP(VLOOKUP(BC12,Données!$J$2:$L$208,3,FALSE),Données!$E$10:$G$12,3,FALSE))),0,15/(VLOOKUP(VLOOKUP(BC12,Données!$J$2:$L$208,3,FALSE),Données!$E$10:$G$12,3,FALSE)))</f>
        <v>0</v>
      </c>
      <c r="EN12" s="182">
        <f>IF(ISNA(15/(VLOOKUP(VLOOKUP(BE12,Données!$J$2:$L$208,3,FALSE),Données!$E$10:$G$12,3,FALSE))),0,15/(VLOOKUP(VLOOKUP(BE12,Données!$J$2:$L$208,3,FALSE),Données!$E$10:$G$12,3,FALSE)))</f>
        <v>0</v>
      </c>
      <c r="EO12" s="182">
        <f>IF(ISNA(15/(VLOOKUP(VLOOKUP(BG12,Données!$J$2:$L$208,3,FALSE),Données!$E$10:$G$12,3,FALSE))),0,15/(VLOOKUP(VLOOKUP(BG12,Données!$J$2:$L$208,3,FALSE),Données!$E$10:$G$12,3,FALSE)))</f>
        <v>0</v>
      </c>
      <c r="EP12" s="182">
        <f>IF(ISNA(15/(VLOOKUP(VLOOKUP(BI12,Données!$J$2:$L$208,3,FALSE),Données!$E$10:$G$12,3,FALSE))),0,15/(VLOOKUP(VLOOKUP(BI12,Données!$J$2:$L$208,3,FALSE),Données!$E$10:$G$12,3,FALSE)))</f>
        <v>0</v>
      </c>
      <c r="EQ12" s="182">
        <f>IF(ISNA(15/(VLOOKUP(VLOOKUP(BK12,Données!$J$2:$L$208,3,FALSE),Données!$E$10:$G$12,3,FALSE))),0,15/(VLOOKUP(VLOOKUP(BK12,Données!$J$2:$L$208,3,FALSE),Données!$E$10:$G$12,3,FALSE)))</f>
        <v>0</v>
      </c>
      <c r="ER12" s="183">
        <f>IF(ISNA(15/(VLOOKUP(VLOOKUP(BM12,Données!$J$2:$L$208,3,FALSE),Données!$E$10:$G$12,3,FALSE))),0,15/(VLOOKUP(VLOOKUP(BM12,Données!$J$2:$L$208,3,FALSE),Données!$E$10:$G$12,3,FALSE)))</f>
        <v>0</v>
      </c>
      <c r="ES12" s="293">
        <v>12</v>
      </c>
      <c r="ET12" s="573">
        <f t="shared" si="117"/>
        <v>36</v>
      </c>
      <c r="EU12" s="180">
        <f t="shared" si="118"/>
        <v>0</v>
      </c>
      <c r="EV12" s="211" t="str">
        <f t="shared" si="72"/>
        <v/>
      </c>
      <c r="EW12" s="211">
        <f>HLOOKUP(ES12,Plan!$I$6:$IO$26,19,FALSE)</f>
        <v>4</v>
      </c>
      <c r="EX12" s="210" t="s">
        <v>418</v>
      </c>
      <c r="EY12" s="182" t="str">
        <f t="shared" si="119"/>
        <v>07h45  4</v>
      </c>
      <c r="EZ12" s="295">
        <f t="shared" si="144"/>
        <v>144</v>
      </c>
      <c r="FA12" s="296">
        <f t="shared" si="148"/>
        <v>0</v>
      </c>
      <c r="FC12" s="200">
        <f>IFERROR(ROUNDUP((BO12*(VLOOKUP(VLOOKUP(BP12,Données!$J$2:$L$208,3,FALSE),Données!$E$10:$G$12,3,FALSE)))/1,0),0)</f>
        <v>0</v>
      </c>
      <c r="FD12" s="190">
        <f>IFERROR(ROUNDUP((BQ12*(VLOOKUP(VLOOKUP(BR12,Données!$J$2:$L$208,3,FALSE),Données!$E$10:$G$12,3,FALSE)))/1,0),0)</f>
        <v>0</v>
      </c>
      <c r="FE12" s="190">
        <f>IFERROR(ROUNDUP((BS12*(VLOOKUP(VLOOKUP(BT12,Données!$J$2:$L$208,3,FALSE),Données!$E$10:$G$12,3,FALSE)))/1,0),0)</f>
        <v>0</v>
      </c>
      <c r="FF12" s="190">
        <f>IFERROR(ROUNDUP((BU12*(VLOOKUP(VLOOKUP(BV12,Données!$J$2:$L$208,3,FALSE),Données!$E$10:$G$12,3,FALSE)))/1,0),0)</f>
        <v>0</v>
      </c>
      <c r="FG12" s="190">
        <f>IFERROR(ROUNDUP((BW12*(VLOOKUP(VLOOKUP(BX12,Données!$J$2:$L$208,3,FALSE),Données!$E$10:$G$12,3,FALSE)))/1,0),0)</f>
        <v>0</v>
      </c>
      <c r="FH12" s="191">
        <f>IFERROR(ROUNDUP((BY12*(VLOOKUP(VLOOKUP(BZ12,Données!$J$2:$L$208,3,FALSE),Données!$E$10:$G$12,3,FALSE)))/1,0),0)</f>
        <v>0</v>
      </c>
      <c r="FI12" s="189">
        <f>IF(ISNA(15/(VLOOKUP(VLOOKUP(BP12,Données!$J$2:$L$208,3,FALSE),Données!$E$10:$G$12,3,FALSE))),0,15/(VLOOKUP(VLOOKUP(BP12,Données!$J$2:$L$208,3,FALSE),Données!$E$10:$G$12,3,FALSE)))</f>
        <v>0</v>
      </c>
      <c r="FJ12" s="190">
        <f>IF(ISNA(15/(VLOOKUP(VLOOKUP(BR12,Données!$J$2:$L$208,3,FALSE),Données!$E$10:$G$12,3,FALSE))),0,15/(VLOOKUP(VLOOKUP(BR12,Données!$J$2:$L$208,3,FALSE),Données!$E$10:$G$12,3,FALSE)))</f>
        <v>0</v>
      </c>
      <c r="FK12" s="190">
        <f>IF(ISNA(15/(VLOOKUP(VLOOKUP(BT12,Données!$J$2:$L$208,3,FALSE),Données!$E$10:$G$12,3,FALSE))),0,15/(VLOOKUP(VLOOKUP(BT12,Données!$J$2:$L$208,3,FALSE),Données!$E$10:$G$12,3,FALSE)))</f>
        <v>0</v>
      </c>
      <c r="FL12" s="190">
        <f>IF(ISNA(15/(VLOOKUP(VLOOKUP(BV12,Données!$J$2:$L$208,3,FALSE),Données!$E$10:$G$12,3,FALSE))),0,15/(VLOOKUP(VLOOKUP(BV12,Données!$J$2:$L$208,3,FALSE),Données!$E$10:$G$12,3,FALSE)))</f>
        <v>0</v>
      </c>
      <c r="FM12" s="190">
        <f>IF(ISNA(15/(VLOOKUP(VLOOKUP(BX12,Données!$J$2:$L$208,3,FALSE),Données!$E$10:$G$12,3,FALSE))),0,15/(VLOOKUP(VLOOKUP(BX12,Données!$J$2:$L$208,3,FALSE),Données!$E$10:$G$12,3,FALSE)))</f>
        <v>0</v>
      </c>
      <c r="FN12" s="191">
        <f>IF(ISNA(15/(VLOOKUP(VLOOKUP(BZ12,Données!$J$2:$L$208,3,FALSE),Données!$E$10:$G$12,3,FALSE))),0,15/(VLOOKUP(VLOOKUP(BZ12,Données!$J$2:$L$208,3,FALSE),Données!$E$10:$G$12,3,FALSE)))</f>
        <v>0</v>
      </c>
      <c r="FO12" s="305">
        <v>12</v>
      </c>
      <c r="FP12" s="188">
        <f t="shared" si="120"/>
        <v>0</v>
      </c>
      <c r="FQ12" s="190">
        <f t="shared" si="121"/>
        <v>0</v>
      </c>
      <c r="FR12" s="203" t="str">
        <f t="shared" si="73"/>
        <v/>
      </c>
      <c r="FS12" s="203">
        <f>HLOOKUP(FO12,Plan!$I$6:$IO$26,20,FALSE)</f>
        <v>0</v>
      </c>
      <c r="FT12" s="202" t="s">
        <v>418</v>
      </c>
      <c r="FU12" s="190" t="str">
        <f t="shared" si="122"/>
        <v>07h45  0</v>
      </c>
      <c r="FV12" s="307">
        <f t="shared" si="123"/>
        <v>0</v>
      </c>
      <c r="FW12" s="308">
        <f t="shared" si="145"/>
        <v>0</v>
      </c>
      <c r="FY12" s="233">
        <f>IFERROR(ROUNDUP((CB12*(VLOOKUP(VLOOKUP(CC12,Données!$J$2:$L$208,3,FALSE),Données!$E$10:$G$12,3,FALSE)))/1,0),0)</f>
        <v>0</v>
      </c>
      <c r="FZ12" s="218">
        <f>IFERROR(ROUNDUP((CD12*(VLOOKUP(VLOOKUP(CE12,Données!$J$2:$L$208,3,FALSE),Données!$E$10:$G$12,3,FALSE)))/1,0),0)</f>
        <v>0</v>
      </c>
      <c r="GA12" s="218">
        <f>IFERROR(ROUNDUP((CF12*(VLOOKUP(VLOOKUP(CG12,Données!$J$2:$L$208,3,FALSE),Données!$E$10:$G$12,3,FALSE)))/1,0),0)</f>
        <v>0</v>
      </c>
      <c r="GB12" s="218">
        <f>IFERROR(ROUNDUP((CH12*(VLOOKUP(VLOOKUP(CI12,Données!$J$2:$L$208,3,FALSE),Données!$E$10:$G$12,3,FALSE)))/1,0),0)</f>
        <v>0</v>
      </c>
      <c r="GC12" s="218">
        <f>IFERROR(ROUNDUP((CJ12*(VLOOKUP(VLOOKUP(CK12,Données!$J$2:$L$208,3,FALSE),Données!$E$10:$G$12,3,FALSE)))/1,0),0)</f>
        <v>0</v>
      </c>
      <c r="GD12" s="219">
        <f>IFERROR(ROUNDUP((CL12*(VLOOKUP(VLOOKUP(CM12,Données!$J$2:$L$208,3,FALSE),Données!$E$10:$G$12,3,FALSE)))/1,0),0)</f>
        <v>0</v>
      </c>
      <c r="GE12" s="217">
        <f>IF(ISNA(15/(VLOOKUP(VLOOKUP(CC12,Données!$J$2:$L$208,3,FALSE),Données!$E$10:$G$12,3,FALSE))),0,15/(VLOOKUP(VLOOKUP(CC12,Données!$J$2:$L$208,3,FALSE),Données!$E$10:$G$12,3,FALSE)))</f>
        <v>0</v>
      </c>
      <c r="GF12" s="218">
        <f>IF(ISNA(15/(VLOOKUP(VLOOKUP(CE12,Données!$J$2:$L$208,3,FALSE),Données!$E$10:$G$12,3,FALSE))),0,15/(VLOOKUP(VLOOKUP(CE12,Données!$J$2:$L$208,3,FALSE),Données!$E$10:$G$12,3,FALSE)))</f>
        <v>0</v>
      </c>
      <c r="GG12" s="218">
        <f>IF(ISNA(15/(VLOOKUP(VLOOKUP(CG12,Données!$J$2:$L$208,3,FALSE),Données!$E$10:$G$12,3,FALSE))),0,15/(VLOOKUP(VLOOKUP(CG12,Données!$J$2:$L$208,3,FALSE),Données!$E$10:$G$12,3,FALSE)))</f>
        <v>0</v>
      </c>
      <c r="GH12" s="218">
        <f>IF(ISNA(15/(VLOOKUP(VLOOKUP(CI12,Données!$J$2:$L$208,3,FALSE),Données!$E$10:$G$12,3,FALSE))),0,15/(VLOOKUP(VLOOKUP(CI12,Données!$J$2:$L$208,3,FALSE),Données!$E$10:$G$12,3,FALSE)))</f>
        <v>0</v>
      </c>
      <c r="GI12" s="218">
        <f>IF(ISNA(15/(VLOOKUP(VLOOKUP(CK12,Données!$J$2:$L$208,3,FALSE),Données!$E$10:$G$12,3,FALSE))),0,15/(VLOOKUP(VLOOKUP(CK12,Données!$J$2:$L$208,3,FALSE),Données!$E$10:$G$12,3,FALSE)))</f>
        <v>0</v>
      </c>
      <c r="GJ12" s="219">
        <f>IF(ISNA(15/(VLOOKUP(VLOOKUP(CM12,Données!$J$2:$L$208,3,FALSE),Données!$E$10:$G$12,3,FALSE))),0,15/(VLOOKUP(VLOOKUP(CM12,Données!$J$2:$L$208,3,FALSE),Données!$E$10:$G$12,3,FALSE)))</f>
        <v>0</v>
      </c>
      <c r="GK12" s="318">
        <v>12</v>
      </c>
      <c r="GL12" s="216">
        <f t="shared" si="124"/>
        <v>0</v>
      </c>
      <c r="GM12" s="218">
        <f t="shared" si="125"/>
        <v>0</v>
      </c>
      <c r="GN12" s="236" t="str">
        <f t="shared" si="74"/>
        <v/>
      </c>
      <c r="GO12" s="236">
        <f>HLOOKUP(GK12,Plan!$I$6:$IO$26,21,FALSE)</f>
        <v>0</v>
      </c>
      <c r="GP12" s="235" t="s">
        <v>418</v>
      </c>
      <c r="GQ12" s="218" t="str">
        <f t="shared" si="126"/>
        <v>07h45  0</v>
      </c>
      <c r="GR12" s="320">
        <f t="shared" si="75"/>
        <v>0</v>
      </c>
      <c r="GS12" s="321">
        <f t="shared" si="146"/>
        <v>0</v>
      </c>
      <c r="GT12" s="420"/>
      <c r="GU12" s="425" t="s">
        <v>500</v>
      </c>
      <c r="GV12" s="429" t="e">
        <f>#REF!</f>
        <v>#REF!</v>
      </c>
      <c r="GW12" s="430" t="e">
        <f>#REF!</f>
        <v>#REF!</v>
      </c>
      <c r="GX12" s="448" t="e">
        <f t="shared" si="127"/>
        <v>#REF!</v>
      </c>
      <c r="GY12" s="429" t="e">
        <f>#REF!</f>
        <v>#REF!</v>
      </c>
      <c r="GZ12" s="421" t="e">
        <f>#REF!</f>
        <v>#REF!</v>
      </c>
      <c r="HA12" s="434" t="e">
        <f>#REF!</f>
        <v>#REF!</v>
      </c>
      <c r="HB12" s="451" t="e">
        <f t="shared" si="128"/>
        <v>#REF!</v>
      </c>
      <c r="HD12" s="425" t="s">
        <v>500</v>
      </c>
      <c r="HE12" s="453" t="str">
        <f>IF(AB12=0,"",IF(VLOOKUP(AC12,Données!$J$2:$M$258,4,FALSE)="G",AB12,""))</f>
        <v/>
      </c>
      <c r="HF12" s="397" t="str">
        <f>IF(AD12=0,"",IF(VLOOKUP(AE12,Données!$J$2:$M$258,4,FALSE)="G",AD12,""))</f>
        <v/>
      </c>
      <c r="HG12" s="397" t="str">
        <f>IF(AF12=0,"",IF(VLOOKUP(AG12,Données!$J$2:$M$258,4,FALSE)="G",AF12,""))</f>
        <v/>
      </c>
      <c r="HH12" s="397" t="str">
        <f>IF(AH12=0,"",IF(VLOOKUP(AI12,Données!$J$2:$M$258,4,FALSE)="G",AH12,""))</f>
        <v/>
      </c>
      <c r="HI12" s="397" t="str">
        <f>IF(AJ12=0,"",IF(VLOOKUP(AK12,Données!$J$2:$M$258,4,FALSE)="G",AJ12,""))</f>
        <v/>
      </c>
      <c r="HJ12" s="461" t="str">
        <f>IF(AL12=0,"",IF(VLOOKUP(AM12,Données!$J$2:$M$258,4,FALSE)="G",AL12,""))</f>
        <v/>
      </c>
      <c r="HK12" s="464">
        <f t="shared" si="129"/>
        <v>0</v>
      </c>
      <c r="HL12" s="453" t="str">
        <f>IF(AO12=0,"",IF(VLOOKUP(AP12,Données!$J$2:$M$258,4,FALSE)="G",AO12,""))</f>
        <v/>
      </c>
      <c r="HM12" s="397" t="str">
        <f>IF(AQ12=0,"",IF(VLOOKUP(AR12,Données!$J$2:$M$258,4,FALSE)="G",AQ12,""))</f>
        <v/>
      </c>
      <c r="HN12" s="397" t="str">
        <f>IF(AS12=0,"",IF(VLOOKUP(AT12,Données!$J$2:$M$258,4,FALSE)="G",AS12,""))</f>
        <v/>
      </c>
      <c r="HO12" s="397" t="str">
        <f>IF(AU12=0,"",IF(VLOOKUP(AV12,Données!$J$2:$M$258,4,FALSE)="G",AU12,""))</f>
        <v/>
      </c>
      <c r="HP12" s="397" t="str">
        <f>IF(AW12=0,"",IF(VLOOKUP(AX12,Données!$J$2:$M$258,4,FALSE)="G",AW12,""))</f>
        <v/>
      </c>
      <c r="HQ12" s="461" t="str">
        <f>IF(AY12=0,"",IF(VLOOKUP(AZ12,Données!$J$2:$M$258,4,FALSE)="G",AY12,""))</f>
        <v/>
      </c>
      <c r="HR12" s="464">
        <f t="shared" si="130"/>
        <v>0</v>
      </c>
      <c r="HS12" s="453" t="str">
        <f>IF(BB12=0,"",IF(VLOOKUP(BC12,Données!$J$2:$M$258,4,FALSE)="G",BB12,""))</f>
        <v/>
      </c>
      <c r="HT12" s="397" t="str">
        <f>IF(BD12=0,"",IF(VLOOKUP(BE12,Données!$J$2:$M$258,4,FALSE)="G",BD12,""))</f>
        <v/>
      </c>
      <c r="HU12" s="397" t="str">
        <f>IF(BF12=0,"",IF(VLOOKUP(BG12,Données!$J$2:$M$258,4,FALSE)="G",BF12,""))</f>
        <v/>
      </c>
      <c r="HV12" s="397" t="str">
        <f>IF(BH12=0,"",IF(VLOOKUP(BI12,Données!$J$2:$M$258,4,FALSE)="G",BH12,""))</f>
        <v/>
      </c>
      <c r="HW12" s="397" t="str">
        <f>IF(BJ12=0,"",IF(VLOOKUP(BK12,Données!$J$2:$M$258,4,FALSE)="G",BJ12,""))</f>
        <v/>
      </c>
      <c r="HX12" s="461" t="str">
        <f>IF(BL12=0,"",IF(VLOOKUP(BM12,Données!$J$2:$M$258,4,FALSE)="G",BL12,""))</f>
        <v/>
      </c>
      <c r="HY12" s="464">
        <f t="shared" si="131"/>
        <v>0</v>
      </c>
      <c r="HZ12" s="453" t="str">
        <f>IF(BO12=0,"",IF(VLOOKUP(BP12,Données!$J$2:$M$258,4,FALSE)="G",BO12,""))</f>
        <v/>
      </c>
      <c r="IA12" s="397" t="str">
        <f>IF(BQ12=0,"",IF(VLOOKUP(BR12,Données!$J$2:$M$258,4,FALSE)="G",BQ12,""))</f>
        <v/>
      </c>
      <c r="IB12" s="397" t="str">
        <f>IF(BS12=0,"",IF(VLOOKUP(BT12,Données!$J$2:$M$258,4,FALSE)="G",BS12,""))</f>
        <v/>
      </c>
      <c r="IC12" s="397" t="str">
        <f>IF(BU12=0,"",IF(VLOOKUP(BV12,Données!$J$2:$M$258,4,FALSE)="G",BU12,""))</f>
        <v/>
      </c>
      <c r="ID12" s="397" t="str">
        <f>IF(BW12=0,"",IF(VLOOKUP(BX12,Données!$J$2:$M$258,4,FALSE)="G",BW12,""))</f>
        <v/>
      </c>
      <c r="IE12" s="461" t="str">
        <f>IF(BY12=0,"",IF(VLOOKUP(BZ12,Données!$J$2:$M$258,4,FALSE)="G",BY12,""))</f>
        <v/>
      </c>
      <c r="IF12" s="464">
        <f t="shared" si="132"/>
        <v>0</v>
      </c>
      <c r="IG12" s="453" t="str">
        <f>IF(CB12=0,"",IF(VLOOKUP(CC12,Données!$J$2:$M$258,4,FALSE)="G",CB12,""))</f>
        <v/>
      </c>
      <c r="IH12" s="397" t="str">
        <f>IF(CD12=0,"",IF(VLOOKUP(CE12,Données!$J$2:$M$258,4,FALSE)="G",CD12,""))</f>
        <v/>
      </c>
      <c r="II12" s="397" t="str">
        <f>IF(CF12=0,"",IF(VLOOKUP(CG12,Données!$J$2:$M$258,4,FALSE)="G",CF12,""))</f>
        <v/>
      </c>
      <c r="IJ12" s="397" t="str">
        <f>IF(CH12=0,"",IF(VLOOKUP(CI12,Données!$J$2:$M$258,4,FALSE)="G",CH12,""))</f>
        <v/>
      </c>
      <c r="IK12" s="397" t="str">
        <f>IF(CJ12=0,"",IF(VLOOKUP(CK12,Données!$J$2:$M$258,4,FALSE)="G",CJ12,""))</f>
        <v/>
      </c>
      <c r="IL12" s="461" t="str">
        <f>IF(CL12=0,"",IF(VLOOKUP(CM12,Données!$J$2:$M$258,4,FALSE)="G",CL12,""))</f>
        <v/>
      </c>
      <c r="IM12" s="464">
        <f t="shared" si="133"/>
        <v>0</v>
      </c>
      <c r="IO12" s="480">
        <f t="shared" si="77"/>
        <v>0</v>
      </c>
      <c r="IP12" s="481">
        <f t="shared" si="78"/>
        <v>0</v>
      </c>
      <c r="IQ12" s="482">
        <f t="shared" si="79"/>
        <v>432</v>
      </c>
      <c r="IR12" s="483">
        <f t="shared" si="80"/>
        <v>0</v>
      </c>
      <c r="IS12" s="484">
        <f t="shared" si="81"/>
        <v>432</v>
      </c>
      <c r="IT12" s="481">
        <f t="shared" si="82"/>
        <v>0</v>
      </c>
      <c r="IU12" s="482">
        <f t="shared" si="134"/>
        <v>4</v>
      </c>
      <c r="IV12" s="485">
        <f t="shared" si="135"/>
        <v>1</v>
      </c>
      <c r="IW12" s="483">
        <f>HLOOKUP(FO12,Plan!$I$6:$IO$30,25,FALSE)</f>
        <v>0</v>
      </c>
      <c r="IX12" s="482" t="str">
        <f t="shared" si="83"/>
        <v>07h45  4</v>
      </c>
      <c r="IY12" s="485">
        <f t="shared" si="84"/>
        <v>60</v>
      </c>
      <c r="IZ12" s="486">
        <f t="shared" si="85"/>
        <v>783</v>
      </c>
      <c r="JA12" s="484" t="str">
        <f t="shared" si="86"/>
        <v>07h45  1</v>
      </c>
      <c r="JB12" s="485">
        <f t="shared" si="87"/>
        <v>36</v>
      </c>
      <c r="JC12" s="487">
        <f t="shared" si="88"/>
        <v>49</v>
      </c>
      <c r="JD12" s="488" t="e">
        <f t="shared" si="136"/>
        <v>#REF!</v>
      </c>
      <c r="JF12" s="512">
        <f t="shared" si="89"/>
        <v>0</v>
      </c>
      <c r="JG12" s="513">
        <f t="shared" si="90"/>
        <v>0</v>
      </c>
      <c r="JH12" s="514">
        <f t="shared" si="91"/>
        <v>0</v>
      </c>
      <c r="JI12" s="515">
        <f t="shared" si="92"/>
        <v>0</v>
      </c>
      <c r="JJ12" s="513">
        <f t="shared" si="93"/>
        <v>0</v>
      </c>
      <c r="JK12" s="516">
        <f t="shared" si="94"/>
        <v>0</v>
      </c>
      <c r="JL12" s="517">
        <f t="shared" si="95"/>
        <v>0</v>
      </c>
      <c r="JM12" s="513">
        <f t="shared" si="96"/>
        <v>0</v>
      </c>
      <c r="JN12" s="514">
        <f t="shared" si="97"/>
        <v>0</v>
      </c>
      <c r="JO12" s="506">
        <f t="shared" si="137"/>
        <v>4</v>
      </c>
      <c r="JP12" s="507">
        <f t="shared" si="138"/>
        <v>0</v>
      </c>
      <c r="JQ12" s="507">
        <f t="shared" si="139"/>
        <v>0</v>
      </c>
      <c r="JR12" s="508">
        <f>HLOOKUP(GK12,Plan!$I$6:$IO$30,25,FALSE)</f>
        <v>0</v>
      </c>
      <c r="JS12" s="515" t="str">
        <f t="shared" si="98"/>
        <v>07h45  4</v>
      </c>
      <c r="JT12" s="513">
        <f t="shared" si="99"/>
        <v>144</v>
      </c>
      <c r="JU12" s="518">
        <f t="shared" si="100"/>
        <v>0</v>
      </c>
      <c r="JV12" s="517" t="str">
        <f t="shared" si="101"/>
        <v>07h45  0</v>
      </c>
      <c r="JW12" s="513">
        <f t="shared" si="102"/>
        <v>0</v>
      </c>
      <c r="JX12" s="519">
        <f t="shared" si="103"/>
        <v>0</v>
      </c>
      <c r="JY12" s="515" t="str">
        <f t="shared" si="104"/>
        <v>07h45  0</v>
      </c>
      <c r="JZ12" s="513">
        <f t="shared" si="105"/>
        <v>0</v>
      </c>
      <c r="KA12" s="518">
        <f t="shared" si="106"/>
        <v>0</v>
      </c>
      <c r="KB12" s="520" t="e">
        <f t="shared" si="140"/>
        <v>#REF!</v>
      </c>
    </row>
    <row r="13" spans="1:288" ht="14.25" x14ac:dyDescent="0.2">
      <c r="A13" s="385">
        <f t="shared" si="147"/>
        <v>12</v>
      </c>
      <c r="B13" s="386" t="s">
        <v>390</v>
      </c>
      <c r="C13" s="387" t="s">
        <v>727</v>
      </c>
      <c r="D13" s="388" t="s">
        <v>876</v>
      </c>
      <c r="E13" s="388" t="s">
        <v>260</v>
      </c>
      <c r="F13" s="388">
        <v>131</v>
      </c>
      <c r="G13" s="394" t="str">
        <f>IF(ISNA(VLOOKUP(E13,Données!$J$2:$K$258,2,FALSE)),"",VLOOKUP(E13,Données!$J$2:$K$258,2,FALSE))</f>
        <v>London Gatwick</v>
      </c>
      <c r="H13" s="80"/>
      <c r="I13" s="77" t="str">
        <f t="shared" si="107"/>
        <v>745GPA</v>
      </c>
      <c r="J13" s="82"/>
      <c r="K13" s="344" t="s">
        <v>687</v>
      </c>
      <c r="M13" s="84">
        <f t="shared" si="1"/>
        <v>0</v>
      </c>
      <c r="N13" s="84">
        <f t="shared" si="2"/>
        <v>0</v>
      </c>
      <c r="O13" s="84">
        <f t="shared" si="3"/>
        <v>0</v>
      </c>
      <c r="P13" s="84">
        <f t="shared" si="4"/>
        <v>0</v>
      </c>
      <c r="Q13" s="84">
        <f t="shared" si="5"/>
        <v>0</v>
      </c>
      <c r="S13" s="86" t="str">
        <f t="shared" si="108"/>
        <v>745</v>
      </c>
      <c r="T13" s="371" t="str">
        <f>VLOOKUP(S13,Données!$Q$2:$R$229,2,FALSE)</f>
        <v>0745</v>
      </c>
      <c r="U13" s="85">
        <f>COUNTIF($T$4:T13,T13)</f>
        <v>2</v>
      </c>
      <c r="V13" s="85" t="str">
        <f t="shared" si="6"/>
        <v>GPA</v>
      </c>
      <c r="W13" s="85" t="str">
        <f t="shared" si="109"/>
        <v>07452GPA</v>
      </c>
      <c r="X13" s="85">
        <f t="shared" si="7"/>
        <v>208</v>
      </c>
      <c r="Y13" s="85" t="str">
        <f t="shared" si="8"/>
        <v>EWR</v>
      </c>
      <c r="AA13" s="342" t="s">
        <v>3</v>
      </c>
      <c r="AB13" s="107">
        <f t="shared" si="9"/>
        <v>0</v>
      </c>
      <c r="AC13" s="106" t="str">
        <f t="shared" si="110"/>
        <v/>
      </c>
      <c r="AD13" s="97">
        <f t="shared" si="10"/>
        <v>0</v>
      </c>
      <c r="AE13" s="106" t="str">
        <f t="shared" si="11"/>
        <v/>
      </c>
      <c r="AF13" s="97">
        <f t="shared" si="12"/>
        <v>0</v>
      </c>
      <c r="AG13" s="106" t="str">
        <f t="shared" si="13"/>
        <v/>
      </c>
      <c r="AH13" s="97">
        <f t="shared" si="14"/>
        <v>0</v>
      </c>
      <c r="AI13" s="106" t="str">
        <f t="shared" si="15"/>
        <v/>
      </c>
      <c r="AJ13" s="97">
        <f t="shared" si="16"/>
        <v>0</v>
      </c>
      <c r="AK13" s="106" t="str">
        <f t="shared" si="17"/>
        <v/>
      </c>
      <c r="AL13" s="97">
        <f t="shared" si="18"/>
        <v>0</v>
      </c>
      <c r="AM13" s="108" t="str">
        <f t="shared" si="19"/>
        <v/>
      </c>
      <c r="AN13" s="113"/>
      <c r="AO13" s="115">
        <f t="shared" si="20"/>
        <v>0</v>
      </c>
      <c r="AP13" s="114" t="str">
        <f t="shared" si="21"/>
        <v/>
      </c>
      <c r="AQ13" s="89">
        <f t="shared" si="22"/>
        <v>0</v>
      </c>
      <c r="AR13" s="114" t="str">
        <f t="shared" si="23"/>
        <v/>
      </c>
      <c r="AS13" s="89">
        <f t="shared" si="24"/>
        <v>0</v>
      </c>
      <c r="AT13" s="114" t="str">
        <f t="shared" si="25"/>
        <v/>
      </c>
      <c r="AU13" s="89">
        <f t="shared" si="26"/>
        <v>0</v>
      </c>
      <c r="AV13" s="114" t="str">
        <f t="shared" si="27"/>
        <v/>
      </c>
      <c r="AW13" s="89">
        <f t="shared" si="28"/>
        <v>0</v>
      </c>
      <c r="AX13" s="114" t="str">
        <f t="shared" si="29"/>
        <v/>
      </c>
      <c r="AY13" s="89">
        <f t="shared" si="30"/>
        <v>0</v>
      </c>
      <c r="AZ13" s="116" t="str">
        <f t="shared" si="31"/>
        <v/>
      </c>
      <c r="BA13" s="113"/>
      <c r="BB13" s="122">
        <f t="shared" si="32"/>
        <v>0</v>
      </c>
      <c r="BC13" s="121" t="str">
        <f t="shared" si="33"/>
        <v/>
      </c>
      <c r="BD13" s="91">
        <f t="shared" si="34"/>
        <v>0</v>
      </c>
      <c r="BE13" s="121" t="str">
        <f t="shared" si="35"/>
        <v/>
      </c>
      <c r="BF13" s="91">
        <f t="shared" si="36"/>
        <v>0</v>
      </c>
      <c r="BG13" s="121" t="str">
        <f t="shared" si="37"/>
        <v/>
      </c>
      <c r="BH13" s="91">
        <f t="shared" si="38"/>
        <v>0</v>
      </c>
      <c r="BI13" s="121" t="str">
        <f t="shared" si="39"/>
        <v/>
      </c>
      <c r="BJ13" s="91">
        <f t="shared" si="40"/>
        <v>0</v>
      </c>
      <c r="BK13" s="121" t="str">
        <f t="shared" si="41"/>
        <v/>
      </c>
      <c r="BL13" s="91">
        <f t="shared" si="42"/>
        <v>0</v>
      </c>
      <c r="BM13" s="123" t="str">
        <f t="shared" si="43"/>
        <v/>
      </c>
      <c r="BN13" s="113"/>
      <c r="BO13" s="129">
        <f t="shared" si="44"/>
        <v>0</v>
      </c>
      <c r="BP13" s="128" t="str">
        <f t="shared" si="45"/>
        <v/>
      </c>
      <c r="BQ13" s="93">
        <f t="shared" si="46"/>
        <v>0</v>
      </c>
      <c r="BR13" s="128" t="str">
        <f t="shared" si="47"/>
        <v/>
      </c>
      <c r="BS13" s="93">
        <f t="shared" si="48"/>
        <v>0</v>
      </c>
      <c r="BT13" s="128" t="str">
        <f t="shared" si="49"/>
        <v/>
      </c>
      <c r="BU13" s="93">
        <f t="shared" si="111"/>
        <v>0</v>
      </c>
      <c r="BV13" s="128" t="str">
        <f t="shared" si="50"/>
        <v/>
      </c>
      <c r="BW13" s="93">
        <f t="shared" si="51"/>
        <v>0</v>
      </c>
      <c r="BX13" s="128" t="str">
        <f t="shared" si="52"/>
        <v/>
      </c>
      <c r="BY13" s="93">
        <f t="shared" si="53"/>
        <v>0</v>
      </c>
      <c r="BZ13" s="130" t="str">
        <f t="shared" si="54"/>
        <v/>
      </c>
      <c r="CA13" s="113"/>
      <c r="CB13" s="136">
        <f t="shared" si="55"/>
        <v>0</v>
      </c>
      <c r="CC13" s="135" t="str">
        <f t="shared" si="56"/>
        <v/>
      </c>
      <c r="CD13" s="95">
        <f t="shared" si="57"/>
        <v>0</v>
      </c>
      <c r="CE13" s="135" t="str">
        <f t="shared" si="58"/>
        <v/>
      </c>
      <c r="CF13" s="95">
        <f t="shared" si="59"/>
        <v>0</v>
      </c>
      <c r="CG13" s="135" t="str">
        <f t="shared" si="60"/>
        <v/>
      </c>
      <c r="CH13" s="95">
        <f t="shared" si="61"/>
        <v>0</v>
      </c>
      <c r="CI13" s="135" t="str">
        <f t="shared" si="62"/>
        <v/>
      </c>
      <c r="CJ13" s="95">
        <f t="shared" si="63"/>
        <v>0</v>
      </c>
      <c r="CK13" s="135" t="str">
        <f t="shared" si="64"/>
        <v/>
      </c>
      <c r="CL13" s="95">
        <f t="shared" si="65"/>
        <v>0</v>
      </c>
      <c r="CM13" s="137" t="str">
        <f t="shared" si="66"/>
        <v/>
      </c>
      <c r="CO13" s="163">
        <f>IFERROR(ROUNDUP((AB13*(VLOOKUP(VLOOKUP(AC13,Données!$J$2:$L$208,3,FALSE),Données!$E$10:$G$12,3,FALSE)))/1,0),0)</f>
        <v>0</v>
      </c>
      <c r="CP13" s="159">
        <f>IFERROR(ROUNDUP((AD13*(VLOOKUP(VLOOKUP(AE13,Données!$J$2:$L$208,3,FALSE),Données!$E$10:$G$12,3,FALSE)))/1,0),0)</f>
        <v>0</v>
      </c>
      <c r="CQ13" s="159">
        <f>IFERROR(ROUNDUP((AF13*(VLOOKUP(VLOOKUP(AG13,Données!$J$2:$L$208,3,FALSE),Données!$E$10:$G$12,3,FALSE)))/1,0),0)</f>
        <v>0</v>
      </c>
      <c r="CR13" s="159">
        <f>IFERROR(ROUNDUP((AH13*(VLOOKUP(VLOOKUP(AI13,Données!$J$2:$L$208,3,FALSE),Données!$E$10:$G$12,3,FALSE)))/1,0),0)</f>
        <v>0</v>
      </c>
      <c r="CS13" s="159">
        <f>IFERROR(ROUNDUP((AJ13*(VLOOKUP(VLOOKUP(AK13,Données!$J$2:$L$208,3,FALSE),Données!$E$10:$G$12,3,FALSE)))/1,0),0)</f>
        <v>0</v>
      </c>
      <c r="CT13" s="160">
        <f>IFERROR(ROUNDUP((AL13*(VLOOKUP(VLOOKUP(AM13,Données!$J$2:$L$208,3,FALSE),Données!$E$10:$G$12,3,FALSE)))/1,0),0)</f>
        <v>0</v>
      </c>
      <c r="CU13" s="158">
        <f>IF(ISNA(15/(VLOOKUP(VLOOKUP(AC13,Données!$J$2:$L$208,3,FALSE),Données!$E$10:$G$12,3,FALSE))),0,15/(VLOOKUP(VLOOKUP(AC13,Données!$J$2:$L$208,3,FALSE),Données!$E$10:$G$12,3,FALSE)))</f>
        <v>0</v>
      </c>
      <c r="CV13" s="159">
        <f>IF(ISNA(15/(VLOOKUP(VLOOKUP(AE13,Données!$J$2:$L$208,3,FALSE),Données!$E$10:$G$12,3,FALSE))),0,15/(VLOOKUP(VLOOKUP(AE13,Données!$J$2:$L$208,3,FALSE),Données!$E$10:$G$12,3,FALSE)))</f>
        <v>0</v>
      </c>
      <c r="CW13" s="159">
        <f>IF(ISNA(15/(VLOOKUP(VLOOKUP(AG13,Données!$J$2:$L$208,3,FALSE),Données!$E$10:$G$12,3,FALSE))),0,15/(VLOOKUP(VLOOKUP(AG13,Données!$J$2:$L$208,3,FALSE),Données!$E$10:$G$12,3,FALSE)))</f>
        <v>0</v>
      </c>
      <c r="CX13" s="159">
        <f>IF(ISNA(15/(VLOOKUP(VLOOKUP(AI13,Données!$J$2:$L$208,3,FALSE),Données!$E$10:$G$12,3,FALSE))),0,15/(VLOOKUP(VLOOKUP(AI13,Données!$J$2:$L$208,3,FALSE),Données!$E$10:$G$12,3,FALSE)))</f>
        <v>0</v>
      </c>
      <c r="CY13" s="159">
        <f>IF(ISNA(15/(VLOOKUP(VLOOKUP(AK13,Données!$J$2:$L$208,3,FALSE),Données!$E$10:$G$12,3,FALSE))),0,15/(VLOOKUP(VLOOKUP(AK13,Données!$J$2:$L$208,3,FALSE),Données!$E$10:$G$12,3,FALSE)))</f>
        <v>0</v>
      </c>
      <c r="CZ13" s="160">
        <f>IF(ISNA(15/(VLOOKUP(VLOOKUP(AM13,Données!$J$2:$L$208,3,FALSE),Données!$E$10:$G$12,3,FALSE))),0,15/(VLOOKUP(VLOOKUP(AM13,Données!$J$2:$L$208,3,FALSE),Données!$E$10:$G$12,3,FALSE)))</f>
        <v>0</v>
      </c>
      <c r="DA13" s="258">
        <v>13</v>
      </c>
      <c r="DB13" s="162">
        <f t="shared" si="112"/>
        <v>15</v>
      </c>
      <c r="DC13" s="161">
        <f t="shared" si="67"/>
        <v>0</v>
      </c>
      <c r="DD13" s="256">
        <f t="shared" si="68"/>
        <v>0</v>
      </c>
      <c r="DE13" s="259">
        <f>HLOOKUP(DA13,Plan!$I$6:$IO$26,17,FALSE)</f>
        <v>4</v>
      </c>
      <c r="DF13" s="164" t="s">
        <v>419</v>
      </c>
      <c r="DG13" s="157" t="str">
        <f t="shared" si="113"/>
        <v>08h00  4</v>
      </c>
      <c r="DH13" s="332">
        <f t="shared" si="69"/>
        <v>60</v>
      </c>
      <c r="DI13" s="334">
        <f t="shared" si="141"/>
        <v>723</v>
      </c>
      <c r="DK13" s="226">
        <f>IFERROR(ROUNDUP((AO13*(VLOOKUP(VLOOKUP(AP13,Données!$J$2:$L$208,3,FALSE),Données!$E$10:$G$12,3,FALSE)))/1,0),0)</f>
        <v>0</v>
      </c>
      <c r="DL13" s="173">
        <f>IFERROR(ROUNDUP((AQ13*(VLOOKUP(VLOOKUP(AR13,Données!$J$2:$L$208,3,FALSE),Données!$E$10:$G$12,3,FALSE)))/1,0),0)</f>
        <v>0</v>
      </c>
      <c r="DM13" s="173">
        <f>IFERROR(ROUNDUP((AS13*(VLOOKUP(VLOOKUP(AT13,Données!$J$2:$L$208,3,FALSE),Données!$E$10:$G$12,3,FALSE)))/1,0),0)</f>
        <v>0</v>
      </c>
      <c r="DN13" s="173">
        <f>IFERROR(ROUNDUP((AU13*(VLOOKUP(VLOOKUP(AV13,Données!$J$2:$L$208,3,FALSE),Données!$E$10:$G$12,3,FALSE)))/1,0),0)</f>
        <v>0</v>
      </c>
      <c r="DO13" s="173">
        <f>IFERROR(ROUNDUP((AW13*(VLOOKUP(VLOOKUP(AX13,Données!$J$2:$L$208,3,FALSE),Données!$E$10:$G$12,3,FALSE)))/1,0),0)</f>
        <v>0</v>
      </c>
      <c r="DP13" s="174">
        <f>IFERROR(ROUNDUP((AY13*(VLOOKUP(VLOOKUP(AZ13,Données!$J$2:$L$208,3,FALSE),Données!$E$10:$G$12,3,FALSE)))/1,0),0)</f>
        <v>0</v>
      </c>
      <c r="DQ13" s="172">
        <f>IF(ISNA(15/(VLOOKUP(VLOOKUP(AP13,Données!$J$2:$L$208,3,FALSE),Données!$E$10:$G$12,3,FALSE))),0,15/(VLOOKUP(VLOOKUP(AP13,Données!$J$2:$L$208,3,FALSE),Données!$E$10:$G$12,3,FALSE)))</f>
        <v>0</v>
      </c>
      <c r="DR13" s="173">
        <f>IF(ISNA(15/(VLOOKUP(VLOOKUP(AR13,Données!$J$2:$L$208,3,FALSE),Données!$E$10:$G$12,3,FALSE))),0,15/(VLOOKUP(VLOOKUP(AR13,Données!$J$2:$L$208,3,FALSE),Données!$E$10:$G$12,3,FALSE)))</f>
        <v>0</v>
      </c>
      <c r="DS13" s="173">
        <f>IF(ISNA(15/(VLOOKUP(VLOOKUP(AT13,Données!$J$2:$L$208,3,FALSE),Données!$E$10:$G$12,3,FALSE))),0,15/(VLOOKUP(VLOOKUP(AT13,Données!$J$2:$L$208,3,FALSE),Données!$E$10:$G$12,3,FALSE)))</f>
        <v>0</v>
      </c>
      <c r="DT13" s="173">
        <f>IF(ISNA(15/(VLOOKUP(VLOOKUP(AV13,Données!$J$2:$L$208,3,FALSE),Données!$E$10:$G$12,3,FALSE))),0,15/(VLOOKUP(VLOOKUP(AV13,Données!$J$2:$L$208,3,FALSE),Données!$E$10:$G$12,3,FALSE)))</f>
        <v>0</v>
      </c>
      <c r="DU13" s="173">
        <f>IF(ISNA(15/(VLOOKUP(VLOOKUP(AX13,Données!$J$2:$L$208,3,FALSE),Données!$E$10:$G$12,3,FALSE))),0,15/(VLOOKUP(VLOOKUP(AX13,Données!$J$2:$L$208,3,FALSE),Données!$E$10:$G$12,3,FALSE)))</f>
        <v>0</v>
      </c>
      <c r="DV13" s="174">
        <f>IF(ISNA(15/(VLOOKUP(VLOOKUP(AZ13,Données!$J$2:$L$208,3,FALSE),Données!$E$10:$G$12,3,FALSE))),0,15/(VLOOKUP(VLOOKUP(AZ13,Données!$J$2:$L$208,3,FALSE),Données!$E$10:$G$12,3,FALSE)))</f>
        <v>0</v>
      </c>
      <c r="DW13" s="282">
        <v>13</v>
      </c>
      <c r="DX13" s="169">
        <f t="shared" si="114"/>
        <v>36</v>
      </c>
      <c r="DY13" s="171">
        <f t="shared" si="115"/>
        <v>0</v>
      </c>
      <c r="DZ13" s="228" t="str">
        <f t="shared" si="71"/>
        <v/>
      </c>
      <c r="EA13" s="283">
        <f>HLOOKUP(DW13,Plan!$I$6:$IO$26,16,FALSE)</f>
        <v>1</v>
      </c>
      <c r="EB13" s="278" t="s">
        <v>419</v>
      </c>
      <c r="EC13" s="279" t="str">
        <f t="shared" si="116"/>
        <v>08h00  1</v>
      </c>
      <c r="ED13" s="84">
        <f t="shared" si="142"/>
        <v>36</v>
      </c>
      <c r="EE13" s="286">
        <f t="shared" si="143"/>
        <v>49</v>
      </c>
      <c r="EG13" s="208">
        <f>IFERROR(ROUNDUP((BB13*(VLOOKUP(VLOOKUP(BC13,Données!$J$2:$L$208,3,FALSE),Données!$E$10:$G$12,3,FALSE)))/1,0),0)</f>
        <v>0</v>
      </c>
      <c r="EH13" s="182">
        <f>IFERROR(ROUNDUP((BD13*(VLOOKUP(VLOOKUP(BE13,Données!$J$2:$L$208,3,FALSE),Données!$E$10:$G$12,3,FALSE)))/1,0),0)</f>
        <v>0</v>
      </c>
      <c r="EI13" s="182">
        <f>IFERROR(ROUNDUP((BF13*(VLOOKUP(VLOOKUP(BG13,Données!$J$2:$L$208,3,FALSE),Données!$E$10:$G$12,3,FALSE)))/1,0),0)</f>
        <v>0</v>
      </c>
      <c r="EJ13" s="182">
        <f>IFERROR(ROUNDUP((BH13*(VLOOKUP(VLOOKUP(BI13,Données!$J$2:$L$208,3,FALSE),Données!$E$10:$G$12,3,FALSE)))/1,0),0)</f>
        <v>0</v>
      </c>
      <c r="EK13" s="182">
        <f>IFERROR(ROUNDUP((BJ13*(VLOOKUP(VLOOKUP(BK13,Données!$J$2:$L$208,3,FALSE),Données!$E$10:$G$12,3,FALSE)))/1,0),0)</f>
        <v>0</v>
      </c>
      <c r="EL13" s="183">
        <f>IFERROR(ROUNDUP((BL13*(VLOOKUP(VLOOKUP(BM13,Données!$J$2:$L$208,3,FALSE),Données!$E$10:$G$12,3,FALSE)))/1,0),0)</f>
        <v>0</v>
      </c>
      <c r="EM13" s="181">
        <f>IF(ISNA(15/(VLOOKUP(VLOOKUP(BC13,Données!$J$2:$L$208,3,FALSE),Données!$E$10:$G$12,3,FALSE))),0,15/(VLOOKUP(VLOOKUP(BC13,Données!$J$2:$L$208,3,FALSE),Données!$E$10:$G$12,3,FALSE)))</f>
        <v>0</v>
      </c>
      <c r="EN13" s="182">
        <f>IF(ISNA(15/(VLOOKUP(VLOOKUP(BE13,Données!$J$2:$L$208,3,FALSE),Données!$E$10:$G$12,3,FALSE))),0,15/(VLOOKUP(VLOOKUP(BE13,Données!$J$2:$L$208,3,FALSE),Données!$E$10:$G$12,3,FALSE)))</f>
        <v>0</v>
      </c>
      <c r="EO13" s="182">
        <f>IF(ISNA(15/(VLOOKUP(VLOOKUP(BG13,Données!$J$2:$L$208,3,FALSE),Données!$E$10:$G$12,3,FALSE))),0,15/(VLOOKUP(VLOOKUP(BG13,Données!$J$2:$L$208,3,FALSE),Données!$E$10:$G$12,3,FALSE)))</f>
        <v>0</v>
      </c>
      <c r="EP13" s="182">
        <f>IF(ISNA(15/(VLOOKUP(VLOOKUP(BI13,Données!$J$2:$L$208,3,FALSE),Données!$E$10:$G$12,3,FALSE))),0,15/(VLOOKUP(VLOOKUP(BI13,Données!$J$2:$L$208,3,FALSE),Données!$E$10:$G$12,3,FALSE)))</f>
        <v>0</v>
      </c>
      <c r="EQ13" s="182">
        <f>IF(ISNA(15/(VLOOKUP(VLOOKUP(BK13,Données!$J$2:$L$208,3,FALSE),Données!$E$10:$G$12,3,FALSE))),0,15/(VLOOKUP(VLOOKUP(BK13,Données!$J$2:$L$208,3,FALSE),Données!$E$10:$G$12,3,FALSE)))</f>
        <v>0</v>
      </c>
      <c r="ER13" s="183">
        <f>IF(ISNA(15/(VLOOKUP(VLOOKUP(BM13,Données!$J$2:$L$208,3,FALSE),Données!$E$10:$G$12,3,FALSE))),0,15/(VLOOKUP(VLOOKUP(BM13,Données!$J$2:$L$208,3,FALSE),Données!$E$10:$G$12,3,FALSE)))</f>
        <v>0</v>
      </c>
      <c r="ES13" s="293">
        <v>13</v>
      </c>
      <c r="ET13" s="573">
        <f t="shared" si="117"/>
        <v>36</v>
      </c>
      <c r="EU13" s="180">
        <f t="shared" si="118"/>
        <v>0</v>
      </c>
      <c r="EV13" s="211" t="str">
        <f t="shared" si="72"/>
        <v/>
      </c>
      <c r="EW13" s="211">
        <f>HLOOKUP(ES13,Plan!$I$6:$IO$26,19,FALSE)</f>
        <v>4</v>
      </c>
      <c r="EX13" s="210" t="s">
        <v>419</v>
      </c>
      <c r="EY13" s="182" t="str">
        <f t="shared" si="119"/>
        <v>08h00  4</v>
      </c>
      <c r="EZ13" s="295">
        <f t="shared" si="144"/>
        <v>144</v>
      </c>
      <c r="FA13" s="296">
        <f t="shared" si="148"/>
        <v>0</v>
      </c>
      <c r="FC13" s="200">
        <f>IFERROR(ROUNDUP((BO13*(VLOOKUP(VLOOKUP(BP13,Données!$J$2:$L$208,3,FALSE),Données!$E$10:$G$12,3,FALSE)))/1,0),0)</f>
        <v>0</v>
      </c>
      <c r="FD13" s="190">
        <f>IFERROR(ROUNDUP((BQ13*(VLOOKUP(VLOOKUP(BR13,Données!$J$2:$L$208,3,FALSE),Données!$E$10:$G$12,3,FALSE)))/1,0),0)</f>
        <v>0</v>
      </c>
      <c r="FE13" s="190">
        <f>IFERROR(ROUNDUP((BS13*(VLOOKUP(VLOOKUP(BT13,Données!$J$2:$L$208,3,FALSE),Données!$E$10:$G$12,3,FALSE)))/1,0),0)</f>
        <v>0</v>
      </c>
      <c r="FF13" s="190">
        <f>IFERROR(ROUNDUP((BU13*(VLOOKUP(VLOOKUP(BV13,Données!$J$2:$L$208,3,FALSE),Données!$E$10:$G$12,3,FALSE)))/1,0),0)</f>
        <v>0</v>
      </c>
      <c r="FG13" s="190">
        <f>IFERROR(ROUNDUP((BW13*(VLOOKUP(VLOOKUP(BX13,Données!$J$2:$L$208,3,FALSE),Données!$E$10:$G$12,3,FALSE)))/1,0),0)</f>
        <v>0</v>
      </c>
      <c r="FH13" s="191">
        <f>IFERROR(ROUNDUP((BY13*(VLOOKUP(VLOOKUP(BZ13,Données!$J$2:$L$208,3,FALSE),Données!$E$10:$G$12,3,FALSE)))/1,0),0)</f>
        <v>0</v>
      </c>
      <c r="FI13" s="189">
        <f>IF(ISNA(15/(VLOOKUP(VLOOKUP(BP13,Données!$J$2:$L$208,3,FALSE),Données!$E$10:$G$12,3,FALSE))),0,15/(VLOOKUP(VLOOKUP(BP13,Données!$J$2:$L$208,3,FALSE),Données!$E$10:$G$12,3,FALSE)))</f>
        <v>0</v>
      </c>
      <c r="FJ13" s="190">
        <f>IF(ISNA(15/(VLOOKUP(VLOOKUP(BR13,Données!$J$2:$L$208,3,FALSE),Données!$E$10:$G$12,3,FALSE))),0,15/(VLOOKUP(VLOOKUP(BR13,Données!$J$2:$L$208,3,FALSE),Données!$E$10:$G$12,3,FALSE)))</f>
        <v>0</v>
      </c>
      <c r="FK13" s="190">
        <f>IF(ISNA(15/(VLOOKUP(VLOOKUP(BT13,Données!$J$2:$L$208,3,FALSE),Données!$E$10:$G$12,3,FALSE))),0,15/(VLOOKUP(VLOOKUP(BT13,Données!$J$2:$L$208,3,FALSE),Données!$E$10:$G$12,3,FALSE)))</f>
        <v>0</v>
      </c>
      <c r="FL13" s="190">
        <f>IF(ISNA(15/(VLOOKUP(VLOOKUP(BV13,Données!$J$2:$L$208,3,FALSE),Données!$E$10:$G$12,3,FALSE))),0,15/(VLOOKUP(VLOOKUP(BV13,Données!$J$2:$L$208,3,FALSE),Données!$E$10:$G$12,3,FALSE)))</f>
        <v>0</v>
      </c>
      <c r="FM13" s="190">
        <f>IF(ISNA(15/(VLOOKUP(VLOOKUP(BX13,Données!$J$2:$L$208,3,FALSE),Données!$E$10:$G$12,3,FALSE))),0,15/(VLOOKUP(VLOOKUP(BX13,Données!$J$2:$L$208,3,FALSE),Données!$E$10:$G$12,3,FALSE)))</f>
        <v>0</v>
      </c>
      <c r="FN13" s="191">
        <f>IF(ISNA(15/(VLOOKUP(VLOOKUP(BZ13,Données!$J$2:$L$208,3,FALSE),Données!$E$10:$G$12,3,FALSE))),0,15/(VLOOKUP(VLOOKUP(BZ13,Données!$J$2:$L$208,3,FALSE),Données!$E$10:$G$12,3,FALSE)))</f>
        <v>0</v>
      </c>
      <c r="FO13" s="305">
        <v>13</v>
      </c>
      <c r="FP13" s="188">
        <f t="shared" si="120"/>
        <v>0</v>
      </c>
      <c r="FQ13" s="190">
        <f t="shared" si="121"/>
        <v>0</v>
      </c>
      <c r="FR13" s="203" t="str">
        <f t="shared" si="73"/>
        <v/>
      </c>
      <c r="FS13" s="203">
        <f>HLOOKUP(FO13,Plan!$I$6:$IO$26,20,FALSE)</f>
        <v>0</v>
      </c>
      <c r="FT13" s="202" t="s">
        <v>419</v>
      </c>
      <c r="FU13" s="190" t="str">
        <f t="shared" si="122"/>
        <v>08h00  0</v>
      </c>
      <c r="FV13" s="307">
        <f t="shared" si="123"/>
        <v>0</v>
      </c>
      <c r="FW13" s="308">
        <f t="shared" si="145"/>
        <v>0</v>
      </c>
      <c r="FY13" s="233">
        <f>IFERROR(ROUNDUP((CB13*(VLOOKUP(VLOOKUP(CC13,Données!$J$2:$L$208,3,FALSE),Données!$E$10:$G$12,3,FALSE)))/1,0),0)</f>
        <v>0</v>
      </c>
      <c r="FZ13" s="218">
        <f>IFERROR(ROUNDUP((CD13*(VLOOKUP(VLOOKUP(CE13,Données!$J$2:$L$208,3,FALSE),Données!$E$10:$G$12,3,FALSE)))/1,0),0)</f>
        <v>0</v>
      </c>
      <c r="GA13" s="218">
        <f>IFERROR(ROUNDUP((CF13*(VLOOKUP(VLOOKUP(CG13,Données!$J$2:$L$208,3,FALSE),Données!$E$10:$G$12,3,FALSE)))/1,0),0)</f>
        <v>0</v>
      </c>
      <c r="GB13" s="218">
        <f>IFERROR(ROUNDUP((CH13*(VLOOKUP(VLOOKUP(CI13,Données!$J$2:$L$208,3,FALSE),Données!$E$10:$G$12,3,FALSE)))/1,0),0)</f>
        <v>0</v>
      </c>
      <c r="GC13" s="218">
        <f>IFERROR(ROUNDUP((CJ13*(VLOOKUP(VLOOKUP(CK13,Données!$J$2:$L$208,3,FALSE),Données!$E$10:$G$12,3,FALSE)))/1,0),0)</f>
        <v>0</v>
      </c>
      <c r="GD13" s="219">
        <f>IFERROR(ROUNDUP((CL13*(VLOOKUP(VLOOKUP(CM13,Données!$J$2:$L$208,3,FALSE),Données!$E$10:$G$12,3,FALSE)))/1,0),0)</f>
        <v>0</v>
      </c>
      <c r="GE13" s="217">
        <f>IF(ISNA(15/(VLOOKUP(VLOOKUP(CC13,Données!$J$2:$L$208,3,FALSE),Données!$E$10:$G$12,3,FALSE))),0,15/(VLOOKUP(VLOOKUP(CC13,Données!$J$2:$L$208,3,FALSE),Données!$E$10:$G$12,3,FALSE)))</f>
        <v>0</v>
      </c>
      <c r="GF13" s="218">
        <f>IF(ISNA(15/(VLOOKUP(VLOOKUP(CE13,Données!$J$2:$L$208,3,FALSE),Données!$E$10:$G$12,3,FALSE))),0,15/(VLOOKUP(VLOOKUP(CE13,Données!$J$2:$L$208,3,FALSE),Données!$E$10:$G$12,3,FALSE)))</f>
        <v>0</v>
      </c>
      <c r="GG13" s="218">
        <f>IF(ISNA(15/(VLOOKUP(VLOOKUP(CG13,Données!$J$2:$L$208,3,FALSE),Données!$E$10:$G$12,3,FALSE))),0,15/(VLOOKUP(VLOOKUP(CG13,Données!$J$2:$L$208,3,FALSE),Données!$E$10:$G$12,3,FALSE)))</f>
        <v>0</v>
      </c>
      <c r="GH13" s="218">
        <f>IF(ISNA(15/(VLOOKUP(VLOOKUP(CI13,Données!$J$2:$L$208,3,FALSE),Données!$E$10:$G$12,3,FALSE))),0,15/(VLOOKUP(VLOOKUP(CI13,Données!$J$2:$L$208,3,FALSE),Données!$E$10:$G$12,3,FALSE)))</f>
        <v>0</v>
      </c>
      <c r="GI13" s="218">
        <f>IF(ISNA(15/(VLOOKUP(VLOOKUP(CK13,Données!$J$2:$L$208,3,FALSE),Données!$E$10:$G$12,3,FALSE))),0,15/(VLOOKUP(VLOOKUP(CK13,Données!$J$2:$L$208,3,FALSE),Données!$E$10:$G$12,3,FALSE)))</f>
        <v>0</v>
      </c>
      <c r="GJ13" s="219">
        <f>IF(ISNA(15/(VLOOKUP(VLOOKUP(CM13,Données!$J$2:$L$208,3,FALSE),Données!$E$10:$G$12,3,FALSE))),0,15/(VLOOKUP(VLOOKUP(CM13,Données!$J$2:$L$208,3,FALSE),Données!$E$10:$G$12,3,FALSE)))</f>
        <v>0</v>
      </c>
      <c r="GK13" s="318">
        <v>13</v>
      </c>
      <c r="GL13" s="216">
        <f t="shared" si="124"/>
        <v>0</v>
      </c>
      <c r="GM13" s="218">
        <f t="shared" si="125"/>
        <v>0</v>
      </c>
      <c r="GN13" s="236" t="str">
        <f t="shared" si="74"/>
        <v/>
      </c>
      <c r="GO13" s="236">
        <f>HLOOKUP(GK13,Plan!$I$6:$IO$26,21,FALSE)</f>
        <v>0</v>
      </c>
      <c r="GP13" s="235" t="s">
        <v>419</v>
      </c>
      <c r="GQ13" s="218" t="str">
        <f t="shared" si="126"/>
        <v>08h00  0</v>
      </c>
      <c r="GR13" s="320">
        <f t="shared" si="75"/>
        <v>0</v>
      </c>
      <c r="GS13" s="321">
        <f t="shared" si="146"/>
        <v>0</v>
      </c>
      <c r="GT13" s="420"/>
      <c r="GU13" s="425" t="s">
        <v>501</v>
      </c>
      <c r="GV13" s="429" t="e">
        <f>#REF!</f>
        <v>#REF!</v>
      </c>
      <c r="GW13" s="430" t="e">
        <f>#REF!</f>
        <v>#REF!</v>
      </c>
      <c r="GX13" s="448" t="e">
        <f t="shared" si="127"/>
        <v>#REF!</v>
      </c>
      <c r="GY13" s="429" t="e">
        <f>#REF!</f>
        <v>#REF!</v>
      </c>
      <c r="GZ13" s="421" t="e">
        <f>#REF!</f>
        <v>#REF!</v>
      </c>
      <c r="HA13" s="434" t="e">
        <f>#REF!</f>
        <v>#REF!</v>
      </c>
      <c r="HB13" s="451" t="e">
        <f t="shared" si="128"/>
        <v>#REF!</v>
      </c>
      <c r="HD13" s="425" t="s">
        <v>501</v>
      </c>
      <c r="HE13" s="453" t="str">
        <f>IF(AB13=0,"",IF(VLOOKUP(AC13,Données!$J$2:$M$258,4,FALSE)="G",AB13,""))</f>
        <v/>
      </c>
      <c r="HF13" s="397" t="str">
        <f>IF(AD13=0,"",IF(VLOOKUP(AE13,Données!$J$2:$M$258,4,FALSE)="G",AD13,""))</f>
        <v/>
      </c>
      <c r="HG13" s="397" t="str">
        <f>IF(AF13=0,"",IF(VLOOKUP(AG13,Données!$J$2:$M$258,4,FALSE)="G",AF13,""))</f>
        <v/>
      </c>
      <c r="HH13" s="397" t="str">
        <f>IF(AH13=0,"",IF(VLOOKUP(AI13,Données!$J$2:$M$258,4,FALSE)="G",AH13,""))</f>
        <v/>
      </c>
      <c r="HI13" s="397" t="str">
        <f>IF(AJ13=0,"",IF(VLOOKUP(AK13,Données!$J$2:$M$258,4,FALSE)="G",AJ13,""))</f>
        <v/>
      </c>
      <c r="HJ13" s="461" t="str">
        <f>IF(AL13=0,"",IF(VLOOKUP(AM13,Données!$J$2:$M$258,4,FALSE)="G",AL13,""))</f>
        <v/>
      </c>
      <c r="HK13" s="464">
        <f t="shared" si="129"/>
        <v>0</v>
      </c>
      <c r="HL13" s="453" t="str">
        <f>IF(AO13=0,"",IF(VLOOKUP(AP13,Données!$J$2:$M$258,4,FALSE)="G",AO13,""))</f>
        <v/>
      </c>
      <c r="HM13" s="397" t="str">
        <f>IF(AQ13=0,"",IF(VLOOKUP(AR13,Données!$J$2:$M$258,4,FALSE)="G",AQ13,""))</f>
        <v/>
      </c>
      <c r="HN13" s="397" t="str">
        <f>IF(AS13=0,"",IF(VLOOKUP(AT13,Données!$J$2:$M$258,4,FALSE)="G",AS13,""))</f>
        <v/>
      </c>
      <c r="HO13" s="397" t="str">
        <f>IF(AU13=0,"",IF(VLOOKUP(AV13,Données!$J$2:$M$258,4,FALSE)="G",AU13,""))</f>
        <v/>
      </c>
      <c r="HP13" s="397" t="str">
        <f>IF(AW13=0,"",IF(VLOOKUP(AX13,Données!$J$2:$M$258,4,FALSE)="G",AW13,""))</f>
        <v/>
      </c>
      <c r="HQ13" s="461" t="str">
        <f>IF(AY13=0,"",IF(VLOOKUP(AZ13,Données!$J$2:$M$258,4,FALSE)="G",AY13,""))</f>
        <v/>
      </c>
      <c r="HR13" s="464">
        <f t="shared" si="130"/>
        <v>0</v>
      </c>
      <c r="HS13" s="453" t="str">
        <f>IF(BB13=0,"",IF(VLOOKUP(BC13,Données!$J$2:$M$258,4,FALSE)="G",BB13,""))</f>
        <v/>
      </c>
      <c r="HT13" s="397" t="str">
        <f>IF(BD13=0,"",IF(VLOOKUP(BE13,Données!$J$2:$M$258,4,FALSE)="G",BD13,""))</f>
        <v/>
      </c>
      <c r="HU13" s="397" t="str">
        <f>IF(BF13=0,"",IF(VLOOKUP(BG13,Données!$J$2:$M$258,4,FALSE)="G",BF13,""))</f>
        <v/>
      </c>
      <c r="HV13" s="397" t="str">
        <f>IF(BH13=0,"",IF(VLOOKUP(BI13,Données!$J$2:$M$258,4,FALSE)="G",BH13,""))</f>
        <v/>
      </c>
      <c r="HW13" s="397" t="str">
        <f>IF(BJ13=0,"",IF(VLOOKUP(BK13,Données!$J$2:$M$258,4,FALSE)="G",BJ13,""))</f>
        <v/>
      </c>
      <c r="HX13" s="461" t="str">
        <f>IF(BL13=0,"",IF(VLOOKUP(BM13,Données!$J$2:$M$258,4,FALSE)="G",BL13,""))</f>
        <v/>
      </c>
      <c r="HY13" s="464">
        <f t="shared" si="131"/>
        <v>0</v>
      </c>
      <c r="HZ13" s="453" t="str">
        <f>IF(BO13=0,"",IF(VLOOKUP(BP13,Données!$J$2:$M$258,4,FALSE)="G",BO13,""))</f>
        <v/>
      </c>
      <c r="IA13" s="397" t="str">
        <f>IF(BQ13=0,"",IF(VLOOKUP(BR13,Données!$J$2:$M$258,4,FALSE)="G",BQ13,""))</f>
        <v/>
      </c>
      <c r="IB13" s="397" t="str">
        <f>IF(BS13=0,"",IF(VLOOKUP(BT13,Données!$J$2:$M$258,4,FALSE)="G",BS13,""))</f>
        <v/>
      </c>
      <c r="IC13" s="397" t="str">
        <f>IF(BU13=0,"",IF(VLOOKUP(BV13,Données!$J$2:$M$258,4,FALSE)="G",BU13,""))</f>
        <v/>
      </c>
      <c r="ID13" s="397" t="str">
        <f>IF(BW13=0,"",IF(VLOOKUP(BX13,Données!$J$2:$M$258,4,FALSE)="G",BW13,""))</f>
        <v/>
      </c>
      <c r="IE13" s="461" t="str">
        <f>IF(BY13=0,"",IF(VLOOKUP(BZ13,Données!$J$2:$M$258,4,FALSE)="G",BY13,""))</f>
        <v/>
      </c>
      <c r="IF13" s="464">
        <f t="shared" si="132"/>
        <v>0</v>
      </c>
      <c r="IG13" s="453" t="str">
        <f>IF(CB13=0,"",IF(VLOOKUP(CC13,Données!$J$2:$M$258,4,FALSE)="G",CB13,""))</f>
        <v/>
      </c>
      <c r="IH13" s="397" t="str">
        <f>IF(CD13=0,"",IF(VLOOKUP(CE13,Données!$J$2:$M$258,4,FALSE)="G",CD13,""))</f>
        <v/>
      </c>
      <c r="II13" s="397" t="str">
        <f>IF(CF13=0,"",IF(VLOOKUP(CG13,Données!$J$2:$M$258,4,FALSE)="G",CF13,""))</f>
        <v/>
      </c>
      <c r="IJ13" s="397" t="str">
        <f>IF(CH13=0,"",IF(VLOOKUP(CI13,Données!$J$2:$M$258,4,FALSE)="G",CH13,""))</f>
        <v/>
      </c>
      <c r="IK13" s="397" t="str">
        <f>IF(CJ13=0,"",IF(VLOOKUP(CK13,Données!$J$2:$M$258,4,FALSE)="G",CJ13,""))</f>
        <v/>
      </c>
      <c r="IL13" s="461" t="str">
        <f>IF(CL13=0,"",IF(VLOOKUP(CM13,Données!$J$2:$M$258,4,FALSE)="G",CL13,""))</f>
        <v/>
      </c>
      <c r="IM13" s="464">
        <f t="shared" si="133"/>
        <v>0</v>
      </c>
      <c r="IO13" s="480">
        <f t="shared" si="77"/>
        <v>0</v>
      </c>
      <c r="IP13" s="481">
        <f t="shared" si="78"/>
        <v>0</v>
      </c>
      <c r="IQ13" s="482">
        <f t="shared" si="79"/>
        <v>0</v>
      </c>
      <c r="IR13" s="483">
        <f t="shared" si="80"/>
        <v>0</v>
      </c>
      <c r="IS13" s="484">
        <f t="shared" si="81"/>
        <v>0</v>
      </c>
      <c r="IT13" s="481">
        <f t="shared" si="82"/>
        <v>0</v>
      </c>
      <c r="IU13" s="482">
        <f t="shared" si="134"/>
        <v>4</v>
      </c>
      <c r="IV13" s="485">
        <f t="shared" si="135"/>
        <v>1</v>
      </c>
      <c r="IW13" s="483">
        <f>HLOOKUP(FO13,Plan!$I$6:$IO$30,25,FALSE)</f>
        <v>0</v>
      </c>
      <c r="IX13" s="482" t="str">
        <f t="shared" si="83"/>
        <v>08h00  4</v>
      </c>
      <c r="IY13" s="485">
        <f t="shared" si="84"/>
        <v>60</v>
      </c>
      <c r="IZ13" s="486">
        <f t="shared" si="85"/>
        <v>723</v>
      </c>
      <c r="JA13" s="484" t="str">
        <f t="shared" si="86"/>
        <v>08h00  1</v>
      </c>
      <c r="JB13" s="485">
        <f t="shared" si="87"/>
        <v>36</v>
      </c>
      <c r="JC13" s="487">
        <f t="shared" si="88"/>
        <v>49</v>
      </c>
      <c r="JD13" s="488" t="e">
        <f t="shared" si="136"/>
        <v>#REF!</v>
      </c>
      <c r="JF13" s="512">
        <f t="shared" si="89"/>
        <v>0</v>
      </c>
      <c r="JG13" s="513">
        <f t="shared" si="90"/>
        <v>0</v>
      </c>
      <c r="JH13" s="514">
        <f t="shared" si="91"/>
        <v>0</v>
      </c>
      <c r="JI13" s="515">
        <f t="shared" si="92"/>
        <v>0</v>
      </c>
      <c r="JJ13" s="513">
        <f t="shared" si="93"/>
        <v>0</v>
      </c>
      <c r="JK13" s="516">
        <f t="shared" si="94"/>
        <v>0</v>
      </c>
      <c r="JL13" s="517">
        <f t="shared" si="95"/>
        <v>0</v>
      </c>
      <c r="JM13" s="513">
        <f t="shared" si="96"/>
        <v>0</v>
      </c>
      <c r="JN13" s="514">
        <f t="shared" si="97"/>
        <v>0</v>
      </c>
      <c r="JO13" s="506">
        <f t="shared" si="137"/>
        <v>4</v>
      </c>
      <c r="JP13" s="507">
        <f t="shared" si="138"/>
        <v>0</v>
      </c>
      <c r="JQ13" s="507">
        <f t="shared" si="139"/>
        <v>0</v>
      </c>
      <c r="JR13" s="508">
        <f>HLOOKUP(GK13,Plan!$I$6:$IO$30,25,FALSE)</f>
        <v>0</v>
      </c>
      <c r="JS13" s="515" t="str">
        <f t="shared" si="98"/>
        <v>08h00  4</v>
      </c>
      <c r="JT13" s="513">
        <f t="shared" si="99"/>
        <v>144</v>
      </c>
      <c r="JU13" s="518">
        <f t="shared" si="100"/>
        <v>0</v>
      </c>
      <c r="JV13" s="517" t="str">
        <f t="shared" si="101"/>
        <v>08h00  0</v>
      </c>
      <c r="JW13" s="513">
        <f t="shared" si="102"/>
        <v>0</v>
      </c>
      <c r="JX13" s="519">
        <f t="shared" si="103"/>
        <v>0</v>
      </c>
      <c r="JY13" s="515" t="str">
        <f t="shared" si="104"/>
        <v>08h00  0</v>
      </c>
      <c r="JZ13" s="513">
        <f t="shared" si="105"/>
        <v>0</v>
      </c>
      <c r="KA13" s="518">
        <f t="shared" si="106"/>
        <v>0</v>
      </c>
      <c r="KB13" s="520" t="e">
        <f t="shared" si="140"/>
        <v>#REF!</v>
      </c>
    </row>
    <row r="14" spans="1:288" ht="14.25" x14ac:dyDescent="0.2">
      <c r="A14" s="385">
        <f t="shared" si="147"/>
        <v>13</v>
      </c>
      <c r="B14" s="386" t="s">
        <v>405</v>
      </c>
      <c r="C14" s="387" t="s">
        <v>729</v>
      </c>
      <c r="D14" s="388" t="s">
        <v>787</v>
      </c>
      <c r="E14" s="388" t="s">
        <v>306</v>
      </c>
      <c r="F14" s="388">
        <v>229</v>
      </c>
      <c r="G14" s="394" t="str">
        <f>IF(ISNA(VLOOKUP(E14,Données!$J$2:$K$258,2,FALSE)),"",VLOOKUP(E14,Données!$J$2:$K$258,2,FALSE))</f>
        <v>New York JFK</v>
      </c>
      <c r="H14" s="80"/>
      <c r="I14" s="77" t="str">
        <f t="shared" si="107"/>
        <v>855GPD</v>
      </c>
      <c r="J14" s="82"/>
      <c r="K14" s="344" t="s">
        <v>688</v>
      </c>
      <c r="M14" s="84">
        <f t="shared" si="1"/>
        <v>0</v>
      </c>
      <c r="N14" s="84">
        <f t="shared" si="2"/>
        <v>0</v>
      </c>
      <c r="O14" s="84">
        <f t="shared" si="3"/>
        <v>0</v>
      </c>
      <c r="P14" s="84">
        <f t="shared" si="4"/>
        <v>0</v>
      </c>
      <c r="Q14" s="84">
        <f t="shared" si="5"/>
        <v>0</v>
      </c>
      <c r="S14" s="86" t="str">
        <f t="shared" si="108"/>
        <v>855</v>
      </c>
      <c r="T14" s="371" t="str">
        <f>VLOOKUP(S14,Données!$Q$2:$R$229,2,FALSE)</f>
        <v>0845</v>
      </c>
      <c r="U14" s="85">
        <f>COUNTIF($T$4:T14,T14)</f>
        <v>1</v>
      </c>
      <c r="V14" s="85" t="str">
        <f t="shared" si="6"/>
        <v>GPD</v>
      </c>
      <c r="W14" s="85" t="str">
        <f t="shared" si="109"/>
        <v>08451GPD</v>
      </c>
      <c r="X14" s="85">
        <f t="shared" si="7"/>
        <v>147</v>
      </c>
      <c r="Y14" s="85" t="str">
        <f t="shared" si="8"/>
        <v>DOH</v>
      </c>
      <c r="AA14" s="342" t="s">
        <v>4</v>
      </c>
      <c r="AB14" s="107">
        <f t="shared" si="9"/>
        <v>0</v>
      </c>
      <c r="AC14" s="106" t="str">
        <f t="shared" si="110"/>
        <v/>
      </c>
      <c r="AD14" s="97">
        <f t="shared" si="10"/>
        <v>0</v>
      </c>
      <c r="AE14" s="106" t="str">
        <f t="shared" si="11"/>
        <v/>
      </c>
      <c r="AF14" s="97">
        <f t="shared" si="12"/>
        <v>0</v>
      </c>
      <c r="AG14" s="106" t="str">
        <f t="shared" si="13"/>
        <v/>
      </c>
      <c r="AH14" s="97">
        <f t="shared" si="14"/>
        <v>0</v>
      </c>
      <c r="AI14" s="106" t="str">
        <f t="shared" si="15"/>
        <v/>
      </c>
      <c r="AJ14" s="97">
        <f t="shared" si="16"/>
        <v>0</v>
      </c>
      <c r="AK14" s="106" t="str">
        <f t="shared" si="17"/>
        <v/>
      </c>
      <c r="AL14" s="97">
        <f t="shared" si="18"/>
        <v>0</v>
      </c>
      <c r="AM14" s="108" t="str">
        <f t="shared" si="19"/>
        <v/>
      </c>
      <c r="AN14" s="113"/>
      <c r="AO14" s="115">
        <f t="shared" si="20"/>
        <v>0</v>
      </c>
      <c r="AP14" s="114" t="str">
        <f t="shared" si="21"/>
        <v/>
      </c>
      <c r="AQ14" s="89">
        <f t="shared" si="22"/>
        <v>0</v>
      </c>
      <c r="AR14" s="114" t="str">
        <f t="shared" si="23"/>
        <v/>
      </c>
      <c r="AS14" s="89">
        <f t="shared" si="24"/>
        <v>0</v>
      </c>
      <c r="AT14" s="114" t="str">
        <f t="shared" si="25"/>
        <v/>
      </c>
      <c r="AU14" s="89">
        <f t="shared" si="26"/>
        <v>0</v>
      </c>
      <c r="AV14" s="114" t="str">
        <f t="shared" si="27"/>
        <v/>
      </c>
      <c r="AW14" s="89">
        <f t="shared" si="28"/>
        <v>0</v>
      </c>
      <c r="AX14" s="114" t="str">
        <f t="shared" si="29"/>
        <v/>
      </c>
      <c r="AY14" s="89">
        <f t="shared" si="30"/>
        <v>0</v>
      </c>
      <c r="AZ14" s="116" t="str">
        <f t="shared" si="31"/>
        <v/>
      </c>
      <c r="BA14" s="113"/>
      <c r="BB14" s="122">
        <f t="shared" si="32"/>
        <v>0</v>
      </c>
      <c r="BC14" s="121" t="str">
        <f t="shared" si="33"/>
        <v/>
      </c>
      <c r="BD14" s="91">
        <f t="shared" si="34"/>
        <v>0</v>
      </c>
      <c r="BE14" s="121" t="str">
        <f t="shared" si="35"/>
        <v/>
      </c>
      <c r="BF14" s="91">
        <f t="shared" si="36"/>
        <v>0</v>
      </c>
      <c r="BG14" s="121" t="str">
        <f t="shared" si="37"/>
        <v/>
      </c>
      <c r="BH14" s="91">
        <f t="shared" si="38"/>
        <v>0</v>
      </c>
      <c r="BI14" s="121" t="str">
        <f t="shared" si="39"/>
        <v/>
      </c>
      <c r="BJ14" s="91">
        <f t="shared" si="40"/>
        <v>0</v>
      </c>
      <c r="BK14" s="121" t="str">
        <f t="shared" si="41"/>
        <v/>
      </c>
      <c r="BL14" s="91">
        <f t="shared" si="42"/>
        <v>0</v>
      </c>
      <c r="BM14" s="123" t="str">
        <f t="shared" si="43"/>
        <v/>
      </c>
      <c r="BN14" s="113"/>
      <c r="BO14" s="129">
        <f t="shared" si="44"/>
        <v>0</v>
      </c>
      <c r="BP14" s="128" t="str">
        <f t="shared" si="45"/>
        <v/>
      </c>
      <c r="BQ14" s="93">
        <f t="shared" si="46"/>
        <v>0</v>
      </c>
      <c r="BR14" s="128" t="str">
        <f t="shared" si="47"/>
        <v/>
      </c>
      <c r="BS14" s="93">
        <f t="shared" si="48"/>
        <v>0</v>
      </c>
      <c r="BT14" s="128" t="str">
        <f t="shared" si="49"/>
        <v/>
      </c>
      <c r="BU14" s="93">
        <f t="shared" si="111"/>
        <v>0</v>
      </c>
      <c r="BV14" s="128" t="str">
        <f t="shared" si="50"/>
        <v/>
      </c>
      <c r="BW14" s="93">
        <f t="shared" si="51"/>
        <v>0</v>
      </c>
      <c r="BX14" s="128" t="str">
        <f t="shared" si="52"/>
        <v/>
      </c>
      <c r="BY14" s="93">
        <f t="shared" si="53"/>
        <v>0</v>
      </c>
      <c r="BZ14" s="130" t="str">
        <f t="shared" si="54"/>
        <v/>
      </c>
      <c r="CA14" s="113"/>
      <c r="CB14" s="136">
        <f t="shared" si="55"/>
        <v>0</v>
      </c>
      <c r="CC14" s="135" t="str">
        <f t="shared" si="56"/>
        <v/>
      </c>
      <c r="CD14" s="95">
        <f t="shared" si="57"/>
        <v>0</v>
      </c>
      <c r="CE14" s="135" t="str">
        <f t="shared" si="58"/>
        <v/>
      </c>
      <c r="CF14" s="95">
        <f t="shared" si="59"/>
        <v>0</v>
      </c>
      <c r="CG14" s="135" t="str">
        <f t="shared" si="60"/>
        <v/>
      </c>
      <c r="CH14" s="95">
        <f t="shared" si="61"/>
        <v>0</v>
      </c>
      <c r="CI14" s="135" t="str">
        <f t="shared" si="62"/>
        <v/>
      </c>
      <c r="CJ14" s="95">
        <f t="shared" si="63"/>
        <v>0</v>
      </c>
      <c r="CK14" s="135" t="str">
        <f t="shared" si="64"/>
        <v/>
      </c>
      <c r="CL14" s="95">
        <f t="shared" si="65"/>
        <v>0</v>
      </c>
      <c r="CM14" s="137" t="str">
        <f t="shared" si="66"/>
        <v/>
      </c>
      <c r="CO14" s="163">
        <f>IFERROR(ROUNDUP((AB14*(VLOOKUP(VLOOKUP(AC14,Données!$J$2:$L$208,3,FALSE),Données!$E$10:$G$12,3,FALSE)))/1,0),0)</f>
        <v>0</v>
      </c>
      <c r="CP14" s="159">
        <f>IFERROR(ROUNDUP((AD14*(VLOOKUP(VLOOKUP(AE14,Données!$J$2:$L$208,3,FALSE),Données!$E$10:$G$12,3,FALSE)))/1,0),0)</f>
        <v>0</v>
      </c>
      <c r="CQ14" s="159">
        <f>IFERROR(ROUNDUP((AF14*(VLOOKUP(VLOOKUP(AG14,Données!$J$2:$L$208,3,FALSE),Données!$E$10:$G$12,3,FALSE)))/1,0),0)</f>
        <v>0</v>
      </c>
      <c r="CR14" s="159">
        <f>IFERROR(ROUNDUP((AH14*(VLOOKUP(VLOOKUP(AI14,Données!$J$2:$L$208,3,FALSE),Données!$E$10:$G$12,3,FALSE)))/1,0),0)</f>
        <v>0</v>
      </c>
      <c r="CS14" s="159">
        <f>IFERROR(ROUNDUP((AJ14*(VLOOKUP(VLOOKUP(AK14,Données!$J$2:$L$208,3,FALSE),Données!$E$10:$G$12,3,FALSE)))/1,0),0)</f>
        <v>0</v>
      </c>
      <c r="CT14" s="160">
        <f>IFERROR(ROUNDUP((AL14*(VLOOKUP(VLOOKUP(AM14,Données!$J$2:$L$208,3,FALSE),Données!$E$10:$G$12,3,FALSE)))/1,0),0)</f>
        <v>0</v>
      </c>
      <c r="CU14" s="158">
        <f>IF(ISNA(15/(VLOOKUP(VLOOKUP(AC14,Données!$J$2:$L$208,3,FALSE),Données!$E$10:$G$12,3,FALSE))),0,15/(VLOOKUP(VLOOKUP(AC14,Données!$J$2:$L$208,3,FALSE),Données!$E$10:$G$12,3,FALSE)))</f>
        <v>0</v>
      </c>
      <c r="CV14" s="159">
        <f>IF(ISNA(15/(VLOOKUP(VLOOKUP(AE14,Données!$J$2:$L$208,3,FALSE),Données!$E$10:$G$12,3,FALSE))),0,15/(VLOOKUP(VLOOKUP(AE14,Données!$J$2:$L$208,3,FALSE),Données!$E$10:$G$12,3,FALSE)))</f>
        <v>0</v>
      </c>
      <c r="CW14" s="159">
        <f>IF(ISNA(15/(VLOOKUP(VLOOKUP(AG14,Données!$J$2:$L$208,3,FALSE),Données!$E$10:$G$12,3,FALSE))),0,15/(VLOOKUP(VLOOKUP(AG14,Données!$J$2:$L$208,3,FALSE),Données!$E$10:$G$12,3,FALSE)))</f>
        <v>0</v>
      </c>
      <c r="CX14" s="159">
        <f>IF(ISNA(15/(VLOOKUP(VLOOKUP(AI14,Données!$J$2:$L$208,3,FALSE),Données!$E$10:$G$12,3,FALSE))),0,15/(VLOOKUP(VLOOKUP(AI14,Données!$J$2:$L$208,3,FALSE),Données!$E$10:$G$12,3,FALSE)))</f>
        <v>0</v>
      </c>
      <c r="CY14" s="159">
        <f>IF(ISNA(15/(VLOOKUP(VLOOKUP(AK14,Données!$J$2:$L$208,3,FALSE),Données!$E$10:$G$12,3,FALSE))),0,15/(VLOOKUP(VLOOKUP(AK14,Données!$J$2:$L$208,3,FALSE),Données!$E$10:$G$12,3,FALSE)))</f>
        <v>0</v>
      </c>
      <c r="CZ14" s="160">
        <f>IF(ISNA(15/(VLOOKUP(VLOOKUP(AM14,Données!$J$2:$L$208,3,FALSE),Données!$E$10:$G$12,3,FALSE))),0,15/(VLOOKUP(VLOOKUP(AM14,Données!$J$2:$L$208,3,FALSE),Données!$E$10:$G$12,3,FALSE)))</f>
        <v>0</v>
      </c>
      <c r="DA14" s="258">
        <v>14</v>
      </c>
      <c r="DB14" s="162">
        <f t="shared" si="112"/>
        <v>15</v>
      </c>
      <c r="DC14" s="161">
        <f t="shared" si="67"/>
        <v>0</v>
      </c>
      <c r="DD14" s="256">
        <f t="shared" si="68"/>
        <v>0</v>
      </c>
      <c r="DE14" s="259">
        <f>HLOOKUP(DA14,Plan!$I$6:$IO$26,17,FALSE)</f>
        <v>4</v>
      </c>
      <c r="DF14" s="164" t="s">
        <v>420</v>
      </c>
      <c r="DG14" s="157" t="str">
        <f t="shared" si="113"/>
        <v>08h15  4</v>
      </c>
      <c r="DH14" s="332">
        <f t="shared" si="69"/>
        <v>60</v>
      </c>
      <c r="DI14" s="334">
        <f t="shared" si="141"/>
        <v>663</v>
      </c>
      <c r="DK14" s="226">
        <f>IFERROR(ROUNDUP((AO14*(VLOOKUP(VLOOKUP(AP14,Données!$J$2:$L$208,3,FALSE),Données!$E$10:$G$12,3,FALSE)))/1,0),0)</f>
        <v>0</v>
      </c>
      <c r="DL14" s="173">
        <f>IFERROR(ROUNDUP((AQ14*(VLOOKUP(VLOOKUP(AR14,Données!$J$2:$L$208,3,FALSE),Données!$E$10:$G$12,3,FALSE)))/1,0),0)</f>
        <v>0</v>
      </c>
      <c r="DM14" s="173">
        <f>IFERROR(ROUNDUP((AS14*(VLOOKUP(VLOOKUP(AT14,Données!$J$2:$L$208,3,FALSE),Données!$E$10:$G$12,3,FALSE)))/1,0),0)</f>
        <v>0</v>
      </c>
      <c r="DN14" s="173">
        <f>IFERROR(ROUNDUP((AU14*(VLOOKUP(VLOOKUP(AV14,Données!$J$2:$L$208,3,FALSE),Données!$E$10:$G$12,3,FALSE)))/1,0),0)</f>
        <v>0</v>
      </c>
      <c r="DO14" s="173">
        <f>IFERROR(ROUNDUP((AW14*(VLOOKUP(VLOOKUP(AX14,Données!$J$2:$L$208,3,FALSE),Données!$E$10:$G$12,3,FALSE)))/1,0),0)</f>
        <v>0</v>
      </c>
      <c r="DP14" s="174">
        <f>IFERROR(ROUNDUP((AY14*(VLOOKUP(VLOOKUP(AZ14,Données!$J$2:$L$208,3,FALSE),Données!$E$10:$G$12,3,FALSE)))/1,0),0)</f>
        <v>0</v>
      </c>
      <c r="DQ14" s="172">
        <f>IF(ISNA(15/(VLOOKUP(VLOOKUP(AP14,Données!$J$2:$L$208,3,FALSE),Données!$E$10:$G$12,3,FALSE))),0,15/(VLOOKUP(VLOOKUP(AP14,Données!$J$2:$L$208,3,FALSE),Données!$E$10:$G$12,3,FALSE)))</f>
        <v>0</v>
      </c>
      <c r="DR14" s="173">
        <f>IF(ISNA(15/(VLOOKUP(VLOOKUP(AR14,Données!$J$2:$L$208,3,FALSE),Données!$E$10:$G$12,3,FALSE))),0,15/(VLOOKUP(VLOOKUP(AR14,Données!$J$2:$L$208,3,FALSE),Données!$E$10:$G$12,3,FALSE)))</f>
        <v>0</v>
      </c>
      <c r="DS14" s="173">
        <f>IF(ISNA(15/(VLOOKUP(VLOOKUP(AT14,Données!$J$2:$L$208,3,FALSE),Données!$E$10:$G$12,3,FALSE))),0,15/(VLOOKUP(VLOOKUP(AT14,Données!$J$2:$L$208,3,FALSE),Données!$E$10:$G$12,3,FALSE)))</f>
        <v>0</v>
      </c>
      <c r="DT14" s="173">
        <f>IF(ISNA(15/(VLOOKUP(VLOOKUP(AV14,Données!$J$2:$L$208,3,FALSE),Données!$E$10:$G$12,3,FALSE))),0,15/(VLOOKUP(VLOOKUP(AV14,Données!$J$2:$L$208,3,FALSE),Données!$E$10:$G$12,3,FALSE)))</f>
        <v>0</v>
      </c>
      <c r="DU14" s="173">
        <f>IF(ISNA(15/(VLOOKUP(VLOOKUP(AX14,Données!$J$2:$L$208,3,FALSE),Données!$E$10:$G$12,3,FALSE))),0,15/(VLOOKUP(VLOOKUP(AX14,Données!$J$2:$L$208,3,FALSE),Données!$E$10:$G$12,3,FALSE)))</f>
        <v>0</v>
      </c>
      <c r="DV14" s="174">
        <f>IF(ISNA(15/(VLOOKUP(VLOOKUP(AZ14,Données!$J$2:$L$208,3,FALSE),Données!$E$10:$G$12,3,FALSE))),0,15/(VLOOKUP(VLOOKUP(AZ14,Données!$J$2:$L$208,3,FALSE),Données!$E$10:$G$12,3,FALSE)))</f>
        <v>0</v>
      </c>
      <c r="DW14" s="282">
        <v>14</v>
      </c>
      <c r="DX14" s="169">
        <f t="shared" si="114"/>
        <v>36</v>
      </c>
      <c r="DY14" s="171">
        <f t="shared" si="115"/>
        <v>0</v>
      </c>
      <c r="DZ14" s="228" t="str">
        <f t="shared" si="71"/>
        <v/>
      </c>
      <c r="EA14" s="283">
        <f>HLOOKUP(DW14,Plan!$I$6:$IO$26,16,FALSE)</f>
        <v>1</v>
      </c>
      <c r="EB14" s="278" t="s">
        <v>420</v>
      </c>
      <c r="EC14" s="279" t="str">
        <f t="shared" si="116"/>
        <v>08h15  1</v>
      </c>
      <c r="ED14" s="84">
        <f t="shared" si="142"/>
        <v>36</v>
      </c>
      <c r="EE14" s="286">
        <f t="shared" si="143"/>
        <v>116.75</v>
      </c>
      <c r="EG14" s="208">
        <f>IFERROR(ROUNDUP((BB14*(VLOOKUP(VLOOKUP(BC14,Données!$J$2:$L$208,3,FALSE),Données!$E$10:$G$12,3,FALSE)))/1,0),0)</f>
        <v>0</v>
      </c>
      <c r="EH14" s="182">
        <f>IFERROR(ROUNDUP((BD14*(VLOOKUP(VLOOKUP(BE14,Données!$J$2:$L$208,3,FALSE),Données!$E$10:$G$12,3,FALSE)))/1,0),0)</f>
        <v>0</v>
      </c>
      <c r="EI14" s="182">
        <f>IFERROR(ROUNDUP((BF14*(VLOOKUP(VLOOKUP(BG14,Données!$J$2:$L$208,3,FALSE),Données!$E$10:$G$12,3,FALSE)))/1,0),0)</f>
        <v>0</v>
      </c>
      <c r="EJ14" s="182">
        <f>IFERROR(ROUNDUP((BH14*(VLOOKUP(VLOOKUP(BI14,Données!$J$2:$L$208,3,FALSE),Données!$E$10:$G$12,3,FALSE)))/1,0),0)</f>
        <v>0</v>
      </c>
      <c r="EK14" s="182">
        <f>IFERROR(ROUNDUP((BJ14*(VLOOKUP(VLOOKUP(BK14,Données!$J$2:$L$208,3,FALSE),Données!$E$10:$G$12,3,FALSE)))/1,0),0)</f>
        <v>0</v>
      </c>
      <c r="EL14" s="183">
        <f>IFERROR(ROUNDUP((BL14*(VLOOKUP(VLOOKUP(BM14,Données!$J$2:$L$208,3,FALSE),Données!$E$10:$G$12,3,FALSE)))/1,0),0)</f>
        <v>0</v>
      </c>
      <c r="EM14" s="181">
        <f>IF(ISNA(15/(VLOOKUP(VLOOKUP(BC14,Données!$J$2:$L$208,3,FALSE),Données!$E$10:$G$12,3,FALSE))),0,15/(VLOOKUP(VLOOKUP(BC14,Données!$J$2:$L$208,3,FALSE),Données!$E$10:$G$12,3,FALSE)))</f>
        <v>0</v>
      </c>
      <c r="EN14" s="182">
        <f>IF(ISNA(15/(VLOOKUP(VLOOKUP(BE14,Données!$J$2:$L$208,3,FALSE),Données!$E$10:$G$12,3,FALSE))),0,15/(VLOOKUP(VLOOKUP(BE14,Données!$J$2:$L$208,3,FALSE),Données!$E$10:$G$12,3,FALSE)))</f>
        <v>0</v>
      </c>
      <c r="EO14" s="182">
        <f>IF(ISNA(15/(VLOOKUP(VLOOKUP(BG14,Données!$J$2:$L$208,3,FALSE),Données!$E$10:$G$12,3,FALSE))),0,15/(VLOOKUP(VLOOKUP(BG14,Données!$J$2:$L$208,3,FALSE),Données!$E$10:$G$12,3,FALSE)))</f>
        <v>0</v>
      </c>
      <c r="EP14" s="182">
        <f>IF(ISNA(15/(VLOOKUP(VLOOKUP(BI14,Données!$J$2:$L$208,3,FALSE),Données!$E$10:$G$12,3,FALSE))),0,15/(VLOOKUP(VLOOKUP(BI14,Données!$J$2:$L$208,3,FALSE),Données!$E$10:$G$12,3,FALSE)))</f>
        <v>0</v>
      </c>
      <c r="EQ14" s="182">
        <f>IF(ISNA(15/(VLOOKUP(VLOOKUP(BK14,Données!$J$2:$L$208,3,FALSE),Données!$E$10:$G$12,3,FALSE))),0,15/(VLOOKUP(VLOOKUP(BK14,Données!$J$2:$L$208,3,FALSE),Données!$E$10:$G$12,3,FALSE)))</f>
        <v>0</v>
      </c>
      <c r="ER14" s="183">
        <f>IF(ISNA(15/(VLOOKUP(VLOOKUP(BM14,Données!$J$2:$L$208,3,FALSE),Données!$E$10:$G$12,3,FALSE))),0,15/(VLOOKUP(VLOOKUP(BM14,Données!$J$2:$L$208,3,FALSE),Données!$E$10:$G$12,3,FALSE)))</f>
        <v>0</v>
      </c>
      <c r="ES14" s="293">
        <v>14</v>
      </c>
      <c r="ET14" s="573">
        <f t="shared" si="117"/>
        <v>36</v>
      </c>
      <c r="EU14" s="180">
        <f t="shared" si="118"/>
        <v>0</v>
      </c>
      <c r="EV14" s="211" t="str">
        <f t="shared" si="72"/>
        <v/>
      </c>
      <c r="EW14" s="211">
        <f>HLOOKUP(ES14,Plan!$I$6:$IO$26,19,FALSE)</f>
        <v>4</v>
      </c>
      <c r="EX14" s="210" t="s">
        <v>420</v>
      </c>
      <c r="EY14" s="182" t="str">
        <f t="shared" si="119"/>
        <v>08h15  4</v>
      </c>
      <c r="EZ14" s="295">
        <f t="shared" si="144"/>
        <v>144</v>
      </c>
      <c r="FA14" s="296">
        <f t="shared" si="148"/>
        <v>0</v>
      </c>
      <c r="FC14" s="200">
        <f>IFERROR(ROUNDUP((BO14*(VLOOKUP(VLOOKUP(BP14,Données!$J$2:$L$208,3,FALSE),Données!$E$10:$G$12,3,FALSE)))/1,0),0)</f>
        <v>0</v>
      </c>
      <c r="FD14" s="190">
        <f>IFERROR(ROUNDUP((BQ14*(VLOOKUP(VLOOKUP(BR14,Données!$J$2:$L$208,3,FALSE),Données!$E$10:$G$12,3,FALSE)))/1,0),0)</f>
        <v>0</v>
      </c>
      <c r="FE14" s="190">
        <f>IFERROR(ROUNDUP((BS14*(VLOOKUP(VLOOKUP(BT14,Données!$J$2:$L$208,3,FALSE),Données!$E$10:$G$12,3,FALSE)))/1,0),0)</f>
        <v>0</v>
      </c>
      <c r="FF14" s="190">
        <f>IFERROR(ROUNDUP((BU14*(VLOOKUP(VLOOKUP(BV14,Données!$J$2:$L$208,3,FALSE),Données!$E$10:$G$12,3,FALSE)))/1,0),0)</f>
        <v>0</v>
      </c>
      <c r="FG14" s="190">
        <f>IFERROR(ROUNDUP((BW14*(VLOOKUP(VLOOKUP(BX14,Données!$J$2:$L$208,3,FALSE),Données!$E$10:$G$12,3,FALSE)))/1,0),0)</f>
        <v>0</v>
      </c>
      <c r="FH14" s="191">
        <f>IFERROR(ROUNDUP((BY14*(VLOOKUP(VLOOKUP(BZ14,Données!$J$2:$L$208,3,FALSE),Données!$E$10:$G$12,3,FALSE)))/1,0),0)</f>
        <v>0</v>
      </c>
      <c r="FI14" s="189">
        <f>IF(ISNA(15/(VLOOKUP(VLOOKUP(BP14,Données!$J$2:$L$208,3,FALSE),Données!$E$10:$G$12,3,FALSE))),0,15/(VLOOKUP(VLOOKUP(BP14,Données!$J$2:$L$208,3,FALSE),Données!$E$10:$G$12,3,FALSE)))</f>
        <v>0</v>
      </c>
      <c r="FJ14" s="190">
        <f>IF(ISNA(15/(VLOOKUP(VLOOKUP(BR14,Données!$J$2:$L$208,3,FALSE),Données!$E$10:$G$12,3,FALSE))),0,15/(VLOOKUP(VLOOKUP(BR14,Données!$J$2:$L$208,3,FALSE),Données!$E$10:$G$12,3,FALSE)))</f>
        <v>0</v>
      </c>
      <c r="FK14" s="190">
        <f>IF(ISNA(15/(VLOOKUP(VLOOKUP(BT14,Données!$J$2:$L$208,3,FALSE),Données!$E$10:$G$12,3,FALSE))),0,15/(VLOOKUP(VLOOKUP(BT14,Données!$J$2:$L$208,3,FALSE),Données!$E$10:$G$12,3,FALSE)))</f>
        <v>0</v>
      </c>
      <c r="FL14" s="190">
        <f>IF(ISNA(15/(VLOOKUP(VLOOKUP(BV14,Données!$J$2:$L$208,3,FALSE),Données!$E$10:$G$12,3,FALSE))),0,15/(VLOOKUP(VLOOKUP(BV14,Données!$J$2:$L$208,3,FALSE),Données!$E$10:$G$12,3,FALSE)))</f>
        <v>0</v>
      </c>
      <c r="FM14" s="190">
        <f>IF(ISNA(15/(VLOOKUP(VLOOKUP(BX14,Données!$J$2:$L$208,3,FALSE),Données!$E$10:$G$12,3,FALSE))),0,15/(VLOOKUP(VLOOKUP(BX14,Données!$J$2:$L$208,3,FALSE),Données!$E$10:$G$12,3,FALSE)))</f>
        <v>0</v>
      </c>
      <c r="FN14" s="191">
        <f>IF(ISNA(15/(VLOOKUP(VLOOKUP(BZ14,Données!$J$2:$L$208,3,FALSE),Données!$E$10:$G$12,3,FALSE))),0,15/(VLOOKUP(VLOOKUP(BZ14,Données!$J$2:$L$208,3,FALSE),Données!$E$10:$G$12,3,FALSE)))</f>
        <v>0</v>
      </c>
      <c r="FO14" s="305">
        <v>14</v>
      </c>
      <c r="FP14" s="188">
        <f t="shared" si="120"/>
        <v>0</v>
      </c>
      <c r="FQ14" s="190">
        <f t="shared" si="121"/>
        <v>0</v>
      </c>
      <c r="FR14" s="203" t="str">
        <f t="shared" si="73"/>
        <v/>
      </c>
      <c r="FS14" s="203">
        <f>HLOOKUP(FO14,Plan!$I$6:$IO$26,20,FALSE)</f>
        <v>0</v>
      </c>
      <c r="FT14" s="202" t="s">
        <v>420</v>
      </c>
      <c r="FU14" s="190" t="str">
        <f t="shared" si="122"/>
        <v>08h15  0</v>
      </c>
      <c r="FV14" s="307">
        <f t="shared" si="123"/>
        <v>0</v>
      </c>
      <c r="FW14" s="308">
        <f t="shared" si="145"/>
        <v>0</v>
      </c>
      <c r="FY14" s="233">
        <f>IFERROR(ROUNDUP((CB14*(VLOOKUP(VLOOKUP(CC14,Données!$J$2:$L$208,3,FALSE),Données!$E$10:$G$12,3,FALSE)))/1,0),0)</f>
        <v>0</v>
      </c>
      <c r="FZ14" s="218">
        <f>IFERROR(ROUNDUP((CD14*(VLOOKUP(VLOOKUP(CE14,Données!$J$2:$L$208,3,FALSE),Données!$E$10:$G$12,3,FALSE)))/1,0),0)</f>
        <v>0</v>
      </c>
      <c r="GA14" s="218">
        <f>IFERROR(ROUNDUP((CF14*(VLOOKUP(VLOOKUP(CG14,Données!$J$2:$L$208,3,FALSE),Données!$E$10:$G$12,3,FALSE)))/1,0),0)</f>
        <v>0</v>
      </c>
      <c r="GB14" s="218">
        <f>IFERROR(ROUNDUP((CH14*(VLOOKUP(VLOOKUP(CI14,Données!$J$2:$L$208,3,FALSE),Données!$E$10:$G$12,3,FALSE)))/1,0),0)</f>
        <v>0</v>
      </c>
      <c r="GC14" s="218">
        <f>IFERROR(ROUNDUP((CJ14*(VLOOKUP(VLOOKUP(CK14,Données!$J$2:$L$208,3,FALSE),Données!$E$10:$G$12,3,FALSE)))/1,0),0)</f>
        <v>0</v>
      </c>
      <c r="GD14" s="219">
        <f>IFERROR(ROUNDUP((CL14*(VLOOKUP(VLOOKUP(CM14,Données!$J$2:$L$208,3,FALSE),Données!$E$10:$G$12,3,FALSE)))/1,0),0)</f>
        <v>0</v>
      </c>
      <c r="GE14" s="217">
        <f>IF(ISNA(15/(VLOOKUP(VLOOKUP(CC14,Données!$J$2:$L$208,3,FALSE),Données!$E$10:$G$12,3,FALSE))),0,15/(VLOOKUP(VLOOKUP(CC14,Données!$J$2:$L$208,3,FALSE),Données!$E$10:$G$12,3,FALSE)))</f>
        <v>0</v>
      </c>
      <c r="GF14" s="218">
        <f>IF(ISNA(15/(VLOOKUP(VLOOKUP(CE14,Données!$J$2:$L$208,3,FALSE),Données!$E$10:$G$12,3,FALSE))),0,15/(VLOOKUP(VLOOKUP(CE14,Données!$J$2:$L$208,3,FALSE),Données!$E$10:$G$12,3,FALSE)))</f>
        <v>0</v>
      </c>
      <c r="GG14" s="218">
        <f>IF(ISNA(15/(VLOOKUP(VLOOKUP(CG14,Données!$J$2:$L$208,3,FALSE),Données!$E$10:$G$12,3,FALSE))),0,15/(VLOOKUP(VLOOKUP(CG14,Données!$J$2:$L$208,3,FALSE),Données!$E$10:$G$12,3,FALSE)))</f>
        <v>0</v>
      </c>
      <c r="GH14" s="218">
        <f>IF(ISNA(15/(VLOOKUP(VLOOKUP(CI14,Données!$J$2:$L$208,3,FALSE),Données!$E$10:$G$12,3,FALSE))),0,15/(VLOOKUP(VLOOKUP(CI14,Données!$J$2:$L$208,3,FALSE),Données!$E$10:$G$12,3,FALSE)))</f>
        <v>0</v>
      </c>
      <c r="GI14" s="218">
        <f>IF(ISNA(15/(VLOOKUP(VLOOKUP(CK14,Données!$J$2:$L$208,3,FALSE),Données!$E$10:$G$12,3,FALSE))),0,15/(VLOOKUP(VLOOKUP(CK14,Données!$J$2:$L$208,3,FALSE),Données!$E$10:$G$12,3,FALSE)))</f>
        <v>0</v>
      </c>
      <c r="GJ14" s="219">
        <f>IF(ISNA(15/(VLOOKUP(VLOOKUP(CM14,Données!$J$2:$L$208,3,FALSE),Données!$E$10:$G$12,3,FALSE))),0,15/(VLOOKUP(VLOOKUP(CM14,Données!$J$2:$L$208,3,FALSE),Données!$E$10:$G$12,3,FALSE)))</f>
        <v>0</v>
      </c>
      <c r="GK14" s="318">
        <v>14</v>
      </c>
      <c r="GL14" s="216">
        <f t="shared" si="124"/>
        <v>0</v>
      </c>
      <c r="GM14" s="218">
        <f t="shared" si="125"/>
        <v>0</v>
      </c>
      <c r="GN14" s="236" t="str">
        <f t="shared" si="74"/>
        <v/>
      </c>
      <c r="GO14" s="236">
        <f>HLOOKUP(GK14,Plan!$I$6:$IO$26,21,FALSE)</f>
        <v>0</v>
      </c>
      <c r="GP14" s="235" t="s">
        <v>420</v>
      </c>
      <c r="GQ14" s="218" t="str">
        <f t="shared" si="126"/>
        <v>08h15  0</v>
      </c>
      <c r="GR14" s="320">
        <f t="shared" si="75"/>
        <v>0</v>
      </c>
      <c r="GS14" s="321">
        <f t="shared" si="146"/>
        <v>0</v>
      </c>
      <c r="GT14" s="420"/>
      <c r="GU14" s="425" t="s">
        <v>502</v>
      </c>
      <c r="GV14" s="429" t="e">
        <f>#REF!</f>
        <v>#REF!</v>
      </c>
      <c r="GW14" s="430" t="e">
        <f>#REF!</f>
        <v>#REF!</v>
      </c>
      <c r="GX14" s="448" t="e">
        <f t="shared" si="127"/>
        <v>#REF!</v>
      </c>
      <c r="GY14" s="429" t="e">
        <f>#REF!</f>
        <v>#REF!</v>
      </c>
      <c r="GZ14" s="421" t="e">
        <f>#REF!</f>
        <v>#REF!</v>
      </c>
      <c r="HA14" s="434" t="e">
        <f>#REF!</f>
        <v>#REF!</v>
      </c>
      <c r="HB14" s="451" t="e">
        <f t="shared" si="128"/>
        <v>#REF!</v>
      </c>
      <c r="HD14" s="425" t="s">
        <v>502</v>
      </c>
      <c r="HE14" s="453" t="str">
        <f>IF(AB14=0,"",IF(VLOOKUP(AC14,Données!$J$2:$M$258,4,FALSE)="G",AB14,""))</f>
        <v/>
      </c>
      <c r="HF14" s="397" t="str">
        <f>IF(AD14=0,"",IF(VLOOKUP(AE14,Données!$J$2:$M$258,4,FALSE)="G",AD14,""))</f>
        <v/>
      </c>
      <c r="HG14" s="397" t="str">
        <f>IF(AF14=0,"",IF(VLOOKUP(AG14,Données!$J$2:$M$258,4,FALSE)="G",AF14,""))</f>
        <v/>
      </c>
      <c r="HH14" s="397" t="str">
        <f>IF(AH14=0,"",IF(VLOOKUP(AI14,Données!$J$2:$M$258,4,FALSE)="G",AH14,""))</f>
        <v/>
      </c>
      <c r="HI14" s="397" t="str">
        <f>IF(AJ14=0,"",IF(VLOOKUP(AK14,Données!$J$2:$M$258,4,FALSE)="G",AJ14,""))</f>
        <v/>
      </c>
      <c r="HJ14" s="461" t="str">
        <f>IF(AL14=0,"",IF(VLOOKUP(AM14,Données!$J$2:$M$258,4,FALSE)="G",AL14,""))</f>
        <v/>
      </c>
      <c r="HK14" s="464">
        <f t="shared" si="129"/>
        <v>0</v>
      </c>
      <c r="HL14" s="453" t="str">
        <f>IF(AO14=0,"",IF(VLOOKUP(AP14,Données!$J$2:$M$258,4,FALSE)="G",AO14,""))</f>
        <v/>
      </c>
      <c r="HM14" s="397" t="str">
        <f>IF(AQ14=0,"",IF(VLOOKUP(AR14,Données!$J$2:$M$258,4,FALSE)="G",AQ14,""))</f>
        <v/>
      </c>
      <c r="HN14" s="397" t="str">
        <f>IF(AS14=0,"",IF(VLOOKUP(AT14,Données!$J$2:$M$258,4,FALSE)="G",AS14,""))</f>
        <v/>
      </c>
      <c r="HO14" s="397" t="str">
        <f>IF(AU14=0,"",IF(VLOOKUP(AV14,Données!$J$2:$M$258,4,FALSE)="G",AU14,""))</f>
        <v/>
      </c>
      <c r="HP14" s="397" t="str">
        <f>IF(AW14=0,"",IF(VLOOKUP(AX14,Données!$J$2:$M$258,4,FALSE)="G",AW14,""))</f>
        <v/>
      </c>
      <c r="HQ14" s="461" t="str">
        <f>IF(AY14=0,"",IF(VLOOKUP(AZ14,Données!$J$2:$M$258,4,FALSE)="G",AY14,""))</f>
        <v/>
      </c>
      <c r="HR14" s="464">
        <f t="shared" si="130"/>
        <v>0</v>
      </c>
      <c r="HS14" s="453" t="str">
        <f>IF(BB14=0,"",IF(VLOOKUP(BC14,Données!$J$2:$M$258,4,FALSE)="G",BB14,""))</f>
        <v/>
      </c>
      <c r="HT14" s="397" t="str">
        <f>IF(BD14=0,"",IF(VLOOKUP(BE14,Données!$J$2:$M$258,4,FALSE)="G",BD14,""))</f>
        <v/>
      </c>
      <c r="HU14" s="397" t="str">
        <f>IF(BF14=0,"",IF(VLOOKUP(BG14,Données!$J$2:$M$258,4,FALSE)="G",BF14,""))</f>
        <v/>
      </c>
      <c r="HV14" s="397" t="str">
        <f>IF(BH14=0,"",IF(VLOOKUP(BI14,Données!$J$2:$M$258,4,FALSE)="G",BH14,""))</f>
        <v/>
      </c>
      <c r="HW14" s="397" t="str">
        <f>IF(BJ14=0,"",IF(VLOOKUP(BK14,Données!$J$2:$M$258,4,FALSE)="G",BJ14,""))</f>
        <v/>
      </c>
      <c r="HX14" s="461" t="str">
        <f>IF(BL14=0,"",IF(VLOOKUP(BM14,Données!$J$2:$M$258,4,FALSE)="G",BL14,""))</f>
        <v/>
      </c>
      <c r="HY14" s="464">
        <f t="shared" si="131"/>
        <v>0</v>
      </c>
      <c r="HZ14" s="453" t="str">
        <f>IF(BO14=0,"",IF(VLOOKUP(BP14,Données!$J$2:$M$258,4,FALSE)="G",BO14,""))</f>
        <v/>
      </c>
      <c r="IA14" s="397" t="str">
        <f>IF(BQ14=0,"",IF(VLOOKUP(BR14,Données!$J$2:$M$258,4,FALSE)="G",BQ14,""))</f>
        <v/>
      </c>
      <c r="IB14" s="397" t="str">
        <f>IF(BS14=0,"",IF(VLOOKUP(BT14,Données!$J$2:$M$258,4,FALSE)="G",BS14,""))</f>
        <v/>
      </c>
      <c r="IC14" s="397" t="str">
        <f>IF(BU14=0,"",IF(VLOOKUP(BV14,Données!$J$2:$M$258,4,FALSE)="G",BU14,""))</f>
        <v/>
      </c>
      <c r="ID14" s="397" t="str">
        <f>IF(BW14=0,"",IF(VLOOKUP(BX14,Données!$J$2:$M$258,4,FALSE)="G",BW14,""))</f>
        <v/>
      </c>
      <c r="IE14" s="461" t="str">
        <f>IF(BY14=0,"",IF(VLOOKUP(BZ14,Données!$J$2:$M$258,4,FALSE)="G",BY14,""))</f>
        <v/>
      </c>
      <c r="IF14" s="464">
        <f t="shared" si="132"/>
        <v>0</v>
      </c>
      <c r="IG14" s="453" t="str">
        <f>IF(CB14=0,"",IF(VLOOKUP(CC14,Données!$J$2:$M$258,4,FALSE)="G",CB14,""))</f>
        <v/>
      </c>
      <c r="IH14" s="397" t="str">
        <f>IF(CD14=0,"",IF(VLOOKUP(CE14,Données!$J$2:$M$258,4,FALSE)="G",CD14,""))</f>
        <v/>
      </c>
      <c r="II14" s="397" t="str">
        <f>IF(CF14=0,"",IF(VLOOKUP(CG14,Données!$J$2:$M$258,4,FALSE)="G",CF14,""))</f>
        <v/>
      </c>
      <c r="IJ14" s="397" t="str">
        <f>IF(CH14=0,"",IF(VLOOKUP(CI14,Données!$J$2:$M$258,4,FALSE)="G",CH14,""))</f>
        <v/>
      </c>
      <c r="IK14" s="397" t="str">
        <f>IF(CJ14=0,"",IF(VLOOKUP(CK14,Données!$J$2:$M$258,4,FALSE)="G",CJ14,""))</f>
        <v/>
      </c>
      <c r="IL14" s="461" t="str">
        <f>IF(CL14=0,"",IF(VLOOKUP(CM14,Données!$J$2:$M$258,4,FALSE)="G",CL14,""))</f>
        <v/>
      </c>
      <c r="IM14" s="464">
        <f t="shared" si="133"/>
        <v>0</v>
      </c>
      <c r="IO14" s="480">
        <f t="shared" si="77"/>
        <v>0</v>
      </c>
      <c r="IP14" s="481">
        <f t="shared" si="78"/>
        <v>0</v>
      </c>
      <c r="IQ14" s="482">
        <f t="shared" si="79"/>
        <v>0</v>
      </c>
      <c r="IR14" s="483">
        <f t="shared" si="80"/>
        <v>0</v>
      </c>
      <c r="IS14" s="484">
        <f t="shared" si="81"/>
        <v>0</v>
      </c>
      <c r="IT14" s="481">
        <f t="shared" si="82"/>
        <v>0</v>
      </c>
      <c r="IU14" s="482">
        <f t="shared" si="134"/>
        <v>4</v>
      </c>
      <c r="IV14" s="485">
        <f t="shared" si="135"/>
        <v>1</v>
      </c>
      <c r="IW14" s="483">
        <f>HLOOKUP(FO14,Plan!$I$6:$IO$30,25,FALSE)</f>
        <v>0</v>
      </c>
      <c r="IX14" s="482" t="str">
        <f t="shared" si="83"/>
        <v>08h15  4</v>
      </c>
      <c r="IY14" s="485">
        <f t="shared" si="84"/>
        <v>60</v>
      </c>
      <c r="IZ14" s="486">
        <f t="shared" si="85"/>
        <v>663</v>
      </c>
      <c r="JA14" s="484" t="str">
        <f t="shared" si="86"/>
        <v>08h15  1</v>
      </c>
      <c r="JB14" s="485">
        <f t="shared" si="87"/>
        <v>36</v>
      </c>
      <c r="JC14" s="487">
        <f t="shared" si="88"/>
        <v>116.75</v>
      </c>
      <c r="JD14" s="488" t="e">
        <f t="shared" si="136"/>
        <v>#REF!</v>
      </c>
      <c r="JF14" s="512">
        <f t="shared" si="89"/>
        <v>0</v>
      </c>
      <c r="JG14" s="513">
        <f t="shared" si="90"/>
        <v>0</v>
      </c>
      <c r="JH14" s="514">
        <f t="shared" si="91"/>
        <v>0</v>
      </c>
      <c r="JI14" s="515">
        <f t="shared" si="92"/>
        <v>0</v>
      </c>
      <c r="JJ14" s="513">
        <f t="shared" si="93"/>
        <v>0</v>
      </c>
      <c r="JK14" s="516">
        <f t="shared" si="94"/>
        <v>0</v>
      </c>
      <c r="JL14" s="517">
        <f t="shared" si="95"/>
        <v>0</v>
      </c>
      <c r="JM14" s="513">
        <f t="shared" si="96"/>
        <v>0</v>
      </c>
      <c r="JN14" s="514">
        <f t="shared" si="97"/>
        <v>0</v>
      </c>
      <c r="JO14" s="506">
        <f t="shared" si="137"/>
        <v>4</v>
      </c>
      <c r="JP14" s="507">
        <f t="shared" si="138"/>
        <v>0</v>
      </c>
      <c r="JQ14" s="507">
        <f t="shared" si="139"/>
        <v>0</v>
      </c>
      <c r="JR14" s="508">
        <f>HLOOKUP(GK14,Plan!$I$6:$IO$30,25,FALSE)</f>
        <v>0</v>
      </c>
      <c r="JS14" s="515" t="str">
        <f t="shared" si="98"/>
        <v>08h15  4</v>
      </c>
      <c r="JT14" s="513">
        <f t="shared" si="99"/>
        <v>144</v>
      </c>
      <c r="JU14" s="518">
        <f t="shared" si="100"/>
        <v>0</v>
      </c>
      <c r="JV14" s="517" t="str">
        <f t="shared" si="101"/>
        <v>08h15  0</v>
      </c>
      <c r="JW14" s="513">
        <f t="shared" si="102"/>
        <v>0</v>
      </c>
      <c r="JX14" s="519">
        <f t="shared" si="103"/>
        <v>0</v>
      </c>
      <c r="JY14" s="515" t="str">
        <f t="shared" si="104"/>
        <v>08h15  0</v>
      </c>
      <c r="JZ14" s="513">
        <f t="shared" si="105"/>
        <v>0</v>
      </c>
      <c r="KA14" s="518">
        <f t="shared" si="106"/>
        <v>0</v>
      </c>
      <c r="KB14" s="520" t="e">
        <f t="shared" si="140"/>
        <v>#REF!</v>
      </c>
    </row>
    <row r="15" spans="1:288" ht="14.25" x14ac:dyDescent="0.2">
      <c r="A15" s="385">
        <f t="shared" si="147"/>
        <v>14</v>
      </c>
      <c r="B15" s="386" t="s">
        <v>390</v>
      </c>
      <c r="C15" s="387" t="s">
        <v>730</v>
      </c>
      <c r="D15" s="388" t="s">
        <v>753</v>
      </c>
      <c r="E15" s="388" t="s">
        <v>262</v>
      </c>
      <c r="F15" s="388">
        <v>162</v>
      </c>
      <c r="G15" s="394" t="str">
        <f>IF(ISNA(VLOOKUP(E15,Données!$J$2:$K$258,2,FALSE)),"",VLOOKUP(E15,Données!$J$2:$K$258,2,FALSE))</f>
        <v>London Heathrow</v>
      </c>
      <c r="H15" s="80"/>
      <c r="I15" s="77" t="str">
        <f t="shared" si="107"/>
        <v>905T30</v>
      </c>
      <c r="J15" s="82"/>
      <c r="K15" s="344" t="s">
        <v>689</v>
      </c>
      <c r="M15" s="84">
        <f t="shared" si="1"/>
        <v>0</v>
      </c>
      <c r="N15" s="84">
        <f t="shared" si="2"/>
        <v>0</v>
      </c>
      <c r="O15" s="84">
        <f t="shared" si="3"/>
        <v>0</v>
      </c>
      <c r="P15" s="84">
        <f t="shared" si="4"/>
        <v>0</v>
      </c>
      <c r="Q15" s="84">
        <f t="shared" si="5"/>
        <v>0</v>
      </c>
      <c r="S15" s="86" t="str">
        <f t="shared" si="108"/>
        <v>905</v>
      </c>
      <c r="T15" s="371" t="str">
        <f>VLOOKUP(S15,Données!$Q$2:$R$229,2,FALSE)</f>
        <v>0900</v>
      </c>
      <c r="U15" s="85">
        <f>COUNTIF($T$4:T15,T15)</f>
        <v>1</v>
      </c>
      <c r="V15" s="85" t="str">
        <f t="shared" si="6"/>
        <v>T30</v>
      </c>
      <c r="W15" s="85" t="str">
        <f t="shared" si="109"/>
        <v>09001T30</v>
      </c>
      <c r="X15" s="85">
        <f t="shared" si="7"/>
        <v>131</v>
      </c>
      <c r="Y15" s="85" t="str">
        <f t="shared" si="8"/>
        <v>LGW</v>
      </c>
      <c r="AA15" s="342" t="s">
        <v>5</v>
      </c>
      <c r="AB15" s="107">
        <f t="shared" si="9"/>
        <v>0</v>
      </c>
      <c r="AC15" s="106" t="str">
        <f t="shared" si="110"/>
        <v/>
      </c>
      <c r="AD15" s="97">
        <f t="shared" si="10"/>
        <v>0</v>
      </c>
      <c r="AE15" s="106" t="str">
        <f t="shared" si="11"/>
        <v/>
      </c>
      <c r="AF15" s="97">
        <f t="shared" si="12"/>
        <v>0</v>
      </c>
      <c r="AG15" s="106" t="str">
        <f t="shared" si="13"/>
        <v/>
      </c>
      <c r="AH15" s="97">
        <f t="shared" si="14"/>
        <v>0</v>
      </c>
      <c r="AI15" s="106" t="str">
        <f t="shared" si="15"/>
        <v/>
      </c>
      <c r="AJ15" s="97">
        <f t="shared" si="16"/>
        <v>0</v>
      </c>
      <c r="AK15" s="106" t="str">
        <f t="shared" si="17"/>
        <v/>
      </c>
      <c r="AL15" s="97">
        <f t="shared" si="18"/>
        <v>0</v>
      </c>
      <c r="AM15" s="108" t="str">
        <f t="shared" si="19"/>
        <v/>
      </c>
      <c r="AN15" s="113"/>
      <c r="AO15" s="115">
        <f t="shared" si="20"/>
        <v>0</v>
      </c>
      <c r="AP15" s="114" t="str">
        <f t="shared" si="21"/>
        <v/>
      </c>
      <c r="AQ15" s="89">
        <f t="shared" si="22"/>
        <v>0</v>
      </c>
      <c r="AR15" s="114" t="str">
        <f t="shared" si="23"/>
        <v/>
      </c>
      <c r="AS15" s="89">
        <f t="shared" si="24"/>
        <v>0</v>
      </c>
      <c r="AT15" s="114" t="str">
        <f t="shared" si="25"/>
        <v/>
      </c>
      <c r="AU15" s="89">
        <f t="shared" si="26"/>
        <v>0</v>
      </c>
      <c r="AV15" s="114" t="str">
        <f t="shared" si="27"/>
        <v/>
      </c>
      <c r="AW15" s="89">
        <f t="shared" si="28"/>
        <v>0</v>
      </c>
      <c r="AX15" s="114" t="str">
        <f t="shared" si="29"/>
        <v/>
      </c>
      <c r="AY15" s="89">
        <f t="shared" si="30"/>
        <v>0</v>
      </c>
      <c r="AZ15" s="116" t="str">
        <f t="shared" si="31"/>
        <v/>
      </c>
      <c r="BA15" s="113"/>
      <c r="BB15" s="122">
        <f t="shared" si="32"/>
        <v>0</v>
      </c>
      <c r="BC15" s="121" t="str">
        <f t="shared" si="33"/>
        <v/>
      </c>
      <c r="BD15" s="91">
        <f t="shared" si="34"/>
        <v>0</v>
      </c>
      <c r="BE15" s="121" t="str">
        <f t="shared" si="35"/>
        <v/>
      </c>
      <c r="BF15" s="91">
        <f t="shared" si="36"/>
        <v>0</v>
      </c>
      <c r="BG15" s="121" t="str">
        <f t="shared" si="37"/>
        <v/>
      </c>
      <c r="BH15" s="91">
        <f t="shared" si="38"/>
        <v>0</v>
      </c>
      <c r="BI15" s="121" t="str">
        <f t="shared" si="39"/>
        <v/>
      </c>
      <c r="BJ15" s="91">
        <f t="shared" si="40"/>
        <v>0</v>
      </c>
      <c r="BK15" s="121" t="str">
        <f t="shared" si="41"/>
        <v/>
      </c>
      <c r="BL15" s="91">
        <f t="shared" si="42"/>
        <v>0</v>
      </c>
      <c r="BM15" s="123" t="str">
        <f t="shared" si="43"/>
        <v/>
      </c>
      <c r="BN15" s="113"/>
      <c r="BO15" s="129">
        <f t="shared" si="44"/>
        <v>0</v>
      </c>
      <c r="BP15" s="128" t="str">
        <f t="shared" si="45"/>
        <v/>
      </c>
      <c r="BQ15" s="93">
        <f t="shared" si="46"/>
        <v>0</v>
      </c>
      <c r="BR15" s="128" t="str">
        <f t="shared" si="47"/>
        <v/>
      </c>
      <c r="BS15" s="93">
        <f t="shared" si="48"/>
        <v>0</v>
      </c>
      <c r="BT15" s="128" t="str">
        <f t="shared" si="49"/>
        <v/>
      </c>
      <c r="BU15" s="93">
        <f t="shared" si="111"/>
        <v>0</v>
      </c>
      <c r="BV15" s="128" t="str">
        <f t="shared" si="50"/>
        <v/>
      </c>
      <c r="BW15" s="93">
        <f t="shared" si="51"/>
        <v>0</v>
      </c>
      <c r="BX15" s="128" t="str">
        <f t="shared" si="52"/>
        <v/>
      </c>
      <c r="BY15" s="93">
        <f t="shared" si="53"/>
        <v>0</v>
      </c>
      <c r="BZ15" s="130" t="str">
        <f t="shared" si="54"/>
        <v/>
      </c>
      <c r="CA15" s="113"/>
      <c r="CB15" s="136">
        <f t="shared" si="55"/>
        <v>0</v>
      </c>
      <c r="CC15" s="135" t="str">
        <f t="shared" si="56"/>
        <v/>
      </c>
      <c r="CD15" s="95">
        <f t="shared" si="57"/>
        <v>0</v>
      </c>
      <c r="CE15" s="135" t="str">
        <f t="shared" si="58"/>
        <v/>
      </c>
      <c r="CF15" s="95">
        <f t="shared" si="59"/>
        <v>0</v>
      </c>
      <c r="CG15" s="135" t="str">
        <f t="shared" si="60"/>
        <v/>
      </c>
      <c r="CH15" s="95">
        <f t="shared" si="61"/>
        <v>0</v>
      </c>
      <c r="CI15" s="135" t="str">
        <f t="shared" si="62"/>
        <v/>
      </c>
      <c r="CJ15" s="95">
        <f t="shared" si="63"/>
        <v>0</v>
      </c>
      <c r="CK15" s="135" t="str">
        <f t="shared" si="64"/>
        <v/>
      </c>
      <c r="CL15" s="95">
        <f t="shared" si="65"/>
        <v>0</v>
      </c>
      <c r="CM15" s="137" t="str">
        <f t="shared" si="66"/>
        <v/>
      </c>
      <c r="CO15" s="163">
        <f>IFERROR(ROUNDUP((AB15*(VLOOKUP(VLOOKUP(AC15,Données!$J$2:$L$208,3,FALSE),Données!$E$10:$G$12,3,FALSE)))/1,0),0)</f>
        <v>0</v>
      </c>
      <c r="CP15" s="159">
        <f>IFERROR(ROUNDUP((AD15*(VLOOKUP(VLOOKUP(AE15,Données!$J$2:$L$208,3,FALSE),Données!$E$10:$G$12,3,FALSE)))/1,0),0)</f>
        <v>0</v>
      </c>
      <c r="CQ15" s="159">
        <f>IFERROR(ROUNDUP((AF15*(VLOOKUP(VLOOKUP(AG15,Données!$J$2:$L$208,3,FALSE),Données!$E$10:$G$12,3,FALSE)))/1,0),0)</f>
        <v>0</v>
      </c>
      <c r="CR15" s="159">
        <f>IFERROR(ROUNDUP((AH15*(VLOOKUP(VLOOKUP(AI15,Données!$J$2:$L$208,3,FALSE),Données!$E$10:$G$12,3,FALSE)))/1,0),0)</f>
        <v>0</v>
      </c>
      <c r="CS15" s="159">
        <f>IFERROR(ROUNDUP((AJ15*(VLOOKUP(VLOOKUP(AK15,Données!$J$2:$L$208,3,FALSE),Données!$E$10:$G$12,3,FALSE)))/1,0),0)</f>
        <v>0</v>
      </c>
      <c r="CT15" s="160">
        <f>IFERROR(ROUNDUP((AL15*(VLOOKUP(VLOOKUP(AM15,Données!$J$2:$L$208,3,FALSE),Données!$E$10:$G$12,3,FALSE)))/1,0),0)</f>
        <v>0</v>
      </c>
      <c r="CU15" s="158">
        <f>IF(ISNA(15/(VLOOKUP(VLOOKUP(AC15,Données!$J$2:$L$208,3,FALSE),Données!$E$10:$G$12,3,FALSE))),0,15/(VLOOKUP(VLOOKUP(AC15,Données!$J$2:$L$208,3,FALSE),Données!$E$10:$G$12,3,FALSE)))</f>
        <v>0</v>
      </c>
      <c r="CV15" s="159">
        <f>IF(ISNA(15/(VLOOKUP(VLOOKUP(AE15,Données!$J$2:$L$208,3,FALSE),Données!$E$10:$G$12,3,FALSE))),0,15/(VLOOKUP(VLOOKUP(AE15,Données!$J$2:$L$208,3,FALSE),Données!$E$10:$G$12,3,FALSE)))</f>
        <v>0</v>
      </c>
      <c r="CW15" s="159">
        <f>IF(ISNA(15/(VLOOKUP(VLOOKUP(AG15,Données!$J$2:$L$208,3,FALSE),Données!$E$10:$G$12,3,FALSE))),0,15/(VLOOKUP(VLOOKUP(AG15,Données!$J$2:$L$208,3,FALSE),Données!$E$10:$G$12,3,FALSE)))</f>
        <v>0</v>
      </c>
      <c r="CX15" s="159">
        <f>IF(ISNA(15/(VLOOKUP(VLOOKUP(AI15,Données!$J$2:$L$208,3,FALSE),Données!$E$10:$G$12,3,FALSE))),0,15/(VLOOKUP(VLOOKUP(AI15,Données!$J$2:$L$208,3,FALSE),Données!$E$10:$G$12,3,FALSE)))</f>
        <v>0</v>
      </c>
      <c r="CY15" s="159">
        <f>IF(ISNA(15/(VLOOKUP(VLOOKUP(AK15,Données!$J$2:$L$208,3,FALSE),Données!$E$10:$G$12,3,FALSE))),0,15/(VLOOKUP(VLOOKUP(AK15,Données!$J$2:$L$208,3,FALSE),Données!$E$10:$G$12,3,FALSE)))</f>
        <v>0</v>
      </c>
      <c r="CZ15" s="160">
        <f>IF(ISNA(15/(VLOOKUP(VLOOKUP(AM15,Données!$J$2:$L$208,3,FALSE),Données!$E$10:$G$12,3,FALSE))),0,15/(VLOOKUP(VLOOKUP(AM15,Données!$J$2:$L$208,3,FALSE),Données!$E$10:$G$12,3,FALSE)))</f>
        <v>0</v>
      </c>
      <c r="DA15" s="258">
        <v>15</v>
      </c>
      <c r="DB15" s="162">
        <f t="shared" si="112"/>
        <v>15</v>
      </c>
      <c r="DC15" s="161">
        <f t="shared" si="67"/>
        <v>0</v>
      </c>
      <c r="DD15" s="256">
        <f t="shared" si="68"/>
        <v>0</v>
      </c>
      <c r="DE15" s="259">
        <f>HLOOKUP(DA15,Plan!$I$6:$IO$26,17,FALSE)</f>
        <v>10</v>
      </c>
      <c r="DF15" s="164" t="s">
        <v>421</v>
      </c>
      <c r="DG15" s="157" t="str">
        <f t="shared" si="113"/>
        <v>08h30  10</v>
      </c>
      <c r="DH15" s="332">
        <f t="shared" si="69"/>
        <v>150</v>
      </c>
      <c r="DI15" s="334">
        <f t="shared" si="141"/>
        <v>603</v>
      </c>
      <c r="DK15" s="226">
        <f>IFERROR(ROUNDUP((AO15*(VLOOKUP(VLOOKUP(AP15,Données!$J$2:$L$208,3,FALSE),Données!$E$10:$G$12,3,FALSE)))/1,0),0)</f>
        <v>0</v>
      </c>
      <c r="DL15" s="173">
        <f>IFERROR(ROUNDUP((AQ15*(VLOOKUP(VLOOKUP(AR15,Données!$J$2:$L$208,3,FALSE),Données!$E$10:$G$12,3,FALSE)))/1,0),0)</f>
        <v>0</v>
      </c>
      <c r="DM15" s="173">
        <f>IFERROR(ROUNDUP((AS15*(VLOOKUP(VLOOKUP(AT15,Données!$J$2:$L$208,3,FALSE),Données!$E$10:$G$12,3,FALSE)))/1,0),0)</f>
        <v>0</v>
      </c>
      <c r="DN15" s="173">
        <f>IFERROR(ROUNDUP((AU15*(VLOOKUP(VLOOKUP(AV15,Données!$J$2:$L$208,3,FALSE),Données!$E$10:$G$12,3,FALSE)))/1,0),0)</f>
        <v>0</v>
      </c>
      <c r="DO15" s="173">
        <f>IFERROR(ROUNDUP((AW15*(VLOOKUP(VLOOKUP(AX15,Données!$J$2:$L$208,3,FALSE),Données!$E$10:$G$12,3,FALSE)))/1,0),0)</f>
        <v>0</v>
      </c>
      <c r="DP15" s="174">
        <f>IFERROR(ROUNDUP((AY15*(VLOOKUP(VLOOKUP(AZ15,Données!$J$2:$L$208,3,FALSE),Données!$E$10:$G$12,3,FALSE)))/1,0),0)</f>
        <v>0</v>
      </c>
      <c r="DQ15" s="172">
        <f>IF(ISNA(15/(VLOOKUP(VLOOKUP(AP15,Données!$J$2:$L$208,3,FALSE),Données!$E$10:$G$12,3,FALSE))),0,15/(VLOOKUP(VLOOKUP(AP15,Données!$J$2:$L$208,3,FALSE),Données!$E$10:$G$12,3,FALSE)))</f>
        <v>0</v>
      </c>
      <c r="DR15" s="173">
        <f>IF(ISNA(15/(VLOOKUP(VLOOKUP(AR15,Données!$J$2:$L$208,3,FALSE),Données!$E$10:$G$12,3,FALSE))),0,15/(VLOOKUP(VLOOKUP(AR15,Données!$J$2:$L$208,3,FALSE),Données!$E$10:$G$12,3,FALSE)))</f>
        <v>0</v>
      </c>
      <c r="DS15" s="173">
        <f>IF(ISNA(15/(VLOOKUP(VLOOKUP(AT15,Données!$J$2:$L$208,3,FALSE),Données!$E$10:$G$12,3,FALSE))),0,15/(VLOOKUP(VLOOKUP(AT15,Données!$J$2:$L$208,3,FALSE),Données!$E$10:$G$12,3,FALSE)))</f>
        <v>0</v>
      </c>
      <c r="DT15" s="173">
        <f>IF(ISNA(15/(VLOOKUP(VLOOKUP(AV15,Données!$J$2:$L$208,3,FALSE),Données!$E$10:$G$12,3,FALSE))),0,15/(VLOOKUP(VLOOKUP(AV15,Données!$J$2:$L$208,3,FALSE),Données!$E$10:$G$12,3,FALSE)))</f>
        <v>0</v>
      </c>
      <c r="DU15" s="173">
        <f>IF(ISNA(15/(VLOOKUP(VLOOKUP(AX15,Données!$J$2:$L$208,3,FALSE),Données!$E$10:$G$12,3,FALSE))),0,15/(VLOOKUP(VLOOKUP(AX15,Données!$J$2:$L$208,3,FALSE),Données!$E$10:$G$12,3,FALSE)))</f>
        <v>0</v>
      </c>
      <c r="DV15" s="174">
        <f>IF(ISNA(15/(VLOOKUP(VLOOKUP(AZ15,Données!$J$2:$L$208,3,FALSE),Données!$E$10:$G$12,3,FALSE))),0,15/(VLOOKUP(VLOOKUP(AZ15,Données!$J$2:$L$208,3,FALSE),Données!$E$10:$G$12,3,FALSE)))</f>
        <v>0</v>
      </c>
      <c r="DW15" s="282">
        <v>15</v>
      </c>
      <c r="DX15" s="169">
        <f t="shared" si="114"/>
        <v>36</v>
      </c>
      <c r="DY15" s="171">
        <f t="shared" si="115"/>
        <v>0</v>
      </c>
      <c r="DZ15" s="228" t="str">
        <f t="shared" si="71"/>
        <v/>
      </c>
      <c r="EA15" s="283">
        <f>HLOOKUP(DW15,Plan!$I$6:$IO$26,16,FALSE)</f>
        <v>1</v>
      </c>
      <c r="EB15" s="278" t="s">
        <v>421</v>
      </c>
      <c r="EC15" s="279" t="str">
        <f t="shared" si="116"/>
        <v>08h30  1</v>
      </c>
      <c r="ED15" s="84">
        <f t="shared" si="142"/>
        <v>36</v>
      </c>
      <c r="EE15" s="286">
        <f t="shared" si="143"/>
        <v>67.75</v>
      </c>
      <c r="EG15" s="208">
        <f>IFERROR(ROUNDUP((BB15*(VLOOKUP(VLOOKUP(BC15,Données!$J$2:$L$208,3,FALSE),Données!$E$10:$G$12,3,FALSE)))/1,0),0)</f>
        <v>0</v>
      </c>
      <c r="EH15" s="182">
        <f>IFERROR(ROUNDUP((BD15*(VLOOKUP(VLOOKUP(BE15,Données!$J$2:$L$208,3,FALSE),Données!$E$10:$G$12,3,FALSE)))/1,0),0)</f>
        <v>0</v>
      </c>
      <c r="EI15" s="182">
        <f>IFERROR(ROUNDUP((BF15*(VLOOKUP(VLOOKUP(BG15,Données!$J$2:$L$208,3,FALSE),Données!$E$10:$G$12,3,FALSE)))/1,0),0)</f>
        <v>0</v>
      </c>
      <c r="EJ15" s="182">
        <f>IFERROR(ROUNDUP((BH15*(VLOOKUP(VLOOKUP(BI15,Données!$J$2:$L$208,3,FALSE),Données!$E$10:$G$12,3,FALSE)))/1,0),0)</f>
        <v>0</v>
      </c>
      <c r="EK15" s="182">
        <f>IFERROR(ROUNDUP((BJ15*(VLOOKUP(VLOOKUP(BK15,Données!$J$2:$L$208,3,FALSE),Données!$E$10:$G$12,3,FALSE)))/1,0),0)</f>
        <v>0</v>
      </c>
      <c r="EL15" s="183">
        <f>IFERROR(ROUNDUP((BL15*(VLOOKUP(VLOOKUP(BM15,Données!$J$2:$L$208,3,FALSE),Données!$E$10:$G$12,3,FALSE)))/1,0),0)</f>
        <v>0</v>
      </c>
      <c r="EM15" s="181">
        <f>IF(ISNA(15/(VLOOKUP(VLOOKUP(BC15,Données!$J$2:$L$208,3,FALSE),Données!$E$10:$G$12,3,FALSE))),0,15/(VLOOKUP(VLOOKUP(BC15,Données!$J$2:$L$208,3,FALSE),Données!$E$10:$G$12,3,FALSE)))</f>
        <v>0</v>
      </c>
      <c r="EN15" s="182">
        <f>IF(ISNA(15/(VLOOKUP(VLOOKUP(BE15,Données!$J$2:$L$208,3,FALSE),Données!$E$10:$G$12,3,FALSE))),0,15/(VLOOKUP(VLOOKUP(BE15,Données!$J$2:$L$208,3,FALSE),Données!$E$10:$G$12,3,FALSE)))</f>
        <v>0</v>
      </c>
      <c r="EO15" s="182">
        <f>IF(ISNA(15/(VLOOKUP(VLOOKUP(BG15,Données!$J$2:$L$208,3,FALSE),Données!$E$10:$G$12,3,FALSE))),0,15/(VLOOKUP(VLOOKUP(BG15,Données!$J$2:$L$208,3,FALSE),Données!$E$10:$G$12,3,FALSE)))</f>
        <v>0</v>
      </c>
      <c r="EP15" s="182">
        <f>IF(ISNA(15/(VLOOKUP(VLOOKUP(BI15,Données!$J$2:$L$208,3,FALSE),Données!$E$10:$G$12,3,FALSE))),0,15/(VLOOKUP(VLOOKUP(BI15,Données!$J$2:$L$208,3,FALSE),Données!$E$10:$G$12,3,FALSE)))</f>
        <v>0</v>
      </c>
      <c r="EQ15" s="182">
        <f>IF(ISNA(15/(VLOOKUP(VLOOKUP(BK15,Données!$J$2:$L$208,3,FALSE),Données!$E$10:$G$12,3,FALSE))),0,15/(VLOOKUP(VLOOKUP(BK15,Données!$J$2:$L$208,3,FALSE),Données!$E$10:$G$12,3,FALSE)))</f>
        <v>0</v>
      </c>
      <c r="ER15" s="183">
        <f>IF(ISNA(15/(VLOOKUP(VLOOKUP(BM15,Données!$J$2:$L$208,3,FALSE),Données!$E$10:$G$12,3,FALSE))),0,15/(VLOOKUP(VLOOKUP(BM15,Données!$J$2:$L$208,3,FALSE),Données!$E$10:$G$12,3,FALSE)))</f>
        <v>0</v>
      </c>
      <c r="ES15" s="293">
        <v>15</v>
      </c>
      <c r="ET15" s="573">
        <f t="shared" si="117"/>
        <v>36</v>
      </c>
      <c r="EU15" s="180">
        <f t="shared" si="118"/>
        <v>0</v>
      </c>
      <c r="EV15" s="211" t="str">
        <f t="shared" si="72"/>
        <v/>
      </c>
      <c r="EW15" s="211">
        <f>HLOOKUP(ES15,Plan!$I$6:$IO$26,19,FALSE)</f>
        <v>9</v>
      </c>
      <c r="EX15" s="210" t="s">
        <v>421</v>
      </c>
      <c r="EY15" s="182" t="str">
        <f t="shared" si="119"/>
        <v>08h30  9</v>
      </c>
      <c r="EZ15" s="295">
        <f t="shared" si="144"/>
        <v>324</v>
      </c>
      <c r="FA15" s="296">
        <f t="shared" si="148"/>
        <v>0</v>
      </c>
      <c r="FC15" s="200">
        <f>IFERROR(ROUNDUP((BO15*(VLOOKUP(VLOOKUP(BP15,Données!$J$2:$L$208,3,FALSE),Données!$E$10:$G$12,3,FALSE)))/1,0),0)</f>
        <v>0</v>
      </c>
      <c r="FD15" s="190">
        <f>IFERROR(ROUNDUP((BQ15*(VLOOKUP(VLOOKUP(BR15,Données!$J$2:$L$208,3,FALSE),Données!$E$10:$G$12,3,FALSE)))/1,0),0)</f>
        <v>0</v>
      </c>
      <c r="FE15" s="190">
        <f>IFERROR(ROUNDUP((BS15*(VLOOKUP(VLOOKUP(BT15,Données!$J$2:$L$208,3,FALSE),Données!$E$10:$G$12,3,FALSE)))/1,0),0)</f>
        <v>0</v>
      </c>
      <c r="FF15" s="190">
        <f>IFERROR(ROUNDUP((BU15*(VLOOKUP(VLOOKUP(BV15,Données!$J$2:$L$208,3,FALSE),Données!$E$10:$G$12,3,FALSE)))/1,0),0)</f>
        <v>0</v>
      </c>
      <c r="FG15" s="190">
        <f>IFERROR(ROUNDUP((BW15*(VLOOKUP(VLOOKUP(BX15,Données!$J$2:$L$208,3,FALSE),Données!$E$10:$G$12,3,FALSE)))/1,0),0)</f>
        <v>0</v>
      </c>
      <c r="FH15" s="191">
        <f>IFERROR(ROUNDUP((BY15*(VLOOKUP(VLOOKUP(BZ15,Données!$J$2:$L$208,3,FALSE),Données!$E$10:$G$12,3,FALSE)))/1,0),0)</f>
        <v>0</v>
      </c>
      <c r="FI15" s="189">
        <f>IF(ISNA(15/(VLOOKUP(VLOOKUP(BP15,Données!$J$2:$L$208,3,FALSE),Données!$E$10:$G$12,3,FALSE))),0,15/(VLOOKUP(VLOOKUP(BP15,Données!$J$2:$L$208,3,FALSE),Données!$E$10:$G$12,3,FALSE)))</f>
        <v>0</v>
      </c>
      <c r="FJ15" s="190">
        <f>IF(ISNA(15/(VLOOKUP(VLOOKUP(BR15,Données!$J$2:$L$208,3,FALSE),Données!$E$10:$G$12,3,FALSE))),0,15/(VLOOKUP(VLOOKUP(BR15,Données!$J$2:$L$208,3,FALSE),Données!$E$10:$G$12,3,FALSE)))</f>
        <v>0</v>
      </c>
      <c r="FK15" s="190">
        <f>IF(ISNA(15/(VLOOKUP(VLOOKUP(BT15,Données!$J$2:$L$208,3,FALSE),Données!$E$10:$G$12,3,FALSE))),0,15/(VLOOKUP(VLOOKUP(BT15,Données!$J$2:$L$208,3,FALSE),Données!$E$10:$G$12,3,FALSE)))</f>
        <v>0</v>
      </c>
      <c r="FL15" s="190">
        <f>IF(ISNA(15/(VLOOKUP(VLOOKUP(BV15,Données!$J$2:$L$208,3,FALSE),Données!$E$10:$G$12,3,FALSE))),0,15/(VLOOKUP(VLOOKUP(BV15,Données!$J$2:$L$208,3,FALSE),Données!$E$10:$G$12,3,FALSE)))</f>
        <v>0</v>
      </c>
      <c r="FM15" s="190">
        <f>IF(ISNA(15/(VLOOKUP(VLOOKUP(BX15,Données!$J$2:$L$208,3,FALSE),Données!$E$10:$G$12,3,FALSE))),0,15/(VLOOKUP(VLOOKUP(BX15,Données!$J$2:$L$208,3,FALSE),Données!$E$10:$G$12,3,FALSE)))</f>
        <v>0</v>
      </c>
      <c r="FN15" s="191">
        <f>IF(ISNA(15/(VLOOKUP(VLOOKUP(BZ15,Données!$J$2:$L$208,3,FALSE),Données!$E$10:$G$12,3,FALSE))),0,15/(VLOOKUP(VLOOKUP(BZ15,Données!$J$2:$L$208,3,FALSE),Données!$E$10:$G$12,3,FALSE)))</f>
        <v>0</v>
      </c>
      <c r="FO15" s="305">
        <v>15</v>
      </c>
      <c r="FP15" s="188">
        <f t="shared" si="120"/>
        <v>0</v>
      </c>
      <c r="FQ15" s="190">
        <f t="shared" si="121"/>
        <v>0</v>
      </c>
      <c r="FR15" s="203" t="str">
        <f t="shared" si="73"/>
        <v/>
      </c>
      <c r="FS15" s="203">
        <f>HLOOKUP(FO15,Plan!$I$6:$IO$26,20,FALSE)</f>
        <v>0</v>
      </c>
      <c r="FT15" s="202" t="s">
        <v>421</v>
      </c>
      <c r="FU15" s="190" t="str">
        <f t="shared" si="122"/>
        <v>08h30  0</v>
      </c>
      <c r="FV15" s="307">
        <f t="shared" si="123"/>
        <v>0</v>
      </c>
      <c r="FW15" s="308">
        <f t="shared" si="145"/>
        <v>0</v>
      </c>
      <c r="FY15" s="233">
        <f>IFERROR(ROUNDUP((CB15*(VLOOKUP(VLOOKUP(CC15,Données!$J$2:$L$208,3,FALSE),Données!$E$10:$G$12,3,FALSE)))/1,0),0)</f>
        <v>0</v>
      </c>
      <c r="FZ15" s="218">
        <f>IFERROR(ROUNDUP((CD15*(VLOOKUP(VLOOKUP(CE15,Données!$J$2:$L$208,3,FALSE),Données!$E$10:$G$12,3,FALSE)))/1,0),0)</f>
        <v>0</v>
      </c>
      <c r="GA15" s="218">
        <f>IFERROR(ROUNDUP((CF15*(VLOOKUP(VLOOKUP(CG15,Données!$J$2:$L$208,3,FALSE),Données!$E$10:$G$12,3,FALSE)))/1,0),0)</f>
        <v>0</v>
      </c>
      <c r="GB15" s="218">
        <f>IFERROR(ROUNDUP((CH15*(VLOOKUP(VLOOKUP(CI15,Données!$J$2:$L$208,3,FALSE),Données!$E$10:$G$12,3,FALSE)))/1,0),0)</f>
        <v>0</v>
      </c>
      <c r="GC15" s="218">
        <f>IFERROR(ROUNDUP((CJ15*(VLOOKUP(VLOOKUP(CK15,Données!$J$2:$L$208,3,FALSE),Données!$E$10:$G$12,3,FALSE)))/1,0),0)</f>
        <v>0</v>
      </c>
      <c r="GD15" s="219">
        <f>IFERROR(ROUNDUP((CL15*(VLOOKUP(VLOOKUP(CM15,Données!$J$2:$L$208,3,FALSE),Données!$E$10:$G$12,3,FALSE)))/1,0),0)</f>
        <v>0</v>
      </c>
      <c r="GE15" s="217">
        <f>IF(ISNA(15/(VLOOKUP(VLOOKUP(CC15,Données!$J$2:$L$208,3,FALSE),Données!$E$10:$G$12,3,FALSE))),0,15/(VLOOKUP(VLOOKUP(CC15,Données!$J$2:$L$208,3,FALSE),Données!$E$10:$G$12,3,FALSE)))</f>
        <v>0</v>
      </c>
      <c r="GF15" s="218">
        <f>IF(ISNA(15/(VLOOKUP(VLOOKUP(CE15,Données!$J$2:$L$208,3,FALSE),Données!$E$10:$G$12,3,FALSE))),0,15/(VLOOKUP(VLOOKUP(CE15,Données!$J$2:$L$208,3,FALSE),Données!$E$10:$G$12,3,FALSE)))</f>
        <v>0</v>
      </c>
      <c r="GG15" s="218">
        <f>IF(ISNA(15/(VLOOKUP(VLOOKUP(CG15,Données!$J$2:$L$208,3,FALSE),Données!$E$10:$G$12,3,FALSE))),0,15/(VLOOKUP(VLOOKUP(CG15,Données!$J$2:$L$208,3,FALSE),Données!$E$10:$G$12,3,FALSE)))</f>
        <v>0</v>
      </c>
      <c r="GH15" s="218">
        <f>IF(ISNA(15/(VLOOKUP(VLOOKUP(CI15,Données!$J$2:$L$208,3,FALSE),Données!$E$10:$G$12,3,FALSE))),0,15/(VLOOKUP(VLOOKUP(CI15,Données!$J$2:$L$208,3,FALSE),Données!$E$10:$G$12,3,FALSE)))</f>
        <v>0</v>
      </c>
      <c r="GI15" s="218">
        <f>IF(ISNA(15/(VLOOKUP(VLOOKUP(CK15,Données!$J$2:$L$208,3,FALSE),Données!$E$10:$G$12,3,FALSE))),0,15/(VLOOKUP(VLOOKUP(CK15,Données!$J$2:$L$208,3,FALSE),Données!$E$10:$G$12,3,FALSE)))</f>
        <v>0</v>
      </c>
      <c r="GJ15" s="219">
        <f>IF(ISNA(15/(VLOOKUP(VLOOKUP(CM15,Données!$J$2:$L$208,3,FALSE),Données!$E$10:$G$12,3,FALSE))),0,15/(VLOOKUP(VLOOKUP(CM15,Données!$J$2:$L$208,3,FALSE),Données!$E$10:$G$12,3,FALSE)))</f>
        <v>0</v>
      </c>
      <c r="GK15" s="318">
        <v>15</v>
      </c>
      <c r="GL15" s="216">
        <f t="shared" si="124"/>
        <v>0</v>
      </c>
      <c r="GM15" s="218">
        <f t="shared" si="125"/>
        <v>0</v>
      </c>
      <c r="GN15" s="236" t="str">
        <f t="shared" si="74"/>
        <v/>
      </c>
      <c r="GO15" s="236">
        <f>HLOOKUP(GK15,Plan!$I$6:$IO$26,21,FALSE)</f>
        <v>0</v>
      </c>
      <c r="GP15" s="235" t="s">
        <v>421</v>
      </c>
      <c r="GQ15" s="218" t="str">
        <f t="shared" si="126"/>
        <v>08h30  0</v>
      </c>
      <c r="GR15" s="320">
        <f t="shared" si="75"/>
        <v>0</v>
      </c>
      <c r="GS15" s="321">
        <f t="shared" si="146"/>
        <v>0</v>
      </c>
      <c r="GT15" s="420"/>
      <c r="GU15" s="425" t="s">
        <v>503</v>
      </c>
      <c r="GV15" s="429" t="e">
        <f>#REF!</f>
        <v>#REF!</v>
      </c>
      <c r="GW15" s="430" t="e">
        <f>#REF!</f>
        <v>#REF!</v>
      </c>
      <c r="GX15" s="448" t="e">
        <f t="shared" si="127"/>
        <v>#REF!</v>
      </c>
      <c r="GY15" s="429" t="e">
        <f>#REF!</f>
        <v>#REF!</v>
      </c>
      <c r="GZ15" s="421" t="e">
        <f>#REF!</f>
        <v>#REF!</v>
      </c>
      <c r="HA15" s="434" t="e">
        <f>#REF!</f>
        <v>#REF!</v>
      </c>
      <c r="HB15" s="451" t="e">
        <f t="shared" si="128"/>
        <v>#REF!</v>
      </c>
      <c r="HD15" s="425" t="s">
        <v>503</v>
      </c>
      <c r="HE15" s="453" t="str">
        <f>IF(AB15=0,"",IF(VLOOKUP(AC15,Données!$J$2:$M$258,4,FALSE)="G",AB15,""))</f>
        <v/>
      </c>
      <c r="HF15" s="397" t="str">
        <f>IF(AD15=0,"",IF(VLOOKUP(AE15,Données!$J$2:$M$258,4,FALSE)="G",AD15,""))</f>
        <v/>
      </c>
      <c r="HG15" s="397" t="str">
        <f>IF(AF15=0,"",IF(VLOOKUP(AG15,Données!$J$2:$M$258,4,FALSE)="G",AF15,""))</f>
        <v/>
      </c>
      <c r="HH15" s="397" t="str">
        <f>IF(AH15=0,"",IF(VLOOKUP(AI15,Données!$J$2:$M$258,4,FALSE)="G",AH15,""))</f>
        <v/>
      </c>
      <c r="HI15" s="397" t="str">
        <f>IF(AJ15=0,"",IF(VLOOKUP(AK15,Données!$J$2:$M$258,4,FALSE)="G",AJ15,""))</f>
        <v/>
      </c>
      <c r="HJ15" s="461" t="str">
        <f>IF(AL15=0,"",IF(VLOOKUP(AM15,Données!$J$2:$M$258,4,FALSE)="G",AL15,""))</f>
        <v/>
      </c>
      <c r="HK15" s="464">
        <f t="shared" si="129"/>
        <v>0</v>
      </c>
      <c r="HL15" s="453" t="str">
        <f>IF(AO15=0,"",IF(VLOOKUP(AP15,Données!$J$2:$M$258,4,FALSE)="G",AO15,""))</f>
        <v/>
      </c>
      <c r="HM15" s="397" t="str">
        <f>IF(AQ15=0,"",IF(VLOOKUP(AR15,Données!$J$2:$M$258,4,FALSE)="G",AQ15,""))</f>
        <v/>
      </c>
      <c r="HN15" s="397" t="str">
        <f>IF(AS15=0,"",IF(VLOOKUP(AT15,Données!$J$2:$M$258,4,FALSE)="G",AS15,""))</f>
        <v/>
      </c>
      <c r="HO15" s="397" t="str">
        <f>IF(AU15=0,"",IF(VLOOKUP(AV15,Données!$J$2:$M$258,4,FALSE)="G",AU15,""))</f>
        <v/>
      </c>
      <c r="HP15" s="397" t="str">
        <f>IF(AW15=0,"",IF(VLOOKUP(AX15,Données!$J$2:$M$258,4,FALSE)="G",AW15,""))</f>
        <v/>
      </c>
      <c r="HQ15" s="461" t="str">
        <f>IF(AY15=0,"",IF(VLOOKUP(AZ15,Données!$J$2:$M$258,4,FALSE)="G",AY15,""))</f>
        <v/>
      </c>
      <c r="HR15" s="464">
        <f t="shared" si="130"/>
        <v>0</v>
      </c>
      <c r="HS15" s="453" t="str">
        <f>IF(BB15=0,"",IF(VLOOKUP(BC15,Données!$J$2:$M$258,4,FALSE)="G",BB15,""))</f>
        <v/>
      </c>
      <c r="HT15" s="397" t="str">
        <f>IF(BD15=0,"",IF(VLOOKUP(BE15,Données!$J$2:$M$258,4,FALSE)="G",BD15,""))</f>
        <v/>
      </c>
      <c r="HU15" s="397" t="str">
        <f>IF(BF15=0,"",IF(VLOOKUP(BG15,Données!$J$2:$M$258,4,FALSE)="G",BF15,""))</f>
        <v/>
      </c>
      <c r="HV15" s="397" t="str">
        <f>IF(BH15=0,"",IF(VLOOKUP(BI15,Données!$J$2:$M$258,4,FALSE)="G",BH15,""))</f>
        <v/>
      </c>
      <c r="HW15" s="397" t="str">
        <f>IF(BJ15=0,"",IF(VLOOKUP(BK15,Données!$J$2:$M$258,4,FALSE)="G",BJ15,""))</f>
        <v/>
      </c>
      <c r="HX15" s="461" t="str">
        <f>IF(BL15=0,"",IF(VLOOKUP(BM15,Données!$J$2:$M$258,4,FALSE)="G",BL15,""))</f>
        <v/>
      </c>
      <c r="HY15" s="464">
        <f t="shared" si="131"/>
        <v>0</v>
      </c>
      <c r="HZ15" s="453" t="str">
        <f>IF(BO15=0,"",IF(VLOOKUP(BP15,Données!$J$2:$M$258,4,FALSE)="G",BO15,""))</f>
        <v/>
      </c>
      <c r="IA15" s="397" t="str">
        <f>IF(BQ15=0,"",IF(VLOOKUP(BR15,Données!$J$2:$M$258,4,FALSE)="G",BQ15,""))</f>
        <v/>
      </c>
      <c r="IB15" s="397" t="str">
        <f>IF(BS15=0,"",IF(VLOOKUP(BT15,Données!$J$2:$M$258,4,FALSE)="G",BS15,""))</f>
        <v/>
      </c>
      <c r="IC15" s="397" t="str">
        <f>IF(BU15=0,"",IF(VLOOKUP(BV15,Données!$J$2:$M$258,4,FALSE)="G",BU15,""))</f>
        <v/>
      </c>
      <c r="ID15" s="397" t="str">
        <f>IF(BW15=0,"",IF(VLOOKUP(BX15,Données!$J$2:$M$258,4,FALSE)="G",BW15,""))</f>
        <v/>
      </c>
      <c r="IE15" s="461" t="str">
        <f>IF(BY15=0,"",IF(VLOOKUP(BZ15,Données!$J$2:$M$258,4,FALSE)="G",BY15,""))</f>
        <v/>
      </c>
      <c r="IF15" s="464">
        <f t="shared" si="132"/>
        <v>0</v>
      </c>
      <c r="IG15" s="453" t="str">
        <f>IF(CB15=0,"",IF(VLOOKUP(CC15,Données!$J$2:$M$258,4,FALSE)="G",CB15,""))</f>
        <v/>
      </c>
      <c r="IH15" s="397" t="str">
        <f>IF(CD15=0,"",IF(VLOOKUP(CE15,Données!$J$2:$M$258,4,FALSE)="G",CD15,""))</f>
        <v/>
      </c>
      <c r="II15" s="397" t="str">
        <f>IF(CF15=0,"",IF(VLOOKUP(CG15,Données!$J$2:$M$258,4,FALSE)="G",CF15,""))</f>
        <v/>
      </c>
      <c r="IJ15" s="397" t="str">
        <f>IF(CH15=0,"",IF(VLOOKUP(CI15,Données!$J$2:$M$258,4,FALSE)="G",CH15,""))</f>
        <v/>
      </c>
      <c r="IK15" s="397" t="str">
        <f>IF(CJ15=0,"",IF(VLOOKUP(CK15,Données!$J$2:$M$258,4,FALSE)="G",CJ15,""))</f>
        <v/>
      </c>
      <c r="IL15" s="461" t="str">
        <f>IF(CL15=0,"",IF(VLOOKUP(CM15,Données!$J$2:$M$258,4,FALSE)="G",CL15,""))</f>
        <v/>
      </c>
      <c r="IM15" s="464">
        <f t="shared" si="133"/>
        <v>0</v>
      </c>
      <c r="IO15" s="480">
        <f t="shared" si="77"/>
        <v>0</v>
      </c>
      <c r="IP15" s="481">
        <f t="shared" si="78"/>
        <v>0</v>
      </c>
      <c r="IQ15" s="482">
        <f t="shared" si="79"/>
        <v>0</v>
      </c>
      <c r="IR15" s="483">
        <f t="shared" si="80"/>
        <v>0</v>
      </c>
      <c r="IS15" s="484">
        <f t="shared" si="81"/>
        <v>0</v>
      </c>
      <c r="IT15" s="481">
        <f t="shared" si="82"/>
        <v>0</v>
      </c>
      <c r="IU15" s="482">
        <f t="shared" si="134"/>
        <v>10</v>
      </c>
      <c r="IV15" s="485">
        <f t="shared" si="135"/>
        <v>1</v>
      </c>
      <c r="IW15" s="483">
        <f>HLOOKUP(FO15,Plan!$I$6:$IO$30,25,FALSE)</f>
        <v>0</v>
      </c>
      <c r="IX15" s="482" t="str">
        <f t="shared" si="83"/>
        <v>08h30  10</v>
      </c>
      <c r="IY15" s="485">
        <f t="shared" si="84"/>
        <v>150</v>
      </c>
      <c r="IZ15" s="486">
        <f t="shared" si="85"/>
        <v>603</v>
      </c>
      <c r="JA15" s="484" t="str">
        <f t="shared" si="86"/>
        <v>08h30  1</v>
      </c>
      <c r="JB15" s="485">
        <f t="shared" si="87"/>
        <v>36</v>
      </c>
      <c r="JC15" s="487">
        <f t="shared" si="88"/>
        <v>67.75</v>
      </c>
      <c r="JD15" s="488" t="e">
        <f t="shared" si="136"/>
        <v>#REF!</v>
      </c>
      <c r="JF15" s="512">
        <f t="shared" si="89"/>
        <v>0</v>
      </c>
      <c r="JG15" s="513">
        <f t="shared" si="90"/>
        <v>0</v>
      </c>
      <c r="JH15" s="514">
        <f t="shared" si="91"/>
        <v>0</v>
      </c>
      <c r="JI15" s="515">
        <f t="shared" si="92"/>
        <v>0</v>
      </c>
      <c r="JJ15" s="513">
        <f t="shared" si="93"/>
        <v>0</v>
      </c>
      <c r="JK15" s="516">
        <f t="shared" si="94"/>
        <v>0</v>
      </c>
      <c r="JL15" s="517">
        <f t="shared" si="95"/>
        <v>0</v>
      </c>
      <c r="JM15" s="513">
        <f t="shared" si="96"/>
        <v>0</v>
      </c>
      <c r="JN15" s="514">
        <f t="shared" si="97"/>
        <v>0</v>
      </c>
      <c r="JO15" s="506">
        <f t="shared" si="137"/>
        <v>9</v>
      </c>
      <c r="JP15" s="507">
        <f t="shared" si="138"/>
        <v>0</v>
      </c>
      <c r="JQ15" s="507">
        <f t="shared" si="139"/>
        <v>0</v>
      </c>
      <c r="JR15" s="508">
        <f>HLOOKUP(GK15,Plan!$I$6:$IO$30,25,FALSE)</f>
        <v>0</v>
      </c>
      <c r="JS15" s="515" t="str">
        <f t="shared" si="98"/>
        <v>08h30  9</v>
      </c>
      <c r="JT15" s="513">
        <f t="shared" si="99"/>
        <v>324</v>
      </c>
      <c r="JU15" s="518">
        <f t="shared" si="100"/>
        <v>0</v>
      </c>
      <c r="JV15" s="517" t="str">
        <f t="shared" si="101"/>
        <v>08h30  0</v>
      </c>
      <c r="JW15" s="513">
        <f t="shared" si="102"/>
        <v>0</v>
      </c>
      <c r="JX15" s="519">
        <f t="shared" si="103"/>
        <v>0</v>
      </c>
      <c r="JY15" s="515" t="str">
        <f t="shared" si="104"/>
        <v>08h30  0</v>
      </c>
      <c r="JZ15" s="513">
        <f t="shared" si="105"/>
        <v>0</v>
      </c>
      <c r="KA15" s="518">
        <f t="shared" si="106"/>
        <v>0</v>
      </c>
      <c r="KB15" s="520" t="e">
        <f t="shared" si="140"/>
        <v>#REF!</v>
      </c>
    </row>
    <row r="16" spans="1:288" ht="14.25" x14ac:dyDescent="0.2">
      <c r="A16" s="385">
        <f t="shared" si="147"/>
        <v>15</v>
      </c>
      <c r="B16" s="386" t="s">
        <v>406</v>
      </c>
      <c r="C16" s="387" t="s">
        <v>730</v>
      </c>
      <c r="D16" s="388" t="s">
        <v>847</v>
      </c>
      <c r="E16" s="388" t="s">
        <v>308</v>
      </c>
      <c r="F16" s="388">
        <v>207</v>
      </c>
      <c r="G16" s="394" t="str">
        <f>IF(ISNA(VLOOKUP(E16,Données!$J$2:$K$258,2,FALSE)),"",VLOOKUP(E16,Données!$J$2:$K$258,2,FALSE))</f>
        <v>New York / Newark</v>
      </c>
      <c r="H16" s="80"/>
      <c r="I16" s="77" t="str">
        <f t="shared" si="107"/>
        <v>915GPA</v>
      </c>
      <c r="J16" s="82"/>
      <c r="K16" s="344" t="s">
        <v>690</v>
      </c>
      <c r="M16" s="84">
        <f t="shared" si="1"/>
        <v>0</v>
      </c>
      <c r="N16" s="84">
        <f t="shared" si="2"/>
        <v>0</v>
      </c>
      <c r="O16" s="84">
        <f t="shared" si="3"/>
        <v>0</v>
      </c>
      <c r="P16" s="84">
        <f t="shared" si="4"/>
        <v>0</v>
      </c>
      <c r="Q16" s="84">
        <f t="shared" si="5"/>
        <v>0</v>
      </c>
      <c r="S16" s="86" t="str">
        <f t="shared" si="108"/>
        <v>915</v>
      </c>
      <c r="T16" s="371" t="str">
        <f>VLOOKUP(S16,Données!$Q$2:$R$229,2,FALSE)</f>
        <v>0915</v>
      </c>
      <c r="U16" s="85">
        <f>COUNTIF($T$4:T16,T16)</f>
        <v>1</v>
      </c>
      <c r="V16" s="85" t="str">
        <f t="shared" si="6"/>
        <v>GPA</v>
      </c>
      <c r="W16" s="85" t="str">
        <f t="shared" si="109"/>
        <v>09151GPA</v>
      </c>
      <c r="X16" s="85">
        <f t="shared" si="7"/>
        <v>229</v>
      </c>
      <c r="Y16" s="85" t="str">
        <f t="shared" si="8"/>
        <v>JFK</v>
      </c>
      <c r="AA16" s="342" t="s">
        <v>6</v>
      </c>
      <c r="AB16" s="107">
        <f t="shared" si="9"/>
        <v>0</v>
      </c>
      <c r="AC16" s="106" t="str">
        <f t="shared" si="110"/>
        <v/>
      </c>
      <c r="AD16" s="97">
        <f t="shared" si="10"/>
        <v>0</v>
      </c>
      <c r="AE16" s="106" t="str">
        <f t="shared" si="11"/>
        <v/>
      </c>
      <c r="AF16" s="97">
        <f t="shared" si="12"/>
        <v>0</v>
      </c>
      <c r="AG16" s="106" t="str">
        <f t="shared" si="13"/>
        <v/>
      </c>
      <c r="AH16" s="97">
        <f t="shared" si="14"/>
        <v>0</v>
      </c>
      <c r="AI16" s="106" t="str">
        <f t="shared" si="15"/>
        <v/>
      </c>
      <c r="AJ16" s="97">
        <f t="shared" si="16"/>
        <v>0</v>
      </c>
      <c r="AK16" s="106" t="str">
        <f t="shared" si="17"/>
        <v/>
      </c>
      <c r="AL16" s="97">
        <f t="shared" si="18"/>
        <v>0</v>
      </c>
      <c r="AM16" s="108" t="str">
        <f t="shared" si="19"/>
        <v/>
      </c>
      <c r="AN16" s="113"/>
      <c r="AO16" s="115">
        <f t="shared" si="20"/>
        <v>147</v>
      </c>
      <c r="AP16" s="114" t="str">
        <f t="shared" si="21"/>
        <v>DOH</v>
      </c>
      <c r="AQ16" s="89">
        <f t="shared" si="22"/>
        <v>0</v>
      </c>
      <c r="AR16" s="114" t="str">
        <f t="shared" si="23"/>
        <v/>
      </c>
      <c r="AS16" s="89">
        <f t="shared" si="24"/>
        <v>0</v>
      </c>
      <c r="AT16" s="114" t="str">
        <f t="shared" si="25"/>
        <v/>
      </c>
      <c r="AU16" s="89">
        <f t="shared" si="26"/>
        <v>0</v>
      </c>
      <c r="AV16" s="114" t="str">
        <f t="shared" si="27"/>
        <v/>
      </c>
      <c r="AW16" s="89">
        <f t="shared" si="28"/>
        <v>0</v>
      </c>
      <c r="AX16" s="114" t="str">
        <f t="shared" si="29"/>
        <v/>
      </c>
      <c r="AY16" s="89">
        <f t="shared" si="30"/>
        <v>0</v>
      </c>
      <c r="AZ16" s="116" t="str">
        <f t="shared" si="31"/>
        <v/>
      </c>
      <c r="BA16" s="113"/>
      <c r="BB16" s="122">
        <f t="shared" si="32"/>
        <v>0</v>
      </c>
      <c r="BC16" s="121" t="str">
        <f t="shared" si="33"/>
        <v/>
      </c>
      <c r="BD16" s="91">
        <f t="shared" si="34"/>
        <v>0</v>
      </c>
      <c r="BE16" s="121" t="str">
        <f t="shared" si="35"/>
        <v/>
      </c>
      <c r="BF16" s="91">
        <f t="shared" si="36"/>
        <v>0</v>
      </c>
      <c r="BG16" s="121" t="str">
        <f t="shared" si="37"/>
        <v/>
      </c>
      <c r="BH16" s="91">
        <f t="shared" si="38"/>
        <v>0</v>
      </c>
      <c r="BI16" s="121" t="str">
        <f t="shared" si="39"/>
        <v/>
      </c>
      <c r="BJ16" s="91">
        <f t="shared" si="40"/>
        <v>0</v>
      </c>
      <c r="BK16" s="121" t="str">
        <f t="shared" si="41"/>
        <v/>
      </c>
      <c r="BL16" s="91">
        <f t="shared" si="42"/>
        <v>0</v>
      </c>
      <c r="BM16" s="123" t="str">
        <f t="shared" si="43"/>
        <v/>
      </c>
      <c r="BN16" s="113"/>
      <c r="BO16" s="129">
        <f t="shared" si="44"/>
        <v>0</v>
      </c>
      <c r="BP16" s="128" t="str">
        <f t="shared" si="45"/>
        <v/>
      </c>
      <c r="BQ16" s="93">
        <f t="shared" si="46"/>
        <v>0</v>
      </c>
      <c r="BR16" s="128" t="str">
        <f t="shared" si="47"/>
        <v/>
      </c>
      <c r="BS16" s="93">
        <f t="shared" si="48"/>
        <v>0</v>
      </c>
      <c r="BT16" s="128" t="str">
        <f t="shared" si="49"/>
        <v/>
      </c>
      <c r="BU16" s="93">
        <f t="shared" si="111"/>
        <v>0</v>
      </c>
      <c r="BV16" s="128" t="str">
        <f t="shared" si="50"/>
        <v/>
      </c>
      <c r="BW16" s="93">
        <f t="shared" si="51"/>
        <v>0</v>
      </c>
      <c r="BX16" s="128" t="str">
        <f t="shared" si="52"/>
        <v/>
      </c>
      <c r="BY16" s="93">
        <f t="shared" si="53"/>
        <v>0</v>
      </c>
      <c r="BZ16" s="130" t="str">
        <f t="shared" si="54"/>
        <v/>
      </c>
      <c r="CA16" s="113"/>
      <c r="CB16" s="136">
        <f t="shared" si="55"/>
        <v>0</v>
      </c>
      <c r="CC16" s="135" t="str">
        <f t="shared" si="56"/>
        <v/>
      </c>
      <c r="CD16" s="95">
        <f t="shared" si="57"/>
        <v>0</v>
      </c>
      <c r="CE16" s="135" t="str">
        <f t="shared" si="58"/>
        <v/>
      </c>
      <c r="CF16" s="95">
        <f t="shared" si="59"/>
        <v>0</v>
      </c>
      <c r="CG16" s="135" t="str">
        <f t="shared" si="60"/>
        <v/>
      </c>
      <c r="CH16" s="95">
        <f t="shared" si="61"/>
        <v>0</v>
      </c>
      <c r="CI16" s="135" t="str">
        <f t="shared" si="62"/>
        <v/>
      </c>
      <c r="CJ16" s="95">
        <f t="shared" si="63"/>
        <v>0</v>
      </c>
      <c r="CK16" s="135" t="str">
        <f t="shared" si="64"/>
        <v/>
      </c>
      <c r="CL16" s="95">
        <f t="shared" si="65"/>
        <v>0</v>
      </c>
      <c r="CM16" s="137" t="str">
        <f t="shared" si="66"/>
        <v/>
      </c>
      <c r="CO16" s="163">
        <f>IFERROR(ROUNDUP((AB16*(VLOOKUP(VLOOKUP(AC16,Données!$J$2:$L$208,3,FALSE),Données!$E$10:$G$12,3,FALSE)))/1,0),0)</f>
        <v>0</v>
      </c>
      <c r="CP16" s="159">
        <f>IFERROR(ROUNDUP((AD16*(VLOOKUP(VLOOKUP(AE16,Données!$J$2:$L$208,3,FALSE),Données!$E$10:$G$12,3,FALSE)))/1,0),0)</f>
        <v>0</v>
      </c>
      <c r="CQ16" s="159">
        <f>IFERROR(ROUNDUP((AF16*(VLOOKUP(VLOOKUP(AG16,Données!$J$2:$L$208,3,FALSE),Données!$E$10:$G$12,3,FALSE)))/1,0),0)</f>
        <v>0</v>
      </c>
      <c r="CR16" s="159">
        <f>IFERROR(ROUNDUP((AH16*(VLOOKUP(VLOOKUP(AI16,Données!$J$2:$L$208,3,FALSE),Données!$E$10:$G$12,3,FALSE)))/1,0),0)</f>
        <v>0</v>
      </c>
      <c r="CS16" s="159">
        <f>IFERROR(ROUNDUP((AJ16*(VLOOKUP(VLOOKUP(AK16,Données!$J$2:$L$208,3,FALSE),Données!$E$10:$G$12,3,FALSE)))/1,0),0)</f>
        <v>0</v>
      </c>
      <c r="CT16" s="160">
        <f>IFERROR(ROUNDUP((AL16*(VLOOKUP(VLOOKUP(AM16,Données!$J$2:$L$208,3,FALSE),Données!$E$10:$G$12,3,FALSE)))/1,0),0)</f>
        <v>0</v>
      </c>
      <c r="CU16" s="158">
        <f>IF(ISNA(15/(VLOOKUP(VLOOKUP(AC16,Données!$J$2:$L$208,3,FALSE),Données!$E$10:$G$12,3,FALSE))),0,15/(VLOOKUP(VLOOKUP(AC16,Données!$J$2:$L$208,3,FALSE),Données!$E$10:$G$12,3,FALSE)))</f>
        <v>0</v>
      </c>
      <c r="CV16" s="159">
        <f>IF(ISNA(15/(VLOOKUP(VLOOKUP(AE16,Données!$J$2:$L$208,3,FALSE),Données!$E$10:$G$12,3,FALSE))),0,15/(VLOOKUP(VLOOKUP(AE16,Données!$J$2:$L$208,3,FALSE),Données!$E$10:$G$12,3,FALSE)))</f>
        <v>0</v>
      </c>
      <c r="CW16" s="159">
        <f>IF(ISNA(15/(VLOOKUP(VLOOKUP(AG16,Données!$J$2:$L$208,3,FALSE),Données!$E$10:$G$12,3,FALSE))),0,15/(VLOOKUP(VLOOKUP(AG16,Données!$J$2:$L$208,3,FALSE),Données!$E$10:$G$12,3,FALSE)))</f>
        <v>0</v>
      </c>
      <c r="CX16" s="159">
        <f>IF(ISNA(15/(VLOOKUP(VLOOKUP(AI16,Données!$J$2:$L$208,3,FALSE),Données!$E$10:$G$12,3,FALSE))),0,15/(VLOOKUP(VLOOKUP(AI16,Données!$J$2:$L$208,3,FALSE),Données!$E$10:$G$12,3,FALSE)))</f>
        <v>0</v>
      </c>
      <c r="CY16" s="159">
        <f>IF(ISNA(15/(VLOOKUP(VLOOKUP(AK16,Données!$J$2:$L$208,3,FALSE),Données!$E$10:$G$12,3,FALSE))),0,15/(VLOOKUP(VLOOKUP(AK16,Données!$J$2:$L$208,3,FALSE),Données!$E$10:$G$12,3,FALSE)))</f>
        <v>0</v>
      </c>
      <c r="CZ16" s="160">
        <f>IF(ISNA(15/(VLOOKUP(VLOOKUP(AM16,Données!$J$2:$L$208,3,FALSE),Données!$E$10:$G$12,3,FALSE))),0,15/(VLOOKUP(VLOOKUP(AM16,Données!$J$2:$L$208,3,FALSE),Données!$E$10:$G$12,3,FALSE)))</f>
        <v>0</v>
      </c>
      <c r="DA16" s="258">
        <v>16</v>
      </c>
      <c r="DB16" s="162">
        <f t="shared" si="112"/>
        <v>15</v>
      </c>
      <c r="DC16" s="161">
        <f t="shared" si="67"/>
        <v>0</v>
      </c>
      <c r="DD16" s="256">
        <f t="shared" si="68"/>
        <v>0</v>
      </c>
      <c r="DE16" s="259">
        <f>HLOOKUP(DA16,Plan!$I$6:$IO$26,17,FALSE)</f>
        <v>9</v>
      </c>
      <c r="DF16" s="164" t="s">
        <v>422</v>
      </c>
      <c r="DG16" s="157" t="str">
        <f t="shared" si="113"/>
        <v>08h45  9</v>
      </c>
      <c r="DH16" s="332">
        <f t="shared" si="69"/>
        <v>135</v>
      </c>
      <c r="DI16" s="334">
        <f t="shared" si="141"/>
        <v>453</v>
      </c>
      <c r="DK16" s="226">
        <f>IFERROR(ROUNDUP((AO16*(VLOOKUP(VLOOKUP(AP16,Données!$J$2:$L$208,3,FALSE),Données!$E$10:$G$12,3,FALSE)))/1,0),0)</f>
        <v>196</v>
      </c>
      <c r="DL16" s="173">
        <f>IFERROR(ROUNDUP((AQ16*(VLOOKUP(VLOOKUP(AR16,Données!$J$2:$L$208,3,FALSE),Données!$E$10:$G$12,3,FALSE)))/1,0),0)</f>
        <v>0</v>
      </c>
      <c r="DM16" s="173">
        <f>IFERROR(ROUNDUP((AS16*(VLOOKUP(VLOOKUP(AT16,Données!$J$2:$L$208,3,FALSE),Données!$E$10:$G$12,3,FALSE)))/1,0),0)</f>
        <v>0</v>
      </c>
      <c r="DN16" s="173">
        <f>IFERROR(ROUNDUP((AU16*(VLOOKUP(VLOOKUP(AV16,Données!$J$2:$L$208,3,FALSE),Données!$E$10:$G$12,3,FALSE)))/1,0),0)</f>
        <v>0</v>
      </c>
      <c r="DO16" s="173">
        <f>IFERROR(ROUNDUP((AW16*(VLOOKUP(VLOOKUP(AX16,Données!$J$2:$L$208,3,FALSE),Données!$E$10:$G$12,3,FALSE)))/1,0),0)</f>
        <v>0</v>
      </c>
      <c r="DP16" s="174">
        <f>IFERROR(ROUNDUP((AY16*(VLOOKUP(VLOOKUP(AZ16,Données!$J$2:$L$208,3,FALSE),Données!$E$10:$G$12,3,FALSE)))/1,0),0)</f>
        <v>0</v>
      </c>
      <c r="DQ16" s="172">
        <f>IF(ISNA(15/(VLOOKUP(VLOOKUP(AP16,Données!$J$2:$L$208,3,FALSE),Données!$E$10:$G$12,3,FALSE))),0,15/(VLOOKUP(VLOOKUP(AP16,Données!$J$2:$L$208,3,FALSE),Données!$E$10:$G$12,3,FALSE)))</f>
        <v>11.25</v>
      </c>
      <c r="DR16" s="173">
        <f>IF(ISNA(15/(VLOOKUP(VLOOKUP(AR16,Données!$J$2:$L$208,3,FALSE),Données!$E$10:$G$12,3,FALSE))),0,15/(VLOOKUP(VLOOKUP(AR16,Données!$J$2:$L$208,3,FALSE),Données!$E$10:$G$12,3,FALSE)))</f>
        <v>0</v>
      </c>
      <c r="DS16" s="173">
        <f>IF(ISNA(15/(VLOOKUP(VLOOKUP(AT16,Données!$J$2:$L$208,3,FALSE),Données!$E$10:$G$12,3,FALSE))),0,15/(VLOOKUP(VLOOKUP(AT16,Données!$J$2:$L$208,3,FALSE),Données!$E$10:$G$12,3,FALSE)))</f>
        <v>0</v>
      </c>
      <c r="DT16" s="173">
        <f>IF(ISNA(15/(VLOOKUP(VLOOKUP(AV16,Données!$J$2:$L$208,3,FALSE),Données!$E$10:$G$12,3,FALSE))),0,15/(VLOOKUP(VLOOKUP(AV16,Données!$J$2:$L$208,3,FALSE),Données!$E$10:$G$12,3,FALSE)))</f>
        <v>0</v>
      </c>
      <c r="DU16" s="173">
        <f>IF(ISNA(15/(VLOOKUP(VLOOKUP(AX16,Données!$J$2:$L$208,3,FALSE),Données!$E$10:$G$12,3,FALSE))),0,15/(VLOOKUP(VLOOKUP(AX16,Données!$J$2:$L$208,3,FALSE),Données!$E$10:$G$12,3,FALSE)))</f>
        <v>0</v>
      </c>
      <c r="DV16" s="174">
        <f>IF(ISNA(15/(VLOOKUP(VLOOKUP(AZ16,Données!$J$2:$L$208,3,FALSE),Données!$E$10:$G$12,3,FALSE))),0,15/(VLOOKUP(VLOOKUP(AZ16,Données!$J$2:$L$208,3,FALSE),Données!$E$10:$G$12,3,FALSE)))</f>
        <v>0</v>
      </c>
      <c r="DW16" s="282">
        <v>16</v>
      </c>
      <c r="DX16" s="169">
        <f t="shared" si="114"/>
        <v>12</v>
      </c>
      <c r="DY16" s="171">
        <f t="shared" si="115"/>
        <v>196</v>
      </c>
      <c r="DZ16" s="228">
        <f t="shared" si="71"/>
        <v>147</v>
      </c>
      <c r="EA16" s="283">
        <f>HLOOKUP(DW16,Plan!$I$6:$IO$26,16,FALSE)</f>
        <v>1</v>
      </c>
      <c r="EB16" s="278" t="s">
        <v>422</v>
      </c>
      <c r="EC16" s="279" t="str">
        <f t="shared" si="116"/>
        <v>08h45  1</v>
      </c>
      <c r="ED16" s="84">
        <f t="shared" si="142"/>
        <v>12</v>
      </c>
      <c r="EE16" s="286">
        <f t="shared" si="143"/>
        <v>64.875</v>
      </c>
      <c r="EG16" s="208">
        <f>IFERROR(ROUNDUP((BB16*(VLOOKUP(VLOOKUP(BC16,Données!$J$2:$L$208,3,FALSE),Données!$E$10:$G$12,3,FALSE)))/1,0),0)</f>
        <v>0</v>
      </c>
      <c r="EH16" s="182">
        <f>IFERROR(ROUNDUP((BD16*(VLOOKUP(VLOOKUP(BE16,Données!$J$2:$L$208,3,FALSE),Données!$E$10:$G$12,3,FALSE)))/1,0),0)</f>
        <v>0</v>
      </c>
      <c r="EI16" s="182">
        <f>IFERROR(ROUNDUP((BF16*(VLOOKUP(VLOOKUP(BG16,Données!$J$2:$L$208,3,FALSE),Données!$E$10:$G$12,3,FALSE)))/1,0),0)</f>
        <v>0</v>
      </c>
      <c r="EJ16" s="182">
        <f>IFERROR(ROUNDUP((BH16*(VLOOKUP(VLOOKUP(BI16,Données!$J$2:$L$208,3,FALSE),Données!$E$10:$G$12,3,FALSE)))/1,0),0)</f>
        <v>0</v>
      </c>
      <c r="EK16" s="182">
        <f>IFERROR(ROUNDUP((BJ16*(VLOOKUP(VLOOKUP(BK16,Données!$J$2:$L$208,3,FALSE),Données!$E$10:$G$12,3,FALSE)))/1,0),0)</f>
        <v>0</v>
      </c>
      <c r="EL16" s="183">
        <f>IFERROR(ROUNDUP((BL16*(VLOOKUP(VLOOKUP(BM16,Données!$J$2:$L$208,3,FALSE),Données!$E$10:$G$12,3,FALSE)))/1,0),0)</f>
        <v>0</v>
      </c>
      <c r="EM16" s="181">
        <f>IF(ISNA(15/(VLOOKUP(VLOOKUP(BC16,Données!$J$2:$L$208,3,FALSE),Données!$E$10:$G$12,3,FALSE))),0,15/(VLOOKUP(VLOOKUP(BC16,Données!$J$2:$L$208,3,FALSE),Données!$E$10:$G$12,3,FALSE)))</f>
        <v>0</v>
      </c>
      <c r="EN16" s="182">
        <f>IF(ISNA(15/(VLOOKUP(VLOOKUP(BE16,Données!$J$2:$L$208,3,FALSE),Données!$E$10:$G$12,3,FALSE))),0,15/(VLOOKUP(VLOOKUP(BE16,Données!$J$2:$L$208,3,FALSE),Données!$E$10:$G$12,3,FALSE)))</f>
        <v>0</v>
      </c>
      <c r="EO16" s="182">
        <f>IF(ISNA(15/(VLOOKUP(VLOOKUP(BG16,Données!$J$2:$L$208,3,FALSE),Données!$E$10:$G$12,3,FALSE))),0,15/(VLOOKUP(VLOOKUP(BG16,Données!$J$2:$L$208,3,FALSE),Données!$E$10:$G$12,3,FALSE)))</f>
        <v>0</v>
      </c>
      <c r="EP16" s="182">
        <f>IF(ISNA(15/(VLOOKUP(VLOOKUP(BI16,Données!$J$2:$L$208,3,FALSE),Données!$E$10:$G$12,3,FALSE))),0,15/(VLOOKUP(VLOOKUP(BI16,Données!$J$2:$L$208,3,FALSE),Données!$E$10:$G$12,3,FALSE)))</f>
        <v>0</v>
      </c>
      <c r="EQ16" s="182">
        <f>IF(ISNA(15/(VLOOKUP(VLOOKUP(BK16,Données!$J$2:$L$208,3,FALSE),Données!$E$10:$G$12,3,FALSE))),0,15/(VLOOKUP(VLOOKUP(BK16,Données!$J$2:$L$208,3,FALSE),Données!$E$10:$G$12,3,FALSE)))</f>
        <v>0</v>
      </c>
      <c r="ER16" s="183">
        <f>IF(ISNA(15/(VLOOKUP(VLOOKUP(BM16,Données!$J$2:$L$208,3,FALSE),Données!$E$10:$G$12,3,FALSE))),0,15/(VLOOKUP(VLOOKUP(BM16,Données!$J$2:$L$208,3,FALSE),Données!$E$10:$G$12,3,FALSE)))</f>
        <v>0</v>
      </c>
      <c r="ES16" s="293">
        <v>16</v>
      </c>
      <c r="ET16" s="573">
        <f t="shared" si="117"/>
        <v>36</v>
      </c>
      <c r="EU16" s="180">
        <f t="shared" si="118"/>
        <v>0</v>
      </c>
      <c r="EV16" s="211" t="str">
        <f t="shared" si="72"/>
        <v/>
      </c>
      <c r="EW16" s="211">
        <f>HLOOKUP(ES16,Plan!$I$6:$IO$26,19,FALSE)</f>
        <v>7</v>
      </c>
      <c r="EX16" s="210" t="s">
        <v>422</v>
      </c>
      <c r="EY16" s="182" t="str">
        <f t="shared" si="119"/>
        <v>08h45  7</v>
      </c>
      <c r="EZ16" s="295">
        <f t="shared" si="144"/>
        <v>252</v>
      </c>
      <c r="FA16" s="296">
        <f t="shared" si="148"/>
        <v>15</v>
      </c>
      <c r="FC16" s="200">
        <f>IFERROR(ROUNDUP((BO16*(VLOOKUP(VLOOKUP(BP16,Données!$J$2:$L$208,3,FALSE),Données!$E$10:$G$12,3,FALSE)))/1,0),0)</f>
        <v>0</v>
      </c>
      <c r="FD16" s="190">
        <f>IFERROR(ROUNDUP((BQ16*(VLOOKUP(VLOOKUP(BR16,Données!$J$2:$L$208,3,FALSE),Données!$E$10:$G$12,3,FALSE)))/1,0),0)</f>
        <v>0</v>
      </c>
      <c r="FE16" s="190">
        <f>IFERROR(ROUNDUP((BS16*(VLOOKUP(VLOOKUP(BT16,Données!$J$2:$L$208,3,FALSE),Données!$E$10:$G$12,3,FALSE)))/1,0),0)</f>
        <v>0</v>
      </c>
      <c r="FF16" s="190">
        <f>IFERROR(ROUNDUP((BU16*(VLOOKUP(VLOOKUP(BV16,Données!$J$2:$L$208,3,FALSE),Données!$E$10:$G$12,3,FALSE)))/1,0),0)</f>
        <v>0</v>
      </c>
      <c r="FG16" s="190">
        <f>IFERROR(ROUNDUP((BW16*(VLOOKUP(VLOOKUP(BX16,Données!$J$2:$L$208,3,FALSE),Données!$E$10:$G$12,3,FALSE)))/1,0),0)</f>
        <v>0</v>
      </c>
      <c r="FH16" s="191">
        <f>IFERROR(ROUNDUP((BY16*(VLOOKUP(VLOOKUP(BZ16,Données!$J$2:$L$208,3,FALSE),Données!$E$10:$G$12,3,FALSE)))/1,0),0)</f>
        <v>0</v>
      </c>
      <c r="FI16" s="189">
        <f>IF(ISNA(15/(VLOOKUP(VLOOKUP(BP16,Données!$J$2:$L$208,3,FALSE),Données!$E$10:$G$12,3,FALSE))),0,15/(VLOOKUP(VLOOKUP(BP16,Données!$J$2:$L$208,3,FALSE),Données!$E$10:$G$12,3,FALSE)))</f>
        <v>0</v>
      </c>
      <c r="FJ16" s="190">
        <f>IF(ISNA(15/(VLOOKUP(VLOOKUP(BR16,Données!$J$2:$L$208,3,FALSE),Données!$E$10:$G$12,3,FALSE))),0,15/(VLOOKUP(VLOOKUP(BR16,Données!$J$2:$L$208,3,FALSE),Données!$E$10:$G$12,3,FALSE)))</f>
        <v>0</v>
      </c>
      <c r="FK16" s="190">
        <f>IF(ISNA(15/(VLOOKUP(VLOOKUP(BT16,Données!$J$2:$L$208,3,FALSE),Données!$E$10:$G$12,3,FALSE))),0,15/(VLOOKUP(VLOOKUP(BT16,Données!$J$2:$L$208,3,FALSE),Données!$E$10:$G$12,3,FALSE)))</f>
        <v>0</v>
      </c>
      <c r="FL16" s="190">
        <f>IF(ISNA(15/(VLOOKUP(VLOOKUP(BV16,Données!$J$2:$L$208,3,FALSE),Données!$E$10:$G$12,3,FALSE))),0,15/(VLOOKUP(VLOOKUP(BV16,Données!$J$2:$L$208,3,FALSE),Données!$E$10:$G$12,3,FALSE)))</f>
        <v>0</v>
      </c>
      <c r="FM16" s="190">
        <f>IF(ISNA(15/(VLOOKUP(VLOOKUP(BX16,Données!$J$2:$L$208,3,FALSE),Données!$E$10:$G$12,3,FALSE))),0,15/(VLOOKUP(VLOOKUP(BX16,Données!$J$2:$L$208,3,FALSE),Données!$E$10:$G$12,3,FALSE)))</f>
        <v>0</v>
      </c>
      <c r="FN16" s="191">
        <f>IF(ISNA(15/(VLOOKUP(VLOOKUP(BZ16,Données!$J$2:$L$208,3,FALSE),Données!$E$10:$G$12,3,FALSE))),0,15/(VLOOKUP(VLOOKUP(BZ16,Données!$J$2:$L$208,3,FALSE),Données!$E$10:$G$12,3,FALSE)))</f>
        <v>0</v>
      </c>
      <c r="FO16" s="305">
        <v>16</v>
      </c>
      <c r="FP16" s="188">
        <f t="shared" si="120"/>
        <v>0</v>
      </c>
      <c r="FQ16" s="190">
        <f t="shared" si="121"/>
        <v>0</v>
      </c>
      <c r="FR16" s="203" t="str">
        <f t="shared" si="73"/>
        <v/>
      </c>
      <c r="FS16" s="203">
        <f>HLOOKUP(FO16,Plan!$I$6:$IO$26,20,FALSE)</f>
        <v>0</v>
      </c>
      <c r="FT16" s="202" t="s">
        <v>422</v>
      </c>
      <c r="FU16" s="190" t="str">
        <f t="shared" si="122"/>
        <v>08h45  0</v>
      </c>
      <c r="FV16" s="307">
        <f t="shared" si="123"/>
        <v>0</v>
      </c>
      <c r="FW16" s="308">
        <f t="shared" si="145"/>
        <v>0</v>
      </c>
      <c r="FY16" s="233">
        <f>IFERROR(ROUNDUP((CB16*(VLOOKUP(VLOOKUP(CC16,Données!$J$2:$L$208,3,FALSE),Données!$E$10:$G$12,3,FALSE)))/1,0),0)</f>
        <v>0</v>
      </c>
      <c r="FZ16" s="218">
        <f>IFERROR(ROUNDUP((CD16*(VLOOKUP(VLOOKUP(CE16,Données!$J$2:$L$208,3,FALSE),Données!$E$10:$G$12,3,FALSE)))/1,0),0)</f>
        <v>0</v>
      </c>
      <c r="GA16" s="218">
        <f>IFERROR(ROUNDUP((CF16*(VLOOKUP(VLOOKUP(CG16,Données!$J$2:$L$208,3,FALSE),Données!$E$10:$G$12,3,FALSE)))/1,0),0)</f>
        <v>0</v>
      </c>
      <c r="GB16" s="218">
        <f>IFERROR(ROUNDUP((CH16*(VLOOKUP(VLOOKUP(CI16,Données!$J$2:$L$208,3,FALSE),Données!$E$10:$G$12,3,FALSE)))/1,0),0)</f>
        <v>0</v>
      </c>
      <c r="GC16" s="218">
        <f>IFERROR(ROUNDUP((CJ16*(VLOOKUP(VLOOKUP(CK16,Données!$J$2:$L$208,3,FALSE),Données!$E$10:$G$12,3,FALSE)))/1,0),0)</f>
        <v>0</v>
      </c>
      <c r="GD16" s="219">
        <f>IFERROR(ROUNDUP((CL16*(VLOOKUP(VLOOKUP(CM16,Données!$J$2:$L$208,3,FALSE),Données!$E$10:$G$12,3,FALSE)))/1,0),0)</f>
        <v>0</v>
      </c>
      <c r="GE16" s="217">
        <f>IF(ISNA(15/(VLOOKUP(VLOOKUP(CC16,Données!$J$2:$L$208,3,FALSE),Données!$E$10:$G$12,3,FALSE))),0,15/(VLOOKUP(VLOOKUP(CC16,Données!$J$2:$L$208,3,FALSE),Données!$E$10:$G$12,3,FALSE)))</f>
        <v>0</v>
      </c>
      <c r="GF16" s="218">
        <f>IF(ISNA(15/(VLOOKUP(VLOOKUP(CE16,Données!$J$2:$L$208,3,FALSE),Données!$E$10:$G$12,3,FALSE))),0,15/(VLOOKUP(VLOOKUP(CE16,Données!$J$2:$L$208,3,FALSE),Données!$E$10:$G$12,3,FALSE)))</f>
        <v>0</v>
      </c>
      <c r="GG16" s="218">
        <f>IF(ISNA(15/(VLOOKUP(VLOOKUP(CG16,Données!$J$2:$L$208,3,FALSE),Données!$E$10:$G$12,3,FALSE))),0,15/(VLOOKUP(VLOOKUP(CG16,Données!$J$2:$L$208,3,FALSE),Données!$E$10:$G$12,3,FALSE)))</f>
        <v>0</v>
      </c>
      <c r="GH16" s="218">
        <f>IF(ISNA(15/(VLOOKUP(VLOOKUP(CI16,Données!$J$2:$L$208,3,FALSE),Données!$E$10:$G$12,3,FALSE))),0,15/(VLOOKUP(VLOOKUP(CI16,Données!$J$2:$L$208,3,FALSE),Données!$E$10:$G$12,3,FALSE)))</f>
        <v>0</v>
      </c>
      <c r="GI16" s="218">
        <f>IF(ISNA(15/(VLOOKUP(VLOOKUP(CK16,Données!$J$2:$L$208,3,FALSE),Données!$E$10:$G$12,3,FALSE))),0,15/(VLOOKUP(VLOOKUP(CK16,Données!$J$2:$L$208,3,FALSE),Données!$E$10:$G$12,3,FALSE)))</f>
        <v>0</v>
      </c>
      <c r="GJ16" s="219">
        <f>IF(ISNA(15/(VLOOKUP(VLOOKUP(CM16,Données!$J$2:$L$208,3,FALSE),Données!$E$10:$G$12,3,FALSE))),0,15/(VLOOKUP(VLOOKUP(CM16,Données!$J$2:$L$208,3,FALSE),Données!$E$10:$G$12,3,FALSE)))</f>
        <v>0</v>
      </c>
      <c r="GK16" s="318">
        <v>16</v>
      </c>
      <c r="GL16" s="216">
        <f t="shared" si="124"/>
        <v>0</v>
      </c>
      <c r="GM16" s="218">
        <f t="shared" si="125"/>
        <v>0</v>
      </c>
      <c r="GN16" s="236" t="str">
        <f t="shared" si="74"/>
        <v/>
      </c>
      <c r="GO16" s="236">
        <f>HLOOKUP(GK16,Plan!$I$6:$IO$26,21,FALSE)</f>
        <v>0</v>
      </c>
      <c r="GP16" s="235" t="s">
        <v>422</v>
      </c>
      <c r="GQ16" s="218" t="str">
        <f t="shared" si="126"/>
        <v>08h45  0</v>
      </c>
      <c r="GR16" s="320">
        <f t="shared" si="75"/>
        <v>0</v>
      </c>
      <c r="GS16" s="321">
        <f t="shared" si="146"/>
        <v>0</v>
      </c>
      <c r="GT16" s="420"/>
      <c r="GU16" s="425" t="s">
        <v>504</v>
      </c>
      <c r="GV16" s="429" t="e">
        <f>#REF!</f>
        <v>#REF!</v>
      </c>
      <c r="GW16" s="430" t="e">
        <f>#REF!</f>
        <v>#REF!</v>
      </c>
      <c r="GX16" s="448" t="e">
        <f t="shared" si="127"/>
        <v>#REF!</v>
      </c>
      <c r="GY16" s="429" t="e">
        <f>#REF!</f>
        <v>#REF!</v>
      </c>
      <c r="GZ16" s="421" t="e">
        <f>#REF!</f>
        <v>#REF!</v>
      </c>
      <c r="HA16" s="434" t="e">
        <f>#REF!</f>
        <v>#REF!</v>
      </c>
      <c r="HB16" s="451" t="e">
        <f t="shared" si="128"/>
        <v>#REF!</v>
      </c>
      <c r="HD16" s="425" t="s">
        <v>504</v>
      </c>
      <c r="HE16" s="453" t="str">
        <f>IF(AB16=0,"",IF(VLOOKUP(AC16,Données!$J$2:$M$258,4,FALSE)="G",AB16,""))</f>
        <v/>
      </c>
      <c r="HF16" s="397" t="str">
        <f>IF(AD16=0,"",IF(VLOOKUP(AE16,Données!$J$2:$M$258,4,FALSE)="G",AD16,""))</f>
        <v/>
      </c>
      <c r="HG16" s="397" t="str">
        <f>IF(AF16=0,"",IF(VLOOKUP(AG16,Données!$J$2:$M$258,4,FALSE)="G",AF16,""))</f>
        <v/>
      </c>
      <c r="HH16" s="397" t="str">
        <f>IF(AH16=0,"",IF(VLOOKUP(AI16,Données!$J$2:$M$258,4,FALSE)="G",AH16,""))</f>
        <v/>
      </c>
      <c r="HI16" s="397" t="str">
        <f>IF(AJ16=0,"",IF(VLOOKUP(AK16,Données!$J$2:$M$258,4,FALSE)="G",AJ16,""))</f>
        <v/>
      </c>
      <c r="HJ16" s="461" t="str">
        <f>IF(AL16=0,"",IF(VLOOKUP(AM16,Données!$J$2:$M$258,4,FALSE)="G",AL16,""))</f>
        <v/>
      </c>
      <c r="HK16" s="464">
        <f t="shared" si="129"/>
        <v>0</v>
      </c>
      <c r="HL16" s="453" t="str">
        <f>IF(AO16=0,"",IF(VLOOKUP(AP16,Données!$J$2:$M$258,4,FALSE)="G",AO16,""))</f>
        <v/>
      </c>
      <c r="HM16" s="397" t="str">
        <f>IF(AQ16=0,"",IF(VLOOKUP(AR16,Données!$J$2:$M$258,4,FALSE)="G",AQ16,""))</f>
        <v/>
      </c>
      <c r="HN16" s="397" t="str">
        <f>IF(AS16=0,"",IF(VLOOKUP(AT16,Données!$J$2:$M$258,4,FALSE)="G",AS16,""))</f>
        <v/>
      </c>
      <c r="HO16" s="397" t="str">
        <f>IF(AU16=0,"",IF(VLOOKUP(AV16,Données!$J$2:$M$258,4,FALSE)="G",AU16,""))</f>
        <v/>
      </c>
      <c r="HP16" s="397" t="str">
        <f>IF(AW16=0,"",IF(VLOOKUP(AX16,Données!$J$2:$M$258,4,FALSE)="G",AW16,""))</f>
        <v/>
      </c>
      <c r="HQ16" s="461" t="str">
        <f>IF(AY16=0,"",IF(VLOOKUP(AZ16,Données!$J$2:$M$258,4,FALSE)="G",AY16,""))</f>
        <v/>
      </c>
      <c r="HR16" s="464">
        <f t="shared" si="130"/>
        <v>0</v>
      </c>
      <c r="HS16" s="453" t="str">
        <f>IF(BB16=0,"",IF(VLOOKUP(BC16,Données!$J$2:$M$258,4,FALSE)="G",BB16,""))</f>
        <v/>
      </c>
      <c r="HT16" s="397" t="str">
        <f>IF(BD16=0,"",IF(VLOOKUP(BE16,Données!$J$2:$M$258,4,FALSE)="G",BD16,""))</f>
        <v/>
      </c>
      <c r="HU16" s="397" t="str">
        <f>IF(BF16=0,"",IF(VLOOKUP(BG16,Données!$J$2:$M$258,4,FALSE)="G",BF16,""))</f>
        <v/>
      </c>
      <c r="HV16" s="397" t="str">
        <f>IF(BH16=0,"",IF(VLOOKUP(BI16,Données!$J$2:$M$258,4,FALSE)="G",BH16,""))</f>
        <v/>
      </c>
      <c r="HW16" s="397" t="str">
        <f>IF(BJ16=0,"",IF(VLOOKUP(BK16,Données!$J$2:$M$258,4,FALSE)="G",BJ16,""))</f>
        <v/>
      </c>
      <c r="HX16" s="461" t="str">
        <f>IF(BL16=0,"",IF(VLOOKUP(BM16,Données!$J$2:$M$258,4,FALSE)="G",BL16,""))</f>
        <v/>
      </c>
      <c r="HY16" s="464">
        <f t="shared" si="131"/>
        <v>0</v>
      </c>
      <c r="HZ16" s="453" t="str">
        <f>IF(BO16=0,"",IF(VLOOKUP(BP16,Données!$J$2:$M$258,4,FALSE)="G",BO16,""))</f>
        <v/>
      </c>
      <c r="IA16" s="397" t="str">
        <f>IF(BQ16=0,"",IF(VLOOKUP(BR16,Données!$J$2:$M$258,4,FALSE)="G",BQ16,""))</f>
        <v/>
      </c>
      <c r="IB16" s="397" t="str">
        <f>IF(BS16=0,"",IF(VLOOKUP(BT16,Données!$J$2:$M$258,4,FALSE)="G",BS16,""))</f>
        <v/>
      </c>
      <c r="IC16" s="397" t="str">
        <f>IF(BU16=0,"",IF(VLOOKUP(BV16,Données!$J$2:$M$258,4,FALSE)="G",BU16,""))</f>
        <v/>
      </c>
      <c r="ID16" s="397" t="str">
        <f>IF(BW16=0,"",IF(VLOOKUP(BX16,Données!$J$2:$M$258,4,FALSE)="G",BW16,""))</f>
        <v/>
      </c>
      <c r="IE16" s="461" t="str">
        <f>IF(BY16=0,"",IF(VLOOKUP(BZ16,Données!$J$2:$M$258,4,FALSE)="G",BY16,""))</f>
        <v/>
      </c>
      <c r="IF16" s="464">
        <f t="shared" si="132"/>
        <v>0</v>
      </c>
      <c r="IG16" s="453" t="str">
        <f>IF(CB16=0,"",IF(VLOOKUP(CC16,Données!$J$2:$M$258,4,FALSE)="G",CB16,""))</f>
        <v/>
      </c>
      <c r="IH16" s="397" t="str">
        <f>IF(CD16=0,"",IF(VLOOKUP(CE16,Données!$J$2:$M$258,4,FALSE)="G",CD16,""))</f>
        <v/>
      </c>
      <c r="II16" s="397" t="str">
        <f>IF(CF16=0,"",IF(VLOOKUP(CG16,Données!$J$2:$M$258,4,FALSE)="G",CF16,""))</f>
        <v/>
      </c>
      <c r="IJ16" s="397" t="str">
        <f>IF(CH16=0,"",IF(VLOOKUP(CI16,Données!$J$2:$M$258,4,FALSE)="G",CH16,""))</f>
        <v/>
      </c>
      <c r="IK16" s="397" t="str">
        <f>IF(CJ16=0,"",IF(VLOOKUP(CK16,Données!$J$2:$M$258,4,FALSE)="G",CJ16,""))</f>
        <v/>
      </c>
      <c r="IL16" s="461" t="str">
        <f>IF(CL16=0,"",IF(VLOOKUP(CM16,Données!$J$2:$M$258,4,FALSE)="G",CL16,""))</f>
        <v/>
      </c>
      <c r="IM16" s="464">
        <f t="shared" si="133"/>
        <v>0</v>
      </c>
      <c r="IO16" s="480">
        <f t="shared" si="77"/>
        <v>0</v>
      </c>
      <c r="IP16" s="481">
        <f t="shared" si="78"/>
        <v>0</v>
      </c>
      <c r="IQ16" s="482">
        <f t="shared" si="79"/>
        <v>0</v>
      </c>
      <c r="IR16" s="483">
        <f t="shared" si="80"/>
        <v>147</v>
      </c>
      <c r="IS16" s="484">
        <f t="shared" si="81"/>
        <v>0</v>
      </c>
      <c r="IT16" s="481">
        <f t="shared" si="82"/>
        <v>147</v>
      </c>
      <c r="IU16" s="482">
        <f t="shared" si="134"/>
        <v>9</v>
      </c>
      <c r="IV16" s="485">
        <f t="shared" si="135"/>
        <v>1</v>
      </c>
      <c r="IW16" s="483">
        <f>HLOOKUP(FO16,Plan!$I$6:$IO$30,25,FALSE)</f>
        <v>0</v>
      </c>
      <c r="IX16" s="482" t="str">
        <f t="shared" si="83"/>
        <v>08h45  9</v>
      </c>
      <c r="IY16" s="485">
        <f t="shared" si="84"/>
        <v>135</v>
      </c>
      <c r="IZ16" s="486">
        <f t="shared" si="85"/>
        <v>453</v>
      </c>
      <c r="JA16" s="484" t="str">
        <f t="shared" si="86"/>
        <v>08h45  1</v>
      </c>
      <c r="JB16" s="485">
        <f t="shared" si="87"/>
        <v>12</v>
      </c>
      <c r="JC16" s="487">
        <f t="shared" si="88"/>
        <v>64.875</v>
      </c>
      <c r="JD16" s="488" t="e">
        <f t="shared" si="136"/>
        <v>#REF!</v>
      </c>
      <c r="JF16" s="512">
        <f t="shared" si="89"/>
        <v>0</v>
      </c>
      <c r="JG16" s="513">
        <f t="shared" si="90"/>
        <v>0</v>
      </c>
      <c r="JH16" s="514">
        <f t="shared" si="91"/>
        <v>0</v>
      </c>
      <c r="JI16" s="515">
        <f t="shared" si="92"/>
        <v>0</v>
      </c>
      <c r="JJ16" s="513">
        <f t="shared" si="93"/>
        <v>0</v>
      </c>
      <c r="JK16" s="516">
        <f t="shared" si="94"/>
        <v>0</v>
      </c>
      <c r="JL16" s="517">
        <f t="shared" si="95"/>
        <v>0</v>
      </c>
      <c r="JM16" s="513">
        <f t="shared" si="96"/>
        <v>0</v>
      </c>
      <c r="JN16" s="514">
        <f t="shared" si="97"/>
        <v>0</v>
      </c>
      <c r="JO16" s="506">
        <f t="shared" si="137"/>
        <v>7</v>
      </c>
      <c r="JP16" s="507">
        <f t="shared" si="138"/>
        <v>0</v>
      </c>
      <c r="JQ16" s="507">
        <f t="shared" si="139"/>
        <v>0</v>
      </c>
      <c r="JR16" s="508">
        <f>HLOOKUP(GK16,Plan!$I$6:$IO$30,25,FALSE)</f>
        <v>0</v>
      </c>
      <c r="JS16" s="515" t="str">
        <f t="shared" si="98"/>
        <v>08h45  7</v>
      </c>
      <c r="JT16" s="513">
        <f t="shared" si="99"/>
        <v>252</v>
      </c>
      <c r="JU16" s="518">
        <f t="shared" si="100"/>
        <v>15</v>
      </c>
      <c r="JV16" s="517" t="str">
        <f t="shared" si="101"/>
        <v>08h45  0</v>
      </c>
      <c r="JW16" s="513">
        <f t="shared" si="102"/>
        <v>0</v>
      </c>
      <c r="JX16" s="519">
        <f t="shared" si="103"/>
        <v>0</v>
      </c>
      <c r="JY16" s="515" t="str">
        <f t="shared" si="104"/>
        <v>08h45  0</v>
      </c>
      <c r="JZ16" s="513">
        <f t="shared" si="105"/>
        <v>0</v>
      </c>
      <c r="KA16" s="518">
        <f t="shared" si="106"/>
        <v>0</v>
      </c>
      <c r="KB16" s="520" t="e">
        <f t="shared" si="140"/>
        <v>#REF!</v>
      </c>
    </row>
    <row r="17" spans="1:288" ht="14.25" x14ac:dyDescent="0.2">
      <c r="A17" s="385">
        <f t="shared" si="147"/>
        <v>16</v>
      </c>
      <c r="B17" s="386" t="s">
        <v>390</v>
      </c>
      <c r="C17" s="387" t="s">
        <v>733</v>
      </c>
      <c r="D17" s="388" t="s">
        <v>752</v>
      </c>
      <c r="E17" s="388" t="s">
        <v>262</v>
      </c>
      <c r="F17" s="388">
        <v>131</v>
      </c>
      <c r="G17" s="394" t="str">
        <f>IF(ISNA(VLOOKUP(E17,Données!$J$2:$K$258,2,FALSE)),"",VLOOKUP(E17,Données!$J$2:$K$258,2,FALSE))</f>
        <v>London Heathrow</v>
      </c>
      <c r="H17" s="80"/>
      <c r="I17" s="77" t="str">
        <f t="shared" si="107"/>
        <v>920T30</v>
      </c>
      <c r="J17" s="82"/>
      <c r="K17" s="344" t="s">
        <v>691</v>
      </c>
      <c r="M17" s="84">
        <f t="shared" si="1"/>
        <v>0</v>
      </c>
      <c r="N17" s="84">
        <f t="shared" si="2"/>
        <v>0</v>
      </c>
      <c r="O17" s="84">
        <f t="shared" si="3"/>
        <v>0</v>
      </c>
      <c r="P17" s="84">
        <f t="shared" si="4"/>
        <v>0</v>
      </c>
      <c r="Q17" s="84">
        <f t="shared" si="5"/>
        <v>0</v>
      </c>
      <c r="S17" s="86" t="str">
        <f t="shared" si="108"/>
        <v>920</v>
      </c>
      <c r="T17" s="371" t="str">
        <f>VLOOKUP(S17,Données!$Q$2:$R$229,2,FALSE)</f>
        <v>0915</v>
      </c>
      <c r="U17" s="85">
        <f>COUNTIF($T$4:T17,T17)</f>
        <v>2</v>
      </c>
      <c r="V17" s="85" t="str">
        <f t="shared" si="6"/>
        <v>T30</v>
      </c>
      <c r="W17" s="85" t="str">
        <f t="shared" si="109"/>
        <v>09152T30</v>
      </c>
      <c r="X17" s="85">
        <f t="shared" si="7"/>
        <v>162</v>
      </c>
      <c r="Y17" s="85" t="str">
        <f t="shared" si="8"/>
        <v>LHR</v>
      </c>
      <c r="AA17" s="342" t="s">
        <v>7</v>
      </c>
      <c r="AB17" s="107">
        <f t="shared" si="9"/>
        <v>0</v>
      </c>
      <c r="AC17" s="106" t="str">
        <f t="shared" si="110"/>
        <v/>
      </c>
      <c r="AD17" s="97">
        <f t="shared" si="10"/>
        <v>0</v>
      </c>
      <c r="AE17" s="106" t="str">
        <f t="shared" si="11"/>
        <v/>
      </c>
      <c r="AF17" s="97">
        <f t="shared" si="12"/>
        <v>0</v>
      </c>
      <c r="AG17" s="106" t="str">
        <f t="shared" si="13"/>
        <v/>
      </c>
      <c r="AH17" s="97">
        <f t="shared" si="14"/>
        <v>0</v>
      </c>
      <c r="AI17" s="106" t="str">
        <f t="shared" si="15"/>
        <v/>
      </c>
      <c r="AJ17" s="97">
        <f t="shared" si="16"/>
        <v>0</v>
      </c>
      <c r="AK17" s="106" t="str">
        <f t="shared" si="17"/>
        <v/>
      </c>
      <c r="AL17" s="97">
        <f t="shared" si="18"/>
        <v>0</v>
      </c>
      <c r="AM17" s="108" t="str">
        <f t="shared" si="19"/>
        <v/>
      </c>
      <c r="AN17" s="113"/>
      <c r="AO17" s="115">
        <f t="shared" si="20"/>
        <v>0</v>
      </c>
      <c r="AP17" s="114" t="str">
        <f t="shared" si="21"/>
        <v/>
      </c>
      <c r="AQ17" s="89">
        <f t="shared" si="22"/>
        <v>0</v>
      </c>
      <c r="AR17" s="114" t="str">
        <f t="shared" si="23"/>
        <v/>
      </c>
      <c r="AS17" s="89">
        <f t="shared" si="24"/>
        <v>0</v>
      </c>
      <c r="AT17" s="114" t="str">
        <f t="shared" si="25"/>
        <v/>
      </c>
      <c r="AU17" s="89">
        <f t="shared" si="26"/>
        <v>0</v>
      </c>
      <c r="AV17" s="114" t="str">
        <f t="shared" si="27"/>
        <v/>
      </c>
      <c r="AW17" s="89">
        <f t="shared" si="28"/>
        <v>0</v>
      </c>
      <c r="AX17" s="114" t="str">
        <f t="shared" si="29"/>
        <v/>
      </c>
      <c r="AY17" s="89">
        <f t="shared" si="30"/>
        <v>0</v>
      </c>
      <c r="AZ17" s="116" t="str">
        <f t="shared" si="31"/>
        <v/>
      </c>
      <c r="BA17" s="113"/>
      <c r="BB17" s="122">
        <f t="shared" si="32"/>
        <v>0</v>
      </c>
      <c r="BC17" s="121" t="str">
        <f t="shared" si="33"/>
        <v/>
      </c>
      <c r="BD17" s="91">
        <f t="shared" si="34"/>
        <v>0</v>
      </c>
      <c r="BE17" s="121" t="str">
        <f t="shared" si="35"/>
        <v/>
      </c>
      <c r="BF17" s="91">
        <f t="shared" si="36"/>
        <v>0</v>
      </c>
      <c r="BG17" s="121" t="str">
        <f t="shared" si="37"/>
        <v/>
      </c>
      <c r="BH17" s="91">
        <f t="shared" si="38"/>
        <v>0</v>
      </c>
      <c r="BI17" s="121" t="str">
        <f t="shared" si="39"/>
        <v/>
      </c>
      <c r="BJ17" s="91">
        <f t="shared" si="40"/>
        <v>0</v>
      </c>
      <c r="BK17" s="121" t="str">
        <f t="shared" si="41"/>
        <v/>
      </c>
      <c r="BL17" s="91">
        <f t="shared" si="42"/>
        <v>0</v>
      </c>
      <c r="BM17" s="123" t="str">
        <f t="shared" si="43"/>
        <v/>
      </c>
      <c r="BN17" s="113"/>
      <c r="BO17" s="129">
        <f t="shared" si="44"/>
        <v>131</v>
      </c>
      <c r="BP17" s="128" t="str">
        <f t="shared" si="45"/>
        <v>LGW</v>
      </c>
      <c r="BQ17" s="93">
        <f t="shared" si="46"/>
        <v>0</v>
      </c>
      <c r="BR17" s="128" t="str">
        <f t="shared" si="47"/>
        <v/>
      </c>
      <c r="BS17" s="93">
        <f t="shared" si="48"/>
        <v>0</v>
      </c>
      <c r="BT17" s="128" t="str">
        <f t="shared" si="49"/>
        <v/>
      </c>
      <c r="BU17" s="93">
        <f t="shared" si="111"/>
        <v>0</v>
      </c>
      <c r="BV17" s="128" t="str">
        <f t="shared" si="50"/>
        <v/>
      </c>
      <c r="BW17" s="93">
        <f t="shared" si="51"/>
        <v>0</v>
      </c>
      <c r="BX17" s="128" t="str">
        <f t="shared" si="52"/>
        <v/>
      </c>
      <c r="BY17" s="93">
        <f t="shared" si="53"/>
        <v>0</v>
      </c>
      <c r="BZ17" s="130" t="str">
        <f t="shared" si="54"/>
        <v/>
      </c>
      <c r="CA17" s="113"/>
      <c r="CB17" s="136">
        <f t="shared" si="55"/>
        <v>0</v>
      </c>
      <c r="CC17" s="135" t="str">
        <f t="shared" si="56"/>
        <v/>
      </c>
      <c r="CD17" s="95">
        <f t="shared" si="57"/>
        <v>0</v>
      </c>
      <c r="CE17" s="135" t="str">
        <f t="shared" si="58"/>
        <v/>
      </c>
      <c r="CF17" s="95">
        <f t="shared" si="59"/>
        <v>0</v>
      </c>
      <c r="CG17" s="135" t="str">
        <f t="shared" si="60"/>
        <v/>
      </c>
      <c r="CH17" s="95">
        <f t="shared" si="61"/>
        <v>0</v>
      </c>
      <c r="CI17" s="135" t="str">
        <f t="shared" si="62"/>
        <v/>
      </c>
      <c r="CJ17" s="95">
        <f t="shared" si="63"/>
        <v>0</v>
      </c>
      <c r="CK17" s="135" t="str">
        <f t="shared" si="64"/>
        <v/>
      </c>
      <c r="CL17" s="95">
        <f t="shared" si="65"/>
        <v>0</v>
      </c>
      <c r="CM17" s="137" t="str">
        <f t="shared" si="66"/>
        <v/>
      </c>
      <c r="CO17" s="163">
        <f>IFERROR(ROUNDUP((AB17*(VLOOKUP(VLOOKUP(AC17,Données!$J$2:$L$208,3,FALSE),Données!$E$10:$G$12,3,FALSE)))/1,0),0)</f>
        <v>0</v>
      </c>
      <c r="CP17" s="159">
        <f>IFERROR(ROUNDUP((AD17*(VLOOKUP(VLOOKUP(AE17,Données!$J$2:$L$208,3,FALSE),Données!$E$10:$G$12,3,FALSE)))/1,0),0)</f>
        <v>0</v>
      </c>
      <c r="CQ17" s="159">
        <f>IFERROR(ROUNDUP((AF17*(VLOOKUP(VLOOKUP(AG17,Données!$J$2:$L$208,3,FALSE),Données!$E$10:$G$12,3,FALSE)))/1,0),0)</f>
        <v>0</v>
      </c>
      <c r="CR17" s="159">
        <f>IFERROR(ROUNDUP((AH17*(VLOOKUP(VLOOKUP(AI17,Données!$J$2:$L$208,3,FALSE),Données!$E$10:$G$12,3,FALSE)))/1,0),0)</f>
        <v>0</v>
      </c>
      <c r="CS17" s="159">
        <f>IFERROR(ROUNDUP((AJ17*(VLOOKUP(VLOOKUP(AK17,Données!$J$2:$L$208,3,FALSE),Données!$E$10:$G$12,3,FALSE)))/1,0),0)</f>
        <v>0</v>
      </c>
      <c r="CT17" s="160">
        <f>IFERROR(ROUNDUP((AL17*(VLOOKUP(VLOOKUP(AM17,Données!$J$2:$L$208,3,FALSE),Données!$E$10:$G$12,3,FALSE)))/1,0),0)</f>
        <v>0</v>
      </c>
      <c r="CU17" s="158">
        <f>IF(ISNA(15/(VLOOKUP(VLOOKUP(AC17,Données!$J$2:$L$208,3,FALSE),Données!$E$10:$G$12,3,FALSE))),0,15/(VLOOKUP(VLOOKUP(AC17,Données!$J$2:$L$208,3,FALSE),Données!$E$10:$G$12,3,FALSE)))</f>
        <v>0</v>
      </c>
      <c r="CV17" s="159">
        <f>IF(ISNA(15/(VLOOKUP(VLOOKUP(AE17,Données!$J$2:$L$208,3,FALSE),Données!$E$10:$G$12,3,FALSE))),0,15/(VLOOKUP(VLOOKUP(AE17,Données!$J$2:$L$208,3,FALSE),Données!$E$10:$G$12,3,FALSE)))</f>
        <v>0</v>
      </c>
      <c r="CW17" s="159">
        <f>IF(ISNA(15/(VLOOKUP(VLOOKUP(AG17,Données!$J$2:$L$208,3,FALSE),Données!$E$10:$G$12,3,FALSE))),0,15/(VLOOKUP(VLOOKUP(AG17,Données!$J$2:$L$208,3,FALSE),Données!$E$10:$G$12,3,FALSE)))</f>
        <v>0</v>
      </c>
      <c r="CX17" s="159">
        <f>IF(ISNA(15/(VLOOKUP(VLOOKUP(AI17,Données!$J$2:$L$208,3,FALSE),Données!$E$10:$G$12,3,FALSE))),0,15/(VLOOKUP(VLOOKUP(AI17,Données!$J$2:$L$208,3,FALSE),Données!$E$10:$G$12,3,FALSE)))</f>
        <v>0</v>
      </c>
      <c r="CY17" s="159">
        <f>IF(ISNA(15/(VLOOKUP(VLOOKUP(AK17,Données!$J$2:$L$208,3,FALSE),Données!$E$10:$G$12,3,FALSE))),0,15/(VLOOKUP(VLOOKUP(AK17,Données!$J$2:$L$208,3,FALSE),Données!$E$10:$G$12,3,FALSE)))</f>
        <v>0</v>
      </c>
      <c r="CZ17" s="160">
        <f>IF(ISNA(15/(VLOOKUP(VLOOKUP(AM17,Données!$J$2:$L$208,3,FALSE),Données!$E$10:$G$12,3,FALSE))),0,15/(VLOOKUP(VLOOKUP(AM17,Données!$J$2:$L$208,3,FALSE),Données!$E$10:$G$12,3,FALSE)))</f>
        <v>0</v>
      </c>
      <c r="DA17" s="258">
        <v>17</v>
      </c>
      <c r="DB17" s="162">
        <f t="shared" si="112"/>
        <v>15</v>
      </c>
      <c r="DC17" s="161">
        <f t="shared" si="67"/>
        <v>0</v>
      </c>
      <c r="DD17" s="256">
        <f t="shared" si="68"/>
        <v>0</v>
      </c>
      <c r="DE17" s="259">
        <f>HLOOKUP(DA17,Plan!$I$6:$IO$26,17,FALSE)</f>
        <v>9</v>
      </c>
      <c r="DF17" s="164" t="s">
        <v>423</v>
      </c>
      <c r="DG17" s="157" t="str">
        <f t="shared" si="113"/>
        <v>09h00  9</v>
      </c>
      <c r="DH17" s="332">
        <f t="shared" si="69"/>
        <v>135</v>
      </c>
      <c r="DI17" s="334">
        <f t="shared" si="141"/>
        <v>318</v>
      </c>
      <c r="DK17" s="226">
        <f>IFERROR(ROUNDUP((AO17*(VLOOKUP(VLOOKUP(AP17,Données!$J$2:$L$208,3,FALSE),Données!$E$10:$G$12,3,FALSE)))/1,0),0)</f>
        <v>0</v>
      </c>
      <c r="DL17" s="173">
        <f>IFERROR(ROUNDUP((AQ17*(VLOOKUP(VLOOKUP(AR17,Données!$J$2:$L$208,3,FALSE),Données!$E$10:$G$12,3,FALSE)))/1,0),0)</f>
        <v>0</v>
      </c>
      <c r="DM17" s="173">
        <f>IFERROR(ROUNDUP((AS17*(VLOOKUP(VLOOKUP(AT17,Données!$J$2:$L$208,3,FALSE),Données!$E$10:$G$12,3,FALSE)))/1,0),0)</f>
        <v>0</v>
      </c>
      <c r="DN17" s="173">
        <f>IFERROR(ROUNDUP((AU17*(VLOOKUP(VLOOKUP(AV17,Données!$J$2:$L$208,3,FALSE),Données!$E$10:$G$12,3,FALSE)))/1,0),0)</f>
        <v>0</v>
      </c>
      <c r="DO17" s="173">
        <f>IFERROR(ROUNDUP((AW17*(VLOOKUP(VLOOKUP(AX17,Données!$J$2:$L$208,3,FALSE),Données!$E$10:$G$12,3,FALSE)))/1,0),0)</f>
        <v>0</v>
      </c>
      <c r="DP17" s="174">
        <f>IFERROR(ROUNDUP((AY17*(VLOOKUP(VLOOKUP(AZ17,Données!$J$2:$L$208,3,FALSE),Données!$E$10:$G$12,3,FALSE)))/1,0),0)</f>
        <v>0</v>
      </c>
      <c r="DQ17" s="172">
        <f>IF(ISNA(15/(VLOOKUP(VLOOKUP(AP17,Données!$J$2:$L$208,3,FALSE),Données!$E$10:$G$12,3,FALSE))),0,15/(VLOOKUP(VLOOKUP(AP17,Données!$J$2:$L$208,3,FALSE),Données!$E$10:$G$12,3,FALSE)))</f>
        <v>0</v>
      </c>
      <c r="DR17" s="173">
        <f>IF(ISNA(15/(VLOOKUP(VLOOKUP(AR17,Données!$J$2:$L$208,3,FALSE),Données!$E$10:$G$12,3,FALSE))),0,15/(VLOOKUP(VLOOKUP(AR17,Données!$J$2:$L$208,3,FALSE),Données!$E$10:$G$12,3,FALSE)))</f>
        <v>0</v>
      </c>
      <c r="DS17" s="173">
        <f>IF(ISNA(15/(VLOOKUP(VLOOKUP(AT17,Données!$J$2:$L$208,3,FALSE),Données!$E$10:$G$12,3,FALSE))),0,15/(VLOOKUP(VLOOKUP(AT17,Données!$J$2:$L$208,3,FALSE),Données!$E$10:$G$12,3,FALSE)))</f>
        <v>0</v>
      </c>
      <c r="DT17" s="173">
        <f>IF(ISNA(15/(VLOOKUP(VLOOKUP(AV17,Données!$J$2:$L$208,3,FALSE),Données!$E$10:$G$12,3,FALSE))),0,15/(VLOOKUP(VLOOKUP(AV17,Données!$J$2:$L$208,3,FALSE),Données!$E$10:$G$12,3,FALSE)))</f>
        <v>0</v>
      </c>
      <c r="DU17" s="173">
        <f>IF(ISNA(15/(VLOOKUP(VLOOKUP(AX17,Données!$J$2:$L$208,3,FALSE),Données!$E$10:$G$12,3,FALSE))),0,15/(VLOOKUP(VLOOKUP(AX17,Données!$J$2:$L$208,3,FALSE),Données!$E$10:$G$12,3,FALSE)))</f>
        <v>0</v>
      </c>
      <c r="DV17" s="174">
        <f>IF(ISNA(15/(VLOOKUP(VLOOKUP(AZ17,Données!$J$2:$L$208,3,FALSE),Données!$E$10:$G$12,3,FALSE))),0,15/(VLOOKUP(VLOOKUP(AZ17,Données!$J$2:$L$208,3,FALSE),Données!$E$10:$G$12,3,FALSE)))</f>
        <v>0</v>
      </c>
      <c r="DW17" s="282">
        <v>17</v>
      </c>
      <c r="DX17" s="169">
        <f t="shared" si="114"/>
        <v>12</v>
      </c>
      <c r="DY17" s="171">
        <f t="shared" si="115"/>
        <v>0</v>
      </c>
      <c r="DZ17" s="228" t="str">
        <f t="shared" si="71"/>
        <v/>
      </c>
      <c r="EA17" s="283">
        <f>HLOOKUP(DW17,Plan!$I$6:$IO$26,16,FALSE)</f>
        <v>0</v>
      </c>
      <c r="EB17" s="278" t="s">
        <v>423</v>
      </c>
      <c r="EC17" s="279" t="str">
        <f t="shared" si="116"/>
        <v>09h00  0</v>
      </c>
      <c r="ED17" s="84">
        <f t="shared" si="142"/>
        <v>0</v>
      </c>
      <c r="EE17" s="286">
        <f t="shared" si="143"/>
        <v>21.625</v>
      </c>
      <c r="EG17" s="208">
        <f>IFERROR(ROUNDUP((BB17*(VLOOKUP(VLOOKUP(BC17,Données!$J$2:$L$208,3,FALSE),Données!$E$10:$G$12,3,FALSE)))/1,0),0)</f>
        <v>0</v>
      </c>
      <c r="EH17" s="182">
        <f>IFERROR(ROUNDUP((BD17*(VLOOKUP(VLOOKUP(BE17,Données!$J$2:$L$208,3,FALSE),Données!$E$10:$G$12,3,FALSE)))/1,0),0)</f>
        <v>0</v>
      </c>
      <c r="EI17" s="182">
        <f>IFERROR(ROUNDUP((BF17*(VLOOKUP(VLOOKUP(BG17,Données!$J$2:$L$208,3,FALSE),Données!$E$10:$G$12,3,FALSE)))/1,0),0)</f>
        <v>0</v>
      </c>
      <c r="EJ17" s="182">
        <f>IFERROR(ROUNDUP((BH17*(VLOOKUP(VLOOKUP(BI17,Données!$J$2:$L$208,3,FALSE),Données!$E$10:$G$12,3,FALSE)))/1,0),0)</f>
        <v>0</v>
      </c>
      <c r="EK17" s="182">
        <f>IFERROR(ROUNDUP((BJ17*(VLOOKUP(VLOOKUP(BK17,Données!$J$2:$L$208,3,FALSE),Données!$E$10:$G$12,3,FALSE)))/1,0),0)</f>
        <v>0</v>
      </c>
      <c r="EL17" s="183">
        <f>IFERROR(ROUNDUP((BL17*(VLOOKUP(VLOOKUP(BM17,Données!$J$2:$L$208,3,FALSE),Données!$E$10:$G$12,3,FALSE)))/1,0),0)</f>
        <v>0</v>
      </c>
      <c r="EM17" s="181">
        <f>IF(ISNA(15/(VLOOKUP(VLOOKUP(BC17,Données!$J$2:$L$208,3,FALSE),Données!$E$10:$G$12,3,FALSE))),0,15/(VLOOKUP(VLOOKUP(BC17,Données!$J$2:$L$208,3,FALSE),Données!$E$10:$G$12,3,FALSE)))</f>
        <v>0</v>
      </c>
      <c r="EN17" s="182">
        <f>IF(ISNA(15/(VLOOKUP(VLOOKUP(BE17,Données!$J$2:$L$208,3,FALSE),Données!$E$10:$G$12,3,FALSE))),0,15/(VLOOKUP(VLOOKUP(BE17,Données!$J$2:$L$208,3,FALSE),Données!$E$10:$G$12,3,FALSE)))</f>
        <v>0</v>
      </c>
      <c r="EO17" s="182">
        <f>IF(ISNA(15/(VLOOKUP(VLOOKUP(BG17,Données!$J$2:$L$208,3,FALSE),Données!$E$10:$G$12,3,FALSE))),0,15/(VLOOKUP(VLOOKUP(BG17,Données!$J$2:$L$208,3,FALSE),Données!$E$10:$G$12,3,FALSE)))</f>
        <v>0</v>
      </c>
      <c r="EP17" s="182">
        <f>IF(ISNA(15/(VLOOKUP(VLOOKUP(BI17,Données!$J$2:$L$208,3,FALSE),Données!$E$10:$G$12,3,FALSE))),0,15/(VLOOKUP(VLOOKUP(BI17,Données!$J$2:$L$208,3,FALSE),Données!$E$10:$G$12,3,FALSE)))</f>
        <v>0</v>
      </c>
      <c r="EQ17" s="182">
        <f>IF(ISNA(15/(VLOOKUP(VLOOKUP(BK17,Données!$J$2:$L$208,3,FALSE),Données!$E$10:$G$12,3,FALSE))),0,15/(VLOOKUP(VLOOKUP(BK17,Données!$J$2:$L$208,3,FALSE),Données!$E$10:$G$12,3,FALSE)))</f>
        <v>0</v>
      </c>
      <c r="ER17" s="183">
        <f>IF(ISNA(15/(VLOOKUP(VLOOKUP(BM17,Données!$J$2:$L$208,3,FALSE),Données!$E$10:$G$12,3,FALSE))),0,15/(VLOOKUP(VLOOKUP(BM17,Données!$J$2:$L$208,3,FALSE),Données!$E$10:$G$12,3,FALSE)))</f>
        <v>0</v>
      </c>
      <c r="ES17" s="293">
        <v>17</v>
      </c>
      <c r="ET17" s="573">
        <f t="shared" si="117"/>
        <v>36</v>
      </c>
      <c r="EU17" s="180">
        <f t="shared" si="118"/>
        <v>0</v>
      </c>
      <c r="EV17" s="211" t="str">
        <f t="shared" si="72"/>
        <v/>
      </c>
      <c r="EW17" s="211">
        <f>HLOOKUP(ES17,Plan!$I$6:$IO$26,19,FALSE)</f>
        <v>7</v>
      </c>
      <c r="EX17" s="210" t="s">
        <v>423</v>
      </c>
      <c r="EY17" s="182" t="str">
        <f t="shared" si="119"/>
        <v>09h00  7</v>
      </c>
      <c r="EZ17" s="295">
        <f t="shared" si="144"/>
        <v>252</v>
      </c>
      <c r="FA17" s="296">
        <f t="shared" si="148"/>
        <v>70.75</v>
      </c>
      <c r="FC17" s="200">
        <f>IFERROR(ROUNDUP((BO17*(VLOOKUP(VLOOKUP(BP17,Données!$J$2:$L$208,3,FALSE),Données!$E$10:$G$12,3,FALSE)))/1,0),0)</f>
        <v>55</v>
      </c>
      <c r="FD17" s="190">
        <f>IFERROR(ROUNDUP((BQ17*(VLOOKUP(VLOOKUP(BR17,Données!$J$2:$L$208,3,FALSE),Données!$E$10:$G$12,3,FALSE)))/1,0),0)</f>
        <v>0</v>
      </c>
      <c r="FE17" s="190">
        <f>IFERROR(ROUNDUP((BS17*(VLOOKUP(VLOOKUP(BT17,Données!$J$2:$L$208,3,FALSE),Données!$E$10:$G$12,3,FALSE)))/1,0),0)</f>
        <v>0</v>
      </c>
      <c r="FF17" s="190">
        <f>IFERROR(ROUNDUP((BU17*(VLOOKUP(VLOOKUP(BV17,Données!$J$2:$L$208,3,FALSE),Données!$E$10:$G$12,3,FALSE)))/1,0),0)</f>
        <v>0</v>
      </c>
      <c r="FG17" s="190">
        <f>IFERROR(ROUNDUP((BW17*(VLOOKUP(VLOOKUP(BX17,Données!$J$2:$L$208,3,FALSE),Données!$E$10:$G$12,3,FALSE)))/1,0),0)</f>
        <v>0</v>
      </c>
      <c r="FH17" s="191">
        <f>IFERROR(ROUNDUP((BY17*(VLOOKUP(VLOOKUP(BZ17,Données!$J$2:$L$208,3,FALSE),Données!$E$10:$G$12,3,FALSE)))/1,0),0)</f>
        <v>0</v>
      </c>
      <c r="FI17" s="189">
        <f>IF(ISNA(15/(VLOOKUP(VLOOKUP(BP17,Données!$J$2:$L$208,3,FALSE),Données!$E$10:$G$12,3,FALSE))),0,15/(VLOOKUP(VLOOKUP(BP17,Données!$J$2:$L$208,3,FALSE),Données!$E$10:$G$12,3,FALSE)))</f>
        <v>36</v>
      </c>
      <c r="FJ17" s="190">
        <f>IF(ISNA(15/(VLOOKUP(VLOOKUP(BR17,Données!$J$2:$L$208,3,FALSE),Données!$E$10:$G$12,3,FALSE))),0,15/(VLOOKUP(VLOOKUP(BR17,Données!$J$2:$L$208,3,FALSE),Données!$E$10:$G$12,3,FALSE)))</f>
        <v>0</v>
      </c>
      <c r="FK17" s="190">
        <f>IF(ISNA(15/(VLOOKUP(VLOOKUP(BT17,Données!$J$2:$L$208,3,FALSE),Données!$E$10:$G$12,3,FALSE))),0,15/(VLOOKUP(VLOOKUP(BT17,Données!$J$2:$L$208,3,FALSE),Données!$E$10:$G$12,3,FALSE)))</f>
        <v>0</v>
      </c>
      <c r="FL17" s="190">
        <f>IF(ISNA(15/(VLOOKUP(VLOOKUP(BV17,Données!$J$2:$L$208,3,FALSE),Données!$E$10:$G$12,3,FALSE))),0,15/(VLOOKUP(VLOOKUP(BV17,Données!$J$2:$L$208,3,FALSE),Données!$E$10:$G$12,3,FALSE)))</f>
        <v>0</v>
      </c>
      <c r="FM17" s="190">
        <f>IF(ISNA(15/(VLOOKUP(VLOOKUP(BX17,Données!$J$2:$L$208,3,FALSE),Données!$E$10:$G$12,3,FALSE))),0,15/(VLOOKUP(VLOOKUP(BX17,Données!$J$2:$L$208,3,FALSE),Données!$E$10:$G$12,3,FALSE)))</f>
        <v>0</v>
      </c>
      <c r="FN17" s="191">
        <f>IF(ISNA(15/(VLOOKUP(VLOOKUP(BZ17,Données!$J$2:$L$208,3,FALSE),Données!$E$10:$G$12,3,FALSE))),0,15/(VLOOKUP(VLOOKUP(BZ17,Données!$J$2:$L$208,3,FALSE),Données!$E$10:$G$12,3,FALSE)))</f>
        <v>0</v>
      </c>
      <c r="FO17" s="305">
        <v>17</v>
      </c>
      <c r="FP17" s="188">
        <f t="shared" si="120"/>
        <v>36</v>
      </c>
      <c r="FQ17" s="190">
        <f t="shared" si="121"/>
        <v>55</v>
      </c>
      <c r="FR17" s="203">
        <f t="shared" si="73"/>
        <v>131</v>
      </c>
      <c r="FS17" s="203">
        <f>HLOOKUP(FO17,Plan!$I$6:$IO$26,20,FALSE)</f>
        <v>0</v>
      </c>
      <c r="FT17" s="202" t="s">
        <v>423</v>
      </c>
      <c r="FU17" s="190" t="str">
        <f t="shared" si="122"/>
        <v>09h00  0</v>
      </c>
      <c r="FV17" s="307">
        <f t="shared" si="123"/>
        <v>0</v>
      </c>
      <c r="FW17" s="308">
        <f t="shared" si="145"/>
        <v>55</v>
      </c>
      <c r="FY17" s="233">
        <f>IFERROR(ROUNDUP((CB17*(VLOOKUP(VLOOKUP(CC17,Données!$J$2:$L$208,3,FALSE),Données!$E$10:$G$12,3,FALSE)))/1,0),0)</f>
        <v>0</v>
      </c>
      <c r="FZ17" s="218">
        <f>IFERROR(ROUNDUP((CD17*(VLOOKUP(VLOOKUP(CE17,Données!$J$2:$L$208,3,FALSE),Données!$E$10:$G$12,3,FALSE)))/1,0),0)</f>
        <v>0</v>
      </c>
      <c r="GA17" s="218">
        <f>IFERROR(ROUNDUP((CF17*(VLOOKUP(VLOOKUP(CG17,Données!$J$2:$L$208,3,FALSE),Données!$E$10:$G$12,3,FALSE)))/1,0),0)</f>
        <v>0</v>
      </c>
      <c r="GB17" s="218">
        <f>IFERROR(ROUNDUP((CH17*(VLOOKUP(VLOOKUP(CI17,Données!$J$2:$L$208,3,FALSE),Données!$E$10:$G$12,3,FALSE)))/1,0),0)</f>
        <v>0</v>
      </c>
      <c r="GC17" s="218">
        <f>IFERROR(ROUNDUP((CJ17*(VLOOKUP(VLOOKUP(CK17,Données!$J$2:$L$208,3,FALSE),Données!$E$10:$G$12,3,FALSE)))/1,0),0)</f>
        <v>0</v>
      </c>
      <c r="GD17" s="219">
        <f>IFERROR(ROUNDUP((CL17*(VLOOKUP(VLOOKUP(CM17,Données!$J$2:$L$208,3,FALSE),Données!$E$10:$G$12,3,FALSE)))/1,0),0)</f>
        <v>0</v>
      </c>
      <c r="GE17" s="217">
        <f>IF(ISNA(15/(VLOOKUP(VLOOKUP(CC17,Données!$J$2:$L$208,3,FALSE),Données!$E$10:$G$12,3,FALSE))),0,15/(VLOOKUP(VLOOKUP(CC17,Données!$J$2:$L$208,3,FALSE),Données!$E$10:$G$12,3,FALSE)))</f>
        <v>0</v>
      </c>
      <c r="GF17" s="218">
        <f>IF(ISNA(15/(VLOOKUP(VLOOKUP(CE17,Données!$J$2:$L$208,3,FALSE),Données!$E$10:$G$12,3,FALSE))),0,15/(VLOOKUP(VLOOKUP(CE17,Données!$J$2:$L$208,3,FALSE),Données!$E$10:$G$12,3,FALSE)))</f>
        <v>0</v>
      </c>
      <c r="GG17" s="218">
        <f>IF(ISNA(15/(VLOOKUP(VLOOKUP(CG17,Données!$J$2:$L$208,3,FALSE),Données!$E$10:$G$12,3,FALSE))),0,15/(VLOOKUP(VLOOKUP(CG17,Données!$J$2:$L$208,3,FALSE),Données!$E$10:$G$12,3,FALSE)))</f>
        <v>0</v>
      </c>
      <c r="GH17" s="218">
        <f>IF(ISNA(15/(VLOOKUP(VLOOKUP(CI17,Données!$J$2:$L$208,3,FALSE),Données!$E$10:$G$12,3,FALSE))),0,15/(VLOOKUP(VLOOKUP(CI17,Données!$J$2:$L$208,3,FALSE),Données!$E$10:$G$12,3,FALSE)))</f>
        <v>0</v>
      </c>
      <c r="GI17" s="218">
        <f>IF(ISNA(15/(VLOOKUP(VLOOKUP(CK17,Données!$J$2:$L$208,3,FALSE),Données!$E$10:$G$12,3,FALSE))),0,15/(VLOOKUP(VLOOKUP(CK17,Données!$J$2:$L$208,3,FALSE),Données!$E$10:$G$12,3,FALSE)))</f>
        <v>0</v>
      </c>
      <c r="GJ17" s="219">
        <f>IF(ISNA(15/(VLOOKUP(VLOOKUP(CM17,Données!$J$2:$L$208,3,FALSE),Données!$E$10:$G$12,3,FALSE))),0,15/(VLOOKUP(VLOOKUP(CM17,Données!$J$2:$L$208,3,FALSE),Données!$E$10:$G$12,3,FALSE)))</f>
        <v>0</v>
      </c>
      <c r="GK17" s="318">
        <v>17</v>
      </c>
      <c r="GL17" s="216">
        <f t="shared" si="124"/>
        <v>0</v>
      </c>
      <c r="GM17" s="218">
        <f t="shared" si="125"/>
        <v>0</v>
      </c>
      <c r="GN17" s="236" t="str">
        <f t="shared" si="74"/>
        <v/>
      </c>
      <c r="GO17" s="236">
        <f>HLOOKUP(GK17,Plan!$I$6:$IO$26,21,FALSE)</f>
        <v>0</v>
      </c>
      <c r="GP17" s="235" t="s">
        <v>423</v>
      </c>
      <c r="GQ17" s="218" t="str">
        <f t="shared" si="126"/>
        <v>09h00  0</v>
      </c>
      <c r="GR17" s="320">
        <f t="shared" si="75"/>
        <v>0</v>
      </c>
      <c r="GS17" s="321">
        <f t="shared" si="146"/>
        <v>0</v>
      </c>
      <c r="GT17" s="420"/>
      <c r="GU17" s="425" t="s">
        <v>505</v>
      </c>
      <c r="GV17" s="429" t="e">
        <f>#REF!</f>
        <v>#REF!</v>
      </c>
      <c r="GW17" s="430" t="e">
        <f>#REF!</f>
        <v>#REF!</v>
      </c>
      <c r="GX17" s="448" t="e">
        <f t="shared" si="127"/>
        <v>#REF!</v>
      </c>
      <c r="GY17" s="429" t="e">
        <f>#REF!</f>
        <v>#REF!</v>
      </c>
      <c r="GZ17" s="421" t="e">
        <f>#REF!</f>
        <v>#REF!</v>
      </c>
      <c r="HA17" s="434" t="e">
        <f>#REF!</f>
        <v>#REF!</v>
      </c>
      <c r="HB17" s="451" t="e">
        <f t="shared" si="128"/>
        <v>#REF!</v>
      </c>
      <c r="HD17" s="425" t="s">
        <v>505</v>
      </c>
      <c r="HE17" s="453" t="str">
        <f>IF(AB17=0,"",IF(VLOOKUP(AC17,Données!$J$2:$M$258,4,FALSE)="G",AB17,""))</f>
        <v/>
      </c>
      <c r="HF17" s="397" t="str">
        <f>IF(AD17=0,"",IF(VLOOKUP(AE17,Données!$J$2:$M$258,4,FALSE)="G",AD17,""))</f>
        <v/>
      </c>
      <c r="HG17" s="397" t="str">
        <f>IF(AF17=0,"",IF(VLOOKUP(AG17,Données!$J$2:$M$258,4,FALSE)="G",AF17,""))</f>
        <v/>
      </c>
      <c r="HH17" s="397" t="str">
        <f>IF(AH17=0,"",IF(VLOOKUP(AI17,Données!$J$2:$M$258,4,FALSE)="G",AH17,""))</f>
        <v/>
      </c>
      <c r="HI17" s="397" t="str">
        <f>IF(AJ17=0,"",IF(VLOOKUP(AK17,Données!$J$2:$M$258,4,FALSE)="G",AJ17,""))</f>
        <v/>
      </c>
      <c r="HJ17" s="461" t="str">
        <f>IF(AL17=0,"",IF(VLOOKUP(AM17,Données!$J$2:$M$258,4,FALSE)="G",AL17,""))</f>
        <v/>
      </c>
      <c r="HK17" s="464">
        <f t="shared" si="129"/>
        <v>0</v>
      </c>
      <c r="HL17" s="453" t="str">
        <f>IF(AO17=0,"",IF(VLOOKUP(AP17,Données!$J$2:$M$258,4,FALSE)="G",AO17,""))</f>
        <v/>
      </c>
      <c r="HM17" s="397" t="str">
        <f>IF(AQ17=0,"",IF(VLOOKUP(AR17,Données!$J$2:$M$258,4,FALSE)="G",AQ17,""))</f>
        <v/>
      </c>
      <c r="HN17" s="397" t="str">
        <f>IF(AS17=0,"",IF(VLOOKUP(AT17,Données!$J$2:$M$258,4,FALSE)="G",AS17,""))</f>
        <v/>
      </c>
      <c r="HO17" s="397" t="str">
        <f>IF(AU17=0,"",IF(VLOOKUP(AV17,Données!$J$2:$M$258,4,FALSE)="G",AU17,""))</f>
        <v/>
      </c>
      <c r="HP17" s="397" t="str">
        <f>IF(AW17=0,"",IF(VLOOKUP(AX17,Données!$J$2:$M$258,4,FALSE)="G",AW17,""))</f>
        <v/>
      </c>
      <c r="HQ17" s="461" t="str">
        <f>IF(AY17=0,"",IF(VLOOKUP(AZ17,Données!$J$2:$M$258,4,FALSE)="G",AY17,""))</f>
        <v/>
      </c>
      <c r="HR17" s="464">
        <f t="shared" si="130"/>
        <v>0</v>
      </c>
      <c r="HS17" s="453" t="str">
        <f>IF(BB17=0,"",IF(VLOOKUP(BC17,Données!$J$2:$M$258,4,FALSE)="G",BB17,""))</f>
        <v/>
      </c>
      <c r="HT17" s="397" t="str">
        <f>IF(BD17=0,"",IF(VLOOKUP(BE17,Données!$J$2:$M$258,4,FALSE)="G",BD17,""))</f>
        <v/>
      </c>
      <c r="HU17" s="397" t="str">
        <f>IF(BF17=0,"",IF(VLOOKUP(BG17,Données!$J$2:$M$258,4,FALSE)="G",BF17,""))</f>
        <v/>
      </c>
      <c r="HV17" s="397" t="str">
        <f>IF(BH17=0,"",IF(VLOOKUP(BI17,Données!$J$2:$M$258,4,FALSE)="G",BH17,""))</f>
        <v/>
      </c>
      <c r="HW17" s="397" t="str">
        <f>IF(BJ17=0,"",IF(VLOOKUP(BK17,Données!$J$2:$M$258,4,FALSE)="G",BJ17,""))</f>
        <v/>
      </c>
      <c r="HX17" s="461" t="str">
        <f>IF(BL17=0,"",IF(VLOOKUP(BM17,Données!$J$2:$M$258,4,FALSE)="G",BL17,""))</f>
        <v/>
      </c>
      <c r="HY17" s="464">
        <f t="shared" si="131"/>
        <v>0</v>
      </c>
      <c r="HZ17" s="453">
        <f>IF(BO17=0,"",IF(VLOOKUP(BP17,Données!$J$2:$M$258,4,FALSE)="G",BO17,""))</f>
        <v>131</v>
      </c>
      <c r="IA17" s="397" t="str">
        <f>IF(BQ17=0,"",IF(VLOOKUP(BR17,Données!$J$2:$M$258,4,FALSE)="G",BQ17,""))</f>
        <v/>
      </c>
      <c r="IB17" s="397" t="str">
        <f>IF(BS17=0,"",IF(VLOOKUP(BT17,Données!$J$2:$M$258,4,FALSE)="G",BS17,""))</f>
        <v/>
      </c>
      <c r="IC17" s="397" t="str">
        <f>IF(BU17=0,"",IF(VLOOKUP(BV17,Données!$J$2:$M$258,4,FALSE)="G",BU17,""))</f>
        <v/>
      </c>
      <c r="ID17" s="397" t="str">
        <f>IF(BW17=0,"",IF(VLOOKUP(BX17,Données!$J$2:$M$258,4,FALSE)="G",BW17,""))</f>
        <v/>
      </c>
      <c r="IE17" s="461" t="str">
        <f>IF(BY17=0,"",IF(VLOOKUP(BZ17,Données!$J$2:$M$258,4,FALSE)="G",BY17,""))</f>
        <v/>
      </c>
      <c r="IF17" s="464">
        <f t="shared" si="132"/>
        <v>131</v>
      </c>
      <c r="IG17" s="453" t="str">
        <f>IF(CB17=0,"",IF(VLOOKUP(CC17,Données!$J$2:$M$258,4,FALSE)="G",CB17,""))</f>
        <v/>
      </c>
      <c r="IH17" s="397" t="str">
        <f>IF(CD17=0,"",IF(VLOOKUP(CE17,Données!$J$2:$M$258,4,FALSE)="G",CD17,""))</f>
        <v/>
      </c>
      <c r="II17" s="397" t="str">
        <f>IF(CF17=0,"",IF(VLOOKUP(CG17,Données!$J$2:$M$258,4,FALSE)="G",CF17,""))</f>
        <v/>
      </c>
      <c r="IJ17" s="397" t="str">
        <f>IF(CH17=0,"",IF(VLOOKUP(CI17,Données!$J$2:$M$258,4,FALSE)="G",CH17,""))</f>
        <v/>
      </c>
      <c r="IK17" s="397" t="str">
        <f>IF(CJ17=0,"",IF(VLOOKUP(CK17,Données!$J$2:$M$258,4,FALSE)="G",CJ17,""))</f>
        <v/>
      </c>
      <c r="IL17" s="461" t="str">
        <f>IF(CL17=0,"",IF(VLOOKUP(CM17,Données!$J$2:$M$258,4,FALSE)="G",CL17,""))</f>
        <v/>
      </c>
      <c r="IM17" s="464">
        <f t="shared" si="133"/>
        <v>0</v>
      </c>
      <c r="IO17" s="480">
        <f t="shared" si="77"/>
        <v>0</v>
      </c>
      <c r="IP17" s="481">
        <f t="shared" si="78"/>
        <v>0</v>
      </c>
      <c r="IQ17" s="482">
        <f t="shared" si="79"/>
        <v>0</v>
      </c>
      <c r="IR17" s="483">
        <f t="shared" si="80"/>
        <v>0</v>
      </c>
      <c r="IS17" s="484">
        <f t="shared" si="81"/>
        <v>0</v>
      </c>
      <c r="IT17" s="481">
        <f t="shared" si="82"/>
        <v>0</v>
      </c>
      <c r="IU17" s="482">
        <f t="shared" si="134"/>
        <v>9</v>
      </c>
      <c r="IV17" s="485">
        <f t="shared" si="135"/>
        <v>0</v>
      </c>
      <c r="IW17" s="483">
        <f>HLOOKUP(FO17,Plan!$I$6:$IO$30,25,FALSE)</f>
        <v>0</v>
      </c>
      <c r="IX17" s="482" t="str">
        <f t="shared" si="83"/>
        <v>09h00  9</v>
      </c>
      <c r="IY17" s="485">
        <f t="shared" si="84"/>
        <v>135</v>
      </c>
      <c r="IZ17" s="486">
        <f t="shared" si="85"/>
        <v>318</v>
      </c>
      <c r="JA17" s="484" t="str">
        <f t="shared" si="86"/>
        <v>09h00  0</v>
      </c>
      <c r="JB17" s="485">
        <f t="shared" si="87"/>
        <v>0</v>
      </c>
      <c r="JC17" s="487">
        <f t="shared" si="88"/>
        <v>21.625</v>
      </c>
      <c r="JD17" s="488" t="e">
        <f t="shared" si="136"/>
        <v>#REF!</v>
      </c>
      <c r="JF17" s="512">
        <f t="shared" si="89"/>
        <v>0</v>
      </c>
      <c r="JG17" s="513">
        <f t="shared" si="90"/>
        <v>131</v>
      </c>
      <c r="JH17" s="514">
        <f t="shared" si="91"/>
        <v>0</v>
      </c>
      <c r="JI17" s="515">
        <f t="shared" si="92"/>
        <v>0</v>
      </c>
      <c r="JJ17" s="513">
        <f t="shared" si="93"/>
        <v>131</v>
      </c>
      <c r="JK17" s="516">
        <f t="shared" si="94"/>
        <v>0</v>
      </c>
      <c r="JL17" s="517">
        <f t="shared" si="95"/>
        <v>0</v>
      </c>
      <c r="JM17" s="513">
        <f t="shared" si="96"/>
        <v>0</v>
      </c>
      <c r="JN17" s="514">
        <f t="shared" si="97"/>
        <v>0</v>
      </c>
      <c r="JO17" s="506">
        <f t="shared" si="137"/>
        <v>7</v>
      </c>
      <c r="JP17" s="507">
        <f t="shared" si="138"/>
        <v>0</v>
      </c>
      <c r="JQ17" s="507">
        <f t="shared" si="139"/>
        <v>0</v>
      </c>
      <c r="JR17" s="508">
        <f>HLOOKUP(GK17,Plan!$I$6:$IO$30,25,FALSE)</f>
        <v>0</v>
      </c>
      <c r="JS17" s="515" t="str">
        <f t="shared" si="98"/>
        <v>09h00  7</v>
      </c>
      <c r="JT17" s="513">
        <f t="shared" si="99"/>
        <v>252</v>
      </c>
      <c r="JU17" s="518">
        <f t="shared" si="100"/>
        <v>70.75</v>
      </c>
      <c r="JV17" s="517" t="str">
        <f t="shared" si="101"/>
        <v>09h00  0</v>
      </c>
      <c r="JW17" s="513">
        <f t="shared" si="102"/>
        <v>0</v>
      </c>
      <c r="JX17" s="519">
        <f t="shared" si="103"/>
        <v>55</v>
      </c>
      <c r="JY17" s="515" t="str">
        <f t="shared" si="104"/>
        <v>09h00  0</v>
      </c>
      <c r="JZ17" s="513">
        <f t="shared" si="105"/>
        <v>0</v>
      </c>
      <c r="KA17" s="518">
        <f t="shared" si="106"/>
        <v>0</v>
      </c>
      <c r="KB17" s="520" t="e">
        <f t="shared" si="140"/>
        <v>#REF!</v>
      </c>
    </row>
    <row r="18" spans="1:288" ht="14.25" x14ac:dyDescent="0.2">
      <c r="A18" s="385">
        <f t="shared" si="147"/>
        <v>17</v>
      </c>
      <c r="B18" s="386" t="s">
        <v>407</v>
      </c>
      <c r="C18" s="387" t="s">
        <v>735</v>
      </c>
      <c r="D18" s="388" t="s">
        <v>880</v>
      </c>
      <c r="E18" s="388" t="s">
        <v>260</v>
      </c>
      <c r="F18" s="388">
        <v>144</v>
      </c>
      <c r="G18" s="394" t="str">
        <f>IF(ISNA(VLOOKUP(E18,Données!$J$2:$K$258,2,FALSE)),"",VLOOKUP(E18,Données!$J$2:$K$258,2,FALSE))</f>
        <v>London Gatwick</v>
      </c>
      <c r="H18" s="80"/>
      <c r="I18" s="77" t="str">
        <f t="shared" si="107"/>
        <v>920GPD</v>
      </c>
      <c r="J18" s="82"/>
      <c r="K18" s="344" t="s">
        <v>692</v>
      </c>
      <c r="M18" s="84">
        <f t="shared" si="1"/>
        <v>0</v>
      </c>
      <c r="N18" s="84">
        <f t="shared" si="2"/>
        <v>0</v>
      </c>
      <c r="O18" s="84">
        <f t="shared" si="3"/>
        <v>0</v>
      </c>
      <c r="P18" s="84">
        <f t="shared" si="4"/>
        <v>0</v>
      </c>
      <c r="Q18" s="84">
        <f t="shared" si="5"/>
        <v>0</v>
      </c>
      <c r="S18" s="86" t="str">
        <f t="shared" si="108"/>
        <v>920</v>
      </c>
      <c r="T18" s="371" t="str">
        <f>VLOOKUP(S18,Données!$Q$2:$R$229,2,FALSE)</f>
        <v>0915</v>
      </c>
      <c r="U18" s="85">
        <f>COUNTIF($T$4:T18,T18)</f>
        <v>3</v>
      </c>
      <c r="V18" s="85" t="str">
        <f t="shared" si="6"/>
        <v>GPD</v>
      </c>
      <c r="W18" s="85" t="str">
        <f t="shared" si="109"/>
        <v>09153GPD</v>
      </c>
      <c r="X18" s="85">
        <f t="shared" si="7"/>
        <v>207</v>
      </c>
      <c r="Y18" s="85" t="str">
        <f t="shared" si="8"/>
        <v>EWR</v>
      </c>
      <c r="AA18" s="342" t="s">
        <v>8</v>
      </c>
      <c r="AB18" s="107">
        <f t="shared" si="9"/>
        <v>229</v>
      </c>
      <c r="AC18" s="106" t="str">
        <f t="shared" si="110"/>
        <v>JFK</v>
      </c>
      <c r="AD18" s="97">
        <f t="shared" si="10"/>
        <v>0</v>
      </c>
      <c r="AE18" s="106" t="str">
        <f t="shared" si="11"/>
        <v/>
      </c>
      <c r="AF18" s="97">
        <f t="shared" si="12"/>
        <v>0</v>
      </c>
      <c r="AG18" s="106" t="str">
        <f t="shared" si="13"/>
        <v/>
      </c>
      <c r="AH18" s="97">
        <f t="shared" si="14"/>
        <v>0</v>
      </c>
      <c r="AI18" s="106" t="str">
        <f t="shared" si="15"/>
        <v/>
      </c>
      <c r="AJ18" s="97">
        <f t="shared" si="16"/>
        <v>0</v>
      </c>
      <c r="AK18" s="106" t="str">
        <f t="shared" si="17"/>
        <v/>
      </c>
      <c r="AL18" s="97">
        <f t="shared" si="18"/>
        <v>0</v>
      </c>
      <c r="AM18" s="108" t="str">
        <f t="shared" si="19"/>
        <v/>
      </c>
      <c r="AN18" s="113"/>
      <c r="AO18" s="115">
        <f t="shared" si="20"/>
        <v>0</v>
      </c>
      <c r="AP18" s="114" t="str">
        <f t="shared" si="21"/>
        <v/>
      </c>
      <c r="AQ18" s="89">
        <f t="shared" si="22"/>
        <v>0</v>
      </c>
      <c r="AR18" s="114" t="str">
        <f t="shared" si="23"/>
        <v/>
      </c>
      <c r="AS18" s="89">
        <f t="shared" si="24"/>
        <v>207</v>
      </c>
      <c r="AT18" s="114" t="str">
        <f t="shared" si="25"/>
        <v>EWR</v>
      </c>
      <c r="AU18" s="89">
        <f t="shared" si="26"/>
        <v>0</v>
      </c>
      <c r="AV18" s="114" t="str">
        <f t="shared" si="27"/>
        <v/>
      </c>
      <c r="AW18" s="89">
        <f t="shared" si="28"/>
        <v>0</v>
      </c>
      <c r="AX18" s="114" t="str">
        <f t="shared" si="29"/>
        <v/>
      </c>
      <c r="AY18" s="89">
        <f t="shared" si="30"/>
        <v>0</v>
      </c>
      <c r="AZ18" s="116" t="str">
        <f t="shared" si="31"/>
        <v/>
      </c>
      <c r="BA18" s="113"/>
      <c r="BB18" s="122">
        <f t="shared" si="32"/>
        <v>0</v>
      </c>
      <c r="BC18" s="121" t="str">
        <f t="shared" si="33"/>
        <v/>
      </c>
      <c r="BD18" s="91">
        <f t="shared" si="34"/>
        <v>0</v>
      </c>
      <c r="BE18" s="121" t="str">
        <f t="shared" si="35"/>
        <v/>
      </c>
      <c r="BF18" s="91">
        <f t="shared" si="36"/>
        <v>0</v>
      </c>
      <c r="BG18" s="121" t="str">
        <f t="shared" si="37"/>
        <v/>
      </c>
      <c r="BH18" s="91">
        <f t="shared" si="38"/>
        <v>0</v>
      </c>
      <c r="BI18" s="121" t="str">
        <f t="shared" si="39"/>
        <v/>
      </c>
      <c r="BJ18" s="91">
        <f t="shared" si="40"/>
        <v>0</v>
      </c>
      <c r="BK18" s="121" t="str">
        <f t="shared" si="41"/>
        <v/>
      </c>
      <c r="BL18" s="91">
        <f t="shared" si="42"/>
        <v>0</v>
      </c>
      <c r="BM18" s="123" t="str">
        <f t="shared" si="43"/>
        <v/>
      </c>
      <c r="BN18" s="113"/>
      <c r="BO18" s="129">
        <f t="shared" si="44"/>
        <v>0</v>
      </c>
      <c r="BP18" s="128" t="str">
        <f t="shared" si="45"/>
        <v/>
      </c>
      <c r="BQ18" s="93">
        <f t="shared" si="46"/>
        <v>162</v>
      </c>
      <c r="BR18" s="128" t="str">
        <f t="shared" si="47"/>
        <v>LHR</v>
      </c>
      <c r="BS18" s="93">
        <f t="shared" si="48"/>
        <v>0</v>
      </c>
      <c r="BT18" s="128" t="str">
        <f t="shared" si="49"/>
        <v/>
      </c>
      <c r="BU18" s="93">
        <f t="shared" si="111"/>
        <v>0</v>
      </c>
      <c r="BV18" s="128" t="str">
        <f t="shared" si="50"/>
        <v/>
      </c>
      <c r="BW18" s="93">
        <f t="shared" si="51"/>
        <v>0</v>
      </c>
      <c r="BX18" s="128" t="str">
        <f t="shared" si="52"/>
        <v/>
      </c>
      <c r="BY18" s="93">
        <f t="shared" si="53"/>
        <v>0</v>
      </c>
      <c r="BZ18" s="130" t="str">
        <f t="shared" si="54"/>
        <v/>
      </c>
      <c r="CA18" s="113"/>
      <c r="CB18" s="136">
        <f t="shared" si="55"/>
        <v>0</v>
      </c>
      <c r="CC18" s="135" t="str">
        <f t="shared" si="56"/>
        <v/>
      </c>
      <c r="CD18" s="95">
        <f t="shared" si="57"/>
        <v>0</v>
      </c>
      <c r="CE18" s="135" t="str">
        <f t="shared" si="58"/>
        <v/>
      </c>
      <c r="CF18" s="95">
        <f t="shared" si="59"/>
        <v>0</v>
      </c>
      <c r="CG18" s="135" t="str">
        <f t="shared" si="60"/>
        <v/>
      </c>
      <c r="CH18" s="95">
        <f t="shared" si="61"/>
        <v>0</v>
      </c>
      <c r="CI18" s="135" t="str">
        <f t="shared" si="62"/>
        <v/>
      </c>
      <c r="CJ18" s="95">
        <f t="shared" si="63"/>
        <v>0</v>
      </c>
      <c r="CK18" s="135" t="str">
        <f t="shared" si="64"/>
        <v/>
      </c>
      <c r="CL18" s="95">
        <f t="shared" si="65"/>
        <v>0</v>
      </c>
      <c r="CM18" s="137" t="str">
        <f t="shared" si="66"/>
        <v/>
      </c>
      <c r="CO18" s="163">
        <f>IFERROR(ROUNDUP((AB18*(VLOOKUP(VLOOKUP(AC18,Données!$J$2:$L$208,3,FALSE),Données!$E$10:$G$12,3,FALSE)))/1,0),0)</f>
        <v>191</v>
      </c>
      <c r="CP18" s="159">
        <f>IFERROR(ROUNDUP((AD18*(VLOOKUP(VLOOKUP(AE18,Données!$J$2:$L$208,3,FALSE),Données!$E$10:$G$12,3,FALSE)))/1,0),0)</f>
        <v>0</v>
      </c>
      <c r="CQ18" s="159">
        <f>IFERROR(ROUNDUP((AF18*(VLOOKUP(VLOOKUP(AG18,Données!$J$2:$L$208,3,FALSE),Données!$E$10:$G$12,3,FALSE)))/1,0),0)</f>
        <v>0</v>
      </c>
      <c r="CR18" s="159">
        <f>IFERROR(ROUNDUP((AH18*(VLOOKUP(VLOOKUP(AI18,Données!$J$2:$L$208,3,FALSE),Données!$E$10:$G$12,3,FALSE)))/1,0),0)</f>
        <v>0</v>
      </c>
      <c r="CS18" s="159">
        <f>IFERROR(ROUNDUP((AJ18*(VLOOKUP(VLOOKUP(AK18,Données!$J$2:$L$208,3,FALSE),Données!$E$10:$G$12,3,FALSE)))/1,0),0)</f>
        <v>0</v>
      </c>
      <c r="CT18" s="160">
        <f>IFERROR(ROUNDUP((AL18*(VLOOKUP(VLOOKUP(AM18,Données!$J$2:$L$208,3,FALSE),Données!$E$10:$G$12,3,FALSE)))/1,0),0)</f>
        <v>0</v>
      </c>
      <c r="CU18" s="158">
        <f>IF(ISNA(15/(VLOOKUP(VLOOKUP(AC18,Données!$J$2:$L$208,3,FALSE),Données!$E$10:$G$12,3,FALSE))),0,15/(VLOOKUP(VLOOKUP(AC18,Données!$J$2:$L$208,3,FALSE),Données!$E$10:$G$12,3,FALSE)))</f>
        <v>18</v>
      </c>
      <c r="CV18" s="159">
        <f>IF(ISNA(15/(VLOOKUP(VLOOKUP(AE18,Données!$J$2:$L$208,3,FALSE),Données!$E$10:$G$12,3,FALSE))),0,15/(VLOOKUP(VLOOKUP(AE18,Données!$J$2:$L$208,3,FALSE),Données!$E$10:$G$12,3,FALSE)))</f>
        <v>0</v>
      </c>
      <c r="CW18" s="159">
        <f>IF(ISNA(15/(VLOOKUP(VLOOKUP(AG18,Données!$J$2:$L$208,3,FALSE),Données!$E$10:$G$12,3,FALSE))),0,15/(VLOOKUP(VLOOKUP(AG18,Données!$J$2:$L$208,3,FALSE),Données!$E$10:$G$12,3,FALSE)))</f>
        <v>0</v>
      </c>
      <c r="CX18" s="159">
        <f>IF(ISNA(15/(VLOOKUP(VLOOKUP(AI18,Données!$J$2:$L$208,3,FALSE),Données!$E$10:$G$12,3,FALSE))),0,15/(VLOOKUP(VLOOKUP(AI18,Données!$J$2:$L$208,3,FALSE),Données!$E$10:$G$12,3,FALSE)))</f>
        <v>0</v>
      </c>
      <c r="CY18" s="159">
        <f>IF(ISNA(15/(VLOOKUP(VLOOKUP(AK18,Données!$J$2:$L$208,3,FALSE),Données!$E$10:$G$12,3,FALSE))),0,15/(VLOOKUP(VLOOKUP(AK18,Données!$J$2:$L$208,3,FALSE),Données!$E$10:$G$12,3,FALSE)))</f>
        <v>0</v>
      </c>
      <c r="CZ18" s="160">
        <f>IF(ISNA(15/(VLOOKUP(VLOOKUP(AM18,Données!$J$2:$L$208,3,FALSE),Données!$E$10:$G$12,3,FALSE))),0,15/(VLOOKUP(VLOOKUP(AM18,Données!$J$2:$L$208,3,FALSE),Données!$E$10:$G$12,3,FALSE)))</f>
        <v>0</v>
      </c>
      <c r="DA18" s="258">
        <v>18</v>
      </c>
      <c r="DB18" s="162">
        <f t="shared" si="112"/>
        <v>18</v>
      </c>
      <c r="DC18" s="161">
        <f t="shared" si="67"/>
        <v>191</v>
      </c>
      <c r="DD18" s="256">
        <f>IF(AB18+AD18+AF18+AH18+AJ18+AL18=0,0,AB18+AD18+AF18+AH18+AJ18+AL18)</f>
        <v>229</v>
      </c>
      <c r="DE18" s="259">
        <f>HLOOKUP(DA18,Plan!$I$6:$IO$26,17,FALSE)</f>
        <v>9</v>
      </c>
      <c r="DF18" s="164" t="s">
        <v>424</v>
      </c>
      <c r="DG18" s="157" t="str">
        <f t="shared" si="113"/>
        <v>09h15  9</v>
      </c>
      <c r="DH18" s="332">
        <f t="shared" si="69"/>
        <v>162</v>
      </c>
      <c r="DI18" s="334">
        <f t="shared" si="141"/>
        <v>374</v>
      </c>
      <c r="DK18" s="226">
        <f>IFERROR(ROUNDUP((AO18*(VLOOKUP(VLOOKUP(AP18,Données!$J$2:$L$208,3,FALSE),Données!$E$10:$G$12,3,FALSE)))/1,0),0)</f>
        <v>0</v>
      </c>
      <c r="DL18" s="173">
        <f>IFERROR(ROUNDUP((AQ18*(VLOOKUP(VLOOKUP(AR18,Données!$J$2:$L$208,3,FALSE),Données!$E$10:$G$12,3,FALSE)))/1,0),0)</f>
        <v>0</v>
      </c>
      <c r="DM18" s="173">
        <f>IFERROR(ROUNDUP((AS18*(VLOOKUP(VLOOKUP(AT18,Données!$J$2:$L$208,3,FALSE),Données!$E$10:$G$12,3,FALSE)))/1,0),0)</f>
        <v>173</v>
      </c>
      <c r="DN18" s="173">
        <f>IFERROR(ROUNDUP((AU18*(VLOOKUP(VLOOKUP(AV18,Données!$J$2:$L$208,3,FALSE),Données!$E$10:$G$12,3,FALSE)))/1,0),0)</f>
        <v>0</v>
      </c>
      <c r="DO18" s="173">
        <f>IFERROR(ROUNDUP((AW18*(VLOOKUP(VLOOKUP(AX18,Données!$J$2:$L$208,3,FALSE),Données!$E$10:$G$12,3,FALSE)))/1,0),0)</f>
        <v>0</v>
      </c>
      <c r="DP18" s="174">
        <f>IFERROR(ROUNDUP((AY18*(VLOOKUP(VLOOKUP(AZ18,Données!$J$2:$L$208,3,FALSE),Données!$E$10:$G$12,3,FALSE)))/1,0),0)</f>
        <v>0</v>
      </c>
      <c r="DQ18" s="172">
        <f>IF(ISNA(15/(VLOOKUP(VLOOKUP(AP18,Données!$J$2:$L$208,3,FALSE),Données!$E$10:$G$12,3,FALSE))),0,15/(VLOOKUP(VLOOKUP(AP18,Données!$J$2:$L$208,3,FALSE),Données!$E$10:$G$12,3,FALSE)))</f>
        <v>0</v>
      </c>
      <c r="DR18" s="173">
        <f>IF(ISNA(15/(VLOOKUP(VLOOKUP(AR18,Données!$J$2:$L$208,3,FALSE),Données!$E$10:$G$12,3,FALSE))),0,15/(VLOOKUP(VLOOKUP(AR18,Données!$J$2:$L$208,3,FALSE),Données!$E$10:$G$12,3,FALSE)))</f>
        <v>0</v>
      </c>
      <c r="DS18" s="173">
        <f>IF(ISNA(15/(VLOOKUP(VLOOKUP(AT18,Données!$J$2:$L$208,3,FALSE),Données!$E$10:$G$12,3,FALSE))),0,15/(VLOOKUP(VLOOKUP(AT18,Données!$J$2:$L$208,3,FALSE),Données!$E$10:$G$12,3,FALSE)))</f>
        <v>18</v>
      </c>
      <c r="DT18" s="173">
        <f>IF(ISNA(15/(VLOOKUP(VLOOKUP(AV18,Données!$J$2:$L$208,3,FALSE),Données!$E$10:$G$12,3,FALSE))),0,15/(VLOOKUP(VLOOKUP(AV18,Données!$J$2:$L$208,3,FALSE),Données!$E$10:$G$12,3,FALSE)))</f>
        <v>0</v>
      </c>
      <c r="DU18" s="173">
        <f>IF(ISNA(15/(VLOOKUP(VLOOKUP(AX18,Données!$J$2:$L$208,3,FALSE),Données!$E$10:$G$12,3,FALSE))),0,15/(VLOOKUP(VLOOKUP(AX18,Données!$J$2:$L$208,3,FALSE),Données!$E$10:$G$12,3,FALSE)))</f>
        <v>0</v>
      </c>
      <c r="DV18" s="174">
        <f>IF(ISNA(15/(VLOOKUP(VLOOKUP(AZ18,Données!$J$2:$L$208,3,FALSE),Données!$E$10:$G$12,3,FALSE))),0,15/(VLOOKUP(VLOOKUP(AZ18,Données!$J$2:$L$208,3,FALSE),Données!$E$10:$G$12,3,FALSE)))</f>
        <v>0</v>
      </c>
      <c r="DW18" s="282">
        <v>18</v>
      </c>
      <c r="DX18" s="169">
        <f t="shared" si="114"/>
        <v>18</v>
      </c>
      <c r="DY18" s="171">
        <f t="shared" si="115"/>
        <v>173</v>
      </c>
      <c r="DZ18" s="228">
        <f t="shared" si="71"/>
        <v>207</v>
      </c>
      <c r="EA18" s="283">
        <f>HLOOKUP(DW18,Plan!$I$6:$IO$26,16,FALSE)</f>
        <v>0</v>
      </c>
      <c r="EB18" s="278" t="s">
        <v>424</v>
      </c>
      <c r="EC18" s="279" t="str">
        <f t="shared" si="116"/>
        <v>09h15  0</v>
      </c>
      <c r="ED18" s="84">
        <f t="shared" si="142"/>
        <v>0</v>
      </c>
      <c r="EE18" s="286">
        <f t="shared" si="143"/>
        <v>0</v>
      </c>
      <c r="EG18" s="208">
        <f>IFERROR(ROUNDUP((BB18*(VLOOKUP(VLOOKUP(BC18,Données!$J$2:$L$208,3,FALSE),Données!$E$10:$G$12,3,FALSE)))/1,0),0)</f>
        <v>0</v>
      </c>
      <c r="EH18" s="182">
        <f>IFERROR(ROUNDUP((BD18*(VLOOKUP(VLOOKUP(BE18,Données!$J$2:$L$208,3,FALSE),Données!$E$10:$G$12,3,FALSE)))/1,0),0)</f>
        <v>0</v>
      </c>
      <c r="EI18" s="182">
        <f>IFERROR(ROUNDUP((BF18*(VLOOKUP(VLOOKUP(BG18,Données!$J$2:$L$208,3,FALSE),Données!$E$10:$G$12,3,FALSE)))/1,0),0)</f>
        <v>0</v>
      </c>
      <c r="EJ18" s="182">
        <f>IFERROR(ROUNDUP((BH18*(VLOOKUP(VLOOKUP(BI18,Données!$J$2:$L$208,3,FALSE),Données!$E$10:$G$12,3,FALSE)))/1,0),0)</f>
        <v>0</v>
      </c>
      <c r="EK18" s="182">
        <f>IFERROR(ROUNDUP((BJ18*(VLOOKUP(VLOOKUP(BK18,Données!$J$2:$L$208,3,FALSE),Données!$E$10:$G$12,3,FALSE)))/1,0),0)</f>
        <v>0</v>
      </c>
      <c r="EL18" s="183">
        <f>IFERROR(ROUNDUP((BL18*(VLOOKUP(VLOOKUP(BM18,Données!$J$2:$L$208,3,FALSE),Données!$E$10:$G$12,3,FALSE)))/1,0),0)</f>
        <v>0</v>
      </c>
      <c r="EM18" s="181">
        <f>IF(ISNA(15/(VLOOKUP(VLOOKUP(BC18,Données!$J$2:$L$208,3,FALSE),Données!$E$10:$G$12,3,FALSE))),0,15/(VLOOKUP(VLOOKUP(BC18,Données!$J$2:$L$208,3,FALSE),Données!$E$10:$G$12,3,FALSE)))</f>
        <v>0</v>
      </c>
      <c r="EN18" s="182">
        <f>IF(ISNA(15/(VLOOKUP(VLOOKUP(BE18,Données!$J$2:$L$208,3,FALSE),Données!$E$10:$G$12,3,FALSE))),0,15/(VLOOKUP(VLOOKUP(BE18,Données!$J$2:$L$208,3,FALSE),Données!$E$10:$G$12,3,FALSE)))</f>
        <v>0</v>
      </c>
      <c r="EO18" s="182">
        <f>IF(ISNA(15/(VLOOKUP(VLOOKUP(BG18,Données!$J$2:$L$208,3,FALSE),Données!$E$10:$G$12,3,FALSE))),0,15/(VLOOKUP(VLOOKUP(BG18,Données!$J$2:$L$208,3,FALSE),Données!$E$10:$G$12,3,FALSE)))</f>
        <v>0</v>
      </c>
      <c r="EP18" s="182">
        <f>IF(ISNA(15/(VLOOKUP(VLOOKUP(BI18,Données!$J$2:$L$208,3,FALSE),Données!$E$10:$G$12,3,FALSE))),0,15/(VLOOKUP(VLOOKUP(BI18,Données!$J$2:$L$208,3,FALSE),Données!$E$10:$G$12,3,FALSE)))</f>
        <v>0</v>
      </c>
      <c r="EQ18" s="182">
        <f>IF(ISNA(15/(VLOOKUP(VLOOKUP(BK18,Données!$J$2:$L$208,3,FALSE),Données!$E$10:$G$12,3,FALSE))),0,15/(VLOOKUP(VLOOKUP(BK18,Données!$J$2:$L$208,3,FALSE),Données!$E$10:$G$12,3,FALSE)))</f>
        <v>0</v>
      </c>
      <c r="ER18" s="183">
        <f>IF(ISNA(15/(VLOOKUP(VLOOKUP(BM18,Données!$J$2:$L$208,3,FALSE),Données!$E$10:$G$12,3,FALSE))),0,15/(VLOOKUP(VLOOKUP(BM18,Données!$J$2:$L$208,3,FALSE),Données!$E$10:$G$12,3,FALSE)))</f>
        <v>0</v>
      </c>
      <c r="ES18" s="293">
        <v>18</v>
      </c>
      <c r="ET18" s="573">
        <f t="shared" si="117"/>
        <v>36</v>
      </c>
      <c r="EU18" s="180">
        <f t="shared" si="118"/>
        <v>0</v>
      </c>
      <c r="EV18" s="211" t="str">
        <f t="shared" si="72"/>
        <v/>
      </c>
      <c r="EW18" s="211">
        <f>HLOOKUP(ES18,Plan!$I$6:$IO$26,19,FALSE)</f>
        <v>6</v>
      </c>
      <c r="EX18" s="210" t="s">
        <v>424</v>
      </c>
      <c r="EY18" s="182" t="str">
        <f t="shared" si="119"/>
        <v>09h15  6</v>
      </c>
      <c r="EZ18" s="295">
        <f t="shared" si="144"/>
        <v>216</v>
      </c>
      <c r="FA18" s="296">
        <f t="shared" si="148"/>
        <v>78.25</v>
      </c>
      <c r="FC18" s="200">
        <f>IFERROR(ROUNDUP((BO18*(VLOOKUP(VLOOKUP(BP18,Données!$J$2:$L$208,3,FALSE),Données!$E$10:$G$12,3,FALSE)))/1,0),0)</f>
        <v>0</v>
      </c>
      <c r="FD18" s="190">
        <f>IFERROR(ROUNDUP((BQ18*(VLOOKUP(VLOOKUP(BR18,Données!$J$2:$L$208,3,FALSE),Données!$E$10:$G$12,3,FALSE)))/1,0),0)</f>
        <v>68</v>
      </c>
      <c r="FE18" s="190">
        <f>IFERROR(ROUNDUP((BS18*(VLOOKUP(VLOOKUP(BT18,Données!$J$2:$L$208,3,FALSE),Données!$E$10:$G$12,3,FALSE)))/1,0),0)</f>
        <v>0</v>
      </c>
      <c r="FF18" s="190">
        <f>IFERROR(ROUNDUP((BU18*(VLOOKUP(VLOOKUP(BV18,Données!$J$2:$L$208,3,FALSE),Données!$E$10:$G$12,3,FALSE)))/1,0),0)</f>
        <v>0</v>
      </c>
      <c r="FG18" s="190">
        <f>IFERROR(ROUNDUP((BW18*(VLOOKUP(VLOOKUP(BX18,Données!$J$2:$L$208,3,FALSE),Données!$E$10:$G$12,3,FALSE)))/1,0),0)</f>
        <v>0</v>
      </c>
      <c r="FH18" s="191">
        <f>IFERROR(ROUNDUP((BY18*(VLOOKUP(VLOOKUP(BZ18,Données!$J$2:$L$208,3,FALSE),Données!$E$10:$G$12,3,FALSE)))/1,0),0)</f>
        <v>0</v>
      </c>
      <c r="FI18" s="189">
        <f>IF(ISNA(15/(VLOOKUP(VLOOKUP(BP18,Données!$J$2:$L$208,3,FALSE),Données!$E$10:$G$12,3,FALSE))),0,15/(VLOOKUP(VLOOKUP(BP18,Données!$J$2:$L$208,3,FALSE),Données!$E$10:$G$12,3,FALSE)))</f>
        <v>0</v>
      </c>
      <c r="FJ18" s="190">
        <f>IF(ISNA(15/(VLOOKUP(VLOOKUP(BR18,Données!$J$2:$L$208,3,FALSE),Données!$E$10:$G$12,3,FALSE))),0,15/(VLOOKUP(VLOOKUP(BR18,Données!$J$2:$L$208,3,FALSE),Données!$E$10:$G$12,3,FALSE)))</f>
        <v>36</v>
      </c>
      <c r="FK18" s="190">
        <f>IF(ISNA(15/(VLOOKUP(VLOOKUP(BT18,Données!$J$2:$L$208,3,FALSE),Données!$E$10:$G$12,3,FALSE))),0,15/(VLOOKUP(VLOOKUP(BT18,Données!$J$2:$L$208,3,FALSE),Données!$E$10:$G$12,3,FALSE)))</f>
        <v>0</v>
      </c>
      <c r="FL18" s="190">
        <f>IF(ISNA(15/(VLOOKUP(VLOOKUP(BV18,Données!$J$2:$L$208,3,FALSE),Données!$E$10:$G$12,3,FALSE))),0,15/(VLOOKUP(VLOOKUP(BV18,Données!$J$2:$L$208,3,FALSE),Données!$E$10:$G$12,3,FALSE)))</f>
        <v>0</v>
      </c>
      <c r="FM18" s="190">
        <f>IF(ISNA(15/(VLOOKUP(VLOOKUP(BX18,Données!$J$2:$L$208,3,FALSE),Données!$E$10:$G$12,3,FALSE))),0,15/(VLOOKUP(VLOOKUP(BX18,Données!$J$2:$L$208,3,FALSE),Données!$E$10:$G$12,3,FALSE)))</f>
        <v>0</v>
      </c>
      <c r="FN18" s="191">
        <f>IF(ISNA(15/(VLOOKUP(VLOOKUP(BZ18,Données!$J$2:$L$208,3,FALSE),Données!$E$10:$G$12,3,FALSE))),0,15/(VLOOKUP(VLOOKUP(BZ18,Données!$J$2:$L$208,3,FALSE),Données!$E$10:$G$12,3,FALSE)))</f>
        <v>0</v>
      </c>
      <c r="FO18" s="305">
        <v>18</v>
      </c>
      <c r="FP18" s="188">
        <f t="shared" si="120"/>
        <v>36</v>
      </c>
      <c r="FQ18" s="190">
        <f t="shared" si="121"/>
        <v>68</v>
      </c>
      <c r="FR18" s="203">
        <f t="shared" si="73"/>
        <v>162</v>
      </c>
      <c r="FS18" s="203">
        <f>HLOOKUP(FO18,Plan!$I$6:$IO$26,20,FALSE)</f>
        <v>0</v>
      </c>
      <c r="FT18" s="202" t="s">
        <v>424</v>
      </c>
      <c r="FU18" s="190" t="str">
        <f t="shared" si="122"/>
        <v>09h15  0</v>
      </c>
      <c r="FV18" s="307">
        <f t="shared" si="123"/>
        <v>0</v>
      </c>
      <c r="FW18" s="308">
        <f t="shared" si="145"/>
        <v>123</v>
      </c>
      <c r="FY18" s="233">
        <f>IFERROR(ROUNDUP((CB18*(VLOOKUP(VLOOKUP(CC18,Données!$J$2:$L$208,3,FALSE),Données!$E$10:$G$12,3,FALSE)))/1,0),0)</f>
        <v>0</v>
      </c>
      <c r="FZ18" s="218">
        <f>IFERROR(ROUNDUP((CD18*(VLOOKUP(VLOOKUP(CE18,Données!$J$2:$L$208,3,FALSE),Données!$E$10:$G$12,3,FALSE)))/1,0),0)</f>
        <v>0</v>
      </c>
      <c r="GA18" s="218">
        <f>IFERROR(ROUNDUP((CF18*(VLOOKUP(VLOOKUP(CG18,Données!$J$2:$L$208,3,FALSE),Données!$E$10:$G$12,3,FALSE)))/1,0),0)</f>
        <v>0</v>
      </c>
      <c r="GB18" s="218">
        <f>IFERROR(ROUNDUP((CH18*(VLOOKUP(VLOOKUP(CI18,Données!$J$2:$L$208,3,FALSE),Données!$E$10:$G$12,3,FALSE)))/1,0),0)</f>
        <v>0</v>
      </c>
      <c r="GC18" s="218">
        <f>IFERROR(ROUNDUP((CJ18*(VLOOKUP(VLOOKUP(CK18,Données!$J$2:$L$208,3,FALSE),Données!$E$10:$G$12,3,FALSE)))/1,0),0)</f>
        <v>0</v>
      </c>
      <c r="GD18" s="219">
        <f>IFERROR(ROUNDUP((CL18*(VLOOKUP(VLOOKUP(CM18,Données!$J$2:$L$208,3,FALSE),Données!$E$10:$G$12,3,FALSE)))/1,0),0)</f>
        <v>0</v>
      </c>
      <c r="GE18" s="217">
        <f>IF(ISNA(15/(VLOOKUP(VLOOKUP(CC18,Données!$J$2:$L$208,3,FALSE),Données!$E$10:$G$12,3,FALSE))),0,15/(VLOOKUP(VLOOKUP(CC18,Données!$J$2:$L$208,3,FALSE),Données!$E$10:$G$12,3,FALSE)))</f>
        <v>0</v>
      </c>
      <c r="GF18" s="218">
        <f>IF(ISNA(15/(VLOOKUP(VLOOKUP(CE18,Données!$J$2:$L$208,3,FALSE),Données!$E$10:$G$12,3,FALSE))),0,15/(VLOOKUP(VLOOKUP(CE18,Données!$J$2:$L$208,3,FALSE),Données!$E$10:$G$12,3,FALSE)))</f>
        <v>0</v>
      </c>
      <c r="GG18" s="218">
        <f>IF(ISNA(15/(VLOOKUP(VLOOKUP(CG18,Données!$J$2:$L$208,3,FALSE),Données!$E$10:$G$12,3,FALSE))),0,15/(VLOOKUP(VLOOKUP(CG18,Données!$J$2:$L$208,3,FALSE),Données!$E$10:$G$12,3,FALSE)))</f>
        <v>0</v>
      </c>
      <c r="GH18" s="218">
        <f>IF(ISNA(15/(VLOOKUP(VLOOKUP(CI18,Données!$J$2:$L$208,3,FALSE),Données!$E$10:$G$12,3,FALSE))),0,15/(VLOOKUP(VLOOKUP(CI18,Données!$J$2:$L$208,3,FALSE),Données!$E$10:$G$12,3,FALSE)))</f>
        <v>0</v>
      </c>
      <c r="GI18" s="218">
        <f>IF(ISNA(15/(VLOOKUP(VLOOKUP(CK18,Données!$J$2:$L$208,3,FALSE),Données!$E$10:$G$12,3,FALSE))),0,15/(VLOOKUP(VLOOKUP(CK18,Données!$J$2:$L$208,3,FALSE),Données!$E$10:$G$12,3,FALSE)))</f>
        <v>0</v>
      </c>
      <c r="GJ18" s="219">
        <f>IF(ISNA(15/(VLOOKUP(VLOOKUP(CM18,Données!$J$2:$L$208,3,FALSE),Données!$E$10:$G$12,3,FALSE))),0,15/(VLOOKUP(VLOOKUP(CM18,Données!$J$2:$L$208,3,FALSE),Données!$E$10:$G$12,3,FALSE)))</f>
        <v>0</v>
      </c>
      <c r="GK18" s="318">
        <v>18</v>
      </c>
      <c r="GL18" s="216">
        <f t="shared" si="124"/>
        <v>0</v>
      </c>
      <c r="GM18" s="218">
        <f t="shared" si="125"/>
        <v>0</v>
      </c>
      <c r="GN18" s="236" t="str">
        <f t="shared" si="74"/>
        <v/>
      </c>
      <c r="GO18" s="236">
        <f>HLOOKUP(GK18,Plan!$I$6:$IO$26,21,FALSE)</f>
        <v>0</v>
      </c>
      <c r="GP18" s="235" t="s">
        <v>424</v>
      </c>
      <c r="GQ18" s="218" t="str">
        <f t="shared" si="126"/>
        <v>09h15  0</v>
      </c>
      <c r="GR18" s="320">
        <f t="shared" si="75"/>
        <v>0</v>
      </c>
      <c r="GS18" s="321">
        <f t="shared" si="146"/>
        <v>0</v>
      </c>
      <c r="GT18" s="420"/>
      <c r="GU18" s="425" t="s">
        <v>506</v>
      </c>
      <c r="GV18" s="429" t="e">
        <f>#REF!</f>
        <v>#REF!</v>
      </c>
      <c r="GW18" s="430" t="e">
        <f>#REF!</f>
        <v>#REF!</v>
      </c>
      <c r="GX18" s="448" t="e">
        <f t="shared" si="127"/>
        <v>#REF!</v>
      </c>
      <c r="GY18" s="429" t="e">
        <f>#REF!</f>
        <v>#REF!</v>
      </c>
      <c r="GZ18" s="421" t="e">
        <f>#REF!</f>
        <v>#REF!</v>
      </c>
      <c r="HA18" s="434" t="e">
        <f>#REF!</f>
        <v>#REF!</v>
      </c>
      <c r="HB18" s="451" t="e">
        <f t="shared" si="128"/>
        <v>#REF!</v>
      </c>
      <c r="HD18" s="425" t="s">
        <v>506</v>
      </c>
      <c r="HE18" s="453" t="str">
        <f>IF(AB18=0,"",IF(VLOOKUP(AC18,Données!$J$2:$M$258,4,FALSE)="G",AB18,""))</f>
        <v/>
      </c>
      <c r="HF18" s="397" t="str">
        <f>IF(AD18=0,"",IF(VLOOKUP(AE18,Données!$J$2:$M$258,4,FALSE)="G",AD18,""))</f>
        <v/>
      </c>
      <c r="HG18" s="397" t="str">
        <f>IF(AF18=0,"",IF(VLOOKUP(AG18,Données!$J$2:$M$258,4,FALSE)="G",AF18,""))</f>
        <v/>
      </c>
      <c r="HH18" s="397" t="str">
        <f>IF(AH18=0,"",IF(VLOOKUP(AI18,Données!$J$2:$M$258,4,FALSE)="G",AH18,""))</f>
        <v/>
      </c>
      <c r="HI18" s="397" t="str">
        <f>IF(AJ18=0,"",IF(VLOOKUP(AK18,Données!$J$2:$M$258,4,FALSE)="G",AJ18,""))</f>
        <v/>
      </c>
      <c r="HJ18" s="461" t="str">
        <f>IF(AL18=0,"",IF(VLOOKUP(AM18,Données!$J$2:$M$258,4,FALSE)="G",AL18,""))</f>
        <v/>
      </c>
      <c r="HK18" s="464">
        <f t="shared" si="129"/>
        <v>0</v>
      </c>
      <c r="HL18" s="453" t="str">
        <f>IF(AO18=0,"",IF(VLOOKUP(AP18,Données!$J$2:$M$258,4,FALSE)="G",AO18,""))</f>
        <v/>
      </c>
      <c r="HM18" s="397" t="str">
        <f>IF(AQ18=0,"",IF(VLOOKUP(AR18,Données!$J$2:$M$258,4,FALSE)="G",AQ18,""))</f>
        <v/>
      </c>
      <c r="HN18" s="397" t="str">
        <f>IF(AS18=0,"",IF(VLOOKUP(AT18,Données!$J$2:$M$258,4,FALSE)="G",AS18,""))</f>
        <v/>
      </c>
      <c r="HO18" s="397" t="str">
        <f>IF(AU18=0,"",IF(VLOOKUP(AV18,Données!$J$2:$M$258,4,FALSE)="G",AU18,""))</f>
        <v/>
      </c>
      <c r="HP18" s="397" t="str">
        <f>IF(AW18=0,"",IF(VLOOKUP(AX18,Données!$J$2:$M$258,4,FALSE)="G",AW18,""))</f>
        <v/>
      </c>
      <c r="HQ18" s="461" t="str">
        <f>IF(AY18=0,"",IF(VLOOKUP(AZ18,Données!$J$2:$M$258,4,FALSE)="G",AY18,""))</f>
        <v/>
      </c>
      <c r="HR18" s="464">
        <f t="shared" si="130"/>
        <v>0</v>
      </c>
      <c r="HS18" s="453" t="str">
        <f>IF(BB18=0,"",IF(VLOOKUP(BC18,Données!$J$2:$M$258,4,FALSE)="G",BB18,""))</f>
        <v/>
      </c>
      <c r="HT18" s="397" t="str">
        <f>IF(BD18=0,"",IF(VLOOKUP(BE18,Données!$J$2:$M$258,4,FALSE)="G",BD18,""))</f>
        <v/>
      </c>
      <c r="HU18" s="397" t="str">
        <f>IF(BF18=0,"",IF(VLOOKUP(BG18,Données!$J$2:$M$258,4,FALSE)="G",BF18,""))</f>
        <v/>
      </c>
      <c r="HV18" s="397" t="str">
        <f>IF(BH18=0,"",IF(VLOOKUP(BI18,Données!$J$2:$M$258,4,FALSE)="G",BH18,""))</f>
        <v/>
      </c>
      <c r="HW18" s="397" t="str">
        <f>IF(BJ18=0,"",IF(VLOOKUP(BK18,Données!$J$2:$M$258,4,FALSE)="G",BJ18,""))</f>
        <v/>
      </c>
      <c r="HX18" s="461" t="str">
        <f>IF(BL18=0,"",IF(VLOOKUP(BM18,Données!$J$2:$M$258,4,FALSE)="G",BL18,""))</f>
        <v/>
      </c>
      <c r="HY18" s="464">
        <f t="shared" si="131"/>
        <v>0</v>
      </c>
      <c r="HZ18" s="453" t="str">
        <f>IF(BO18=0,"",IF(VLOOKUP(BP18,Données!$J$2:$M$258,4,FALSE)="G",BO18,""))</f>
        <v/>
      </c>
      <c r="IA18" s="397">
        <f>IF(BQ18=0,"",IF(VLOOKUP(BR18,Données!$J$2:$M$258,4,FALSE)="G",BQ18,""))</f>
        <v>162</v>
      </c>
      <c r="IB18" s="397" t="str">
        <f>IF(BS18=0,"",IF(VLOOKUP(BT18,Données!$J$2:$M$258,4,FALSE)="G",BS18,""))</f>
        <v/>
      </c>
      <c r="IC18" s="397" t="str">
        <f>IF(BU18=0,"",IF(VLOOKUP(BV18,Données!$J$2:$M$258,4,FALSE)="G",BU18,""))</f>
        <v/>
      </c>
      <c r="ID18" s="397" t="str">
        <f>IF(BW18=0,"",IF(VLOOKUP(BX18,Données!$J$2:$M$258,4,FALSE)="G",BW18,""))</f>
        <v/>
      </c>
      <c r="IE18" s="461" t="str">
        <f>IF(BY18=0,"",IF(VLOOKUP(BZ18,Données!$J$2:$M$258,4,FALSE)="G",BY18,""))</f>
        <v/>
      </c>
      <c r="IF18" s="464">
        <f t="shared" si="132"/>
        <v>162</v>
      </c>
      <c r="IG18" s="453" t="str">
        <f>IF(CB18=0,"",IF(VLOOKUP(CC18,Données!$J$2:$M$258,4,FALSE)="G",CB18,""))</f>
        <v/>
      </c>
      <c r="IH18" s="397" t="str">
        <f>IF(CD18=0,"",IF(VLOOKUP(CE18,Données!$J$2:$M$258,4,FALSE)="G",CD18,""))</f>
        <v/>
      </c>
      <c r="II18" s="397" t="str">
        <f>IF(CF18=0,"",IF(VLOOKUP(CG18,Données!$J$2:$M$258,4,FALSE)="G",CF18,""))</f>
        <v/>
      </c>
      <c r="IJ18" s="397" t="str">
        <f>IF(CH18=0,"",IF(VLOOKUP(CI18,Données!$J$2:$M$258,4,FALSE)="G",CH18,""))</f>
        <v/>
      </c>
      <c r="IK18" s="397" t="str">
        <f>IF(CJ18=0,"",IF(VLOOKUP(CK18,Données!$J$2:$M$258,4,FALSE)="G",CJ18,""))</f>
        <v/>
      </c>
      <c r="IL18" s="461" t="str">
        <f>IF(CL18=0,"",IF(VLOOKUP(CM18,Données!$J$2:$M$258,4,FALSE)="G",CL18,""))</f>
        <v/>
      </c>
      <c r="IM18" s="464">
        <f t="shared" si="133"/>
        <v>0</v>
      </c>
      <c r="IO18" s="480">
        <f t="shared" si="77"/>
        <v>0</v>
      </c>
      <c r="IP18" s="481">
        <f t="shared" si="78"/>
        <v>0</v>
      </c>
      <c r="IQ18" s="482">
        <f t="shared" si="79"/>
        <v>229</v>
      </c>
      <c r="IR18" s="483">
        <f t="shared" si="80"/>
        <v>207</v>
      </c>
      <c r="IS18" s="484">
        <f t="shared" si="81"/>
        <v>229</v>
      </c>
      <c r="IT18" s="481">
        <f t="shared" si="82"/>
        <v>207</v>
      </c>
      <c r="IU18" s="482">
        <f t="shared" si="134"/>
        <v>9</v>
      </c>
      <c r="IV18" s="485">
        <f t="shared" si="135"/>
        <v>0</v>
      </c>
      <c r="IW18" s="483">
        <f>HLOOKUP(FO18,Plan!$I$6:$IO$30,25,FALSE)</f>
        <v>0</v>
      </c>
      <c r="IX18" s="482" t="str">
        <f t="shared" si="83"/>
        <v>09h15  9</v>
      </c>
      <c r="IY18" s="485">
        <f t="shared" si="84"/>
        <v>162</v>
      </c>
      <c r="IZ18" s="486">
        <f t="shared" si="85"/>
        <v>374</v>
      </c>
      <c r="JA18" s="484" t="str">
        <f t="shared" si="86"/>
        <v>09h15  0</v>
      </c>
      <c r="JB18" s="485">
        <f t="shared" si="87"/>
        <v>0</v>
      </c>
      <c r="JC18" s="487">
        <f t="shared" si="88"/>
        <v>0</v>
      </c>
      <c r="JD18" s="488" t="e">
        <f t="shared" si="136"/>
        <v>#REF!</v>
      </c>
      <c r="JF18" s="512">
        <f t="shared" si="89"/>
        <v>0</v>
      </c>
      <c r="JG18" s="513">
        <f t="shared" si="90"/>
        <v>162</v>
      </c>
      <c r="JH18" s="514">
        <f t="shared" si="91"/>
        <v>0</v>
      </c>
      <c r="JI18" s="515">
        <f t="shared" si="92"/>
        <v>0</v>
      </c>
      <c r="JJ18" s="513">
        <f t="shared" si="93"/>
        <v>162</v>
      </c>
      <c r="JK18" s="516">
        <f t="shared" si="94"/>
        <v>0</v>
      </c>
      <c r="JL18" s="517">
        <f t="shared" si="95"/>
        <v>0</v>
      </c>
      <c r="JM18" s="513">
        <f t="shared" si="96"/>
        <v>0</v>
      </c>
      <c r="JN18" s="514">
        <f t="shared" si="97"/>
        <v>0</v>
      </c>
      <c r="JO18" s="506">
        <f t="shared" si="137"/>
        <v>6</v>
      </c>
      <c r="JP18" s="507">
        <f t="shared" si="138"/>
        <v>0</v>
      </c>
      <c r="JQ18" s="507">
        <f t="shared" si="139"/>
        <v>0</v>
      </c>
      <c r="JR18" s="508">
        <f>HLOOKUP(GK18,Plan!$I$6:$IO$30,25,FALSE)</f>
        <v>0</v>
      </c>
      <c r="JS18" s="515" t="str">
        <f t="shared" si="98"/>
        <v>09h15  6</v>
      </c>
      <c r="JT18" s="513">
        <f t="shared" si="99"/>
        <v>216</v>
      </c>
      <c r="JU18" s="518">
        <f t="shared" si="100"/>
        <v>78.25</v>
      </c>
      <c r="JV18" s="517" t="str">
        <f t="shared" si="101"/>
        <v>09h15  0</v>
      </c>
      <c r="JW18" s="513">
        <f t="shared" si="102"/>
        <v>0</v>
      </c>
      <c r="JX18" s="519">
        <f t="shared" si="103"/>
        <v>123</v>
      </c>
      <c r="JY18" s="515" t="str">
        <f t="shared" si="104"/>
        <v>09h15  0</v>
      </c>
      <c r="JZ18" s="513">
        <f t="shared" si="105"/>
        <v>0</v>
      </c>
      <c r="KA18" s="518">
        <f t="shared" si="106"/>
        <v>0</v>
      </c>
      <c r="KB18" s="520" t="e">
        <f t="shared" si="140"/>
        <v>#REF!</v>
      </c>
    </row>
    <row r="19" spans="1:288" ht="14.25" x14ac:dyDescent="0.2">
      <c r="A19" s="385">
        <f t="shared" si="147"/>
        <v>18</v>
      </c>
      <c r="B19" s="386" t="s">
        <v>405</v>
      </c>
      <c r="C19" s="387" t="s">
        <v>735</v>
      </c>
      <c r="D19" s="388" t="s">
        <v>887</v>
      </c>
      <c r="E19" s="388" t="s">
        <v>362</v>
      </c>
      <c r="F19" s="388">
        <v>154</v>
      </c>
      <c r="G19" s="394" t="str">
        <f>IF(ISNA(VLOOKUP(E19,Données!$J$2:$K$258,2,FALSE)),"",VLOOKUP(E19,Données!$J$2:$K$258,2,FALSE))</f>
        <v>Tel Aviv</v>
      </c>
      <c r="H19" s="80"/>
      <c r="I19" s="77" t="str">
        <f t="shared" si="107"/>
        <v>935T30</v>
      </c>
      <c r="J19" s="82"/>
      <c r="K19" s="344" t="s">
        <v>693</v>
      </c>
      <c r="M19" s="84">
        <f t="shared" si="1"/>
        <v>0</v>
      </c>
      <c r="N19" s="84">
        <f t="shared" si="2"/>
        <v>0</v>
      </c>
      <c r="O19" s="84">
        <f t="shared" si="3"/>
        <v>0</v>
      </c>
      <c r="P19" s="84">
        <f t="shared" si="4"/>
        <v>0</v>
      </c>
      <c r="Q19" s="84">
        <f t="shared" si="5"/>
        <v>0</v>
      </c>
      <c r="S19" s="86" t="str">
        <f t="shared" si="108"/>
        <v>935</v>
      </c>
      <c r="T19" s="371" t="str">
        <f>VLOOKUP(S19,Données!$Q$2:$R$229,2,FALSE)</f>
        <v>0930</v>
      </c>
      <c r="U19" s="85">
        <f>COUNTIF($T$4:T19,T19)</f>
        <v>1</v>
      </c>
      <c r="V19" s="85" t="str">
        <f t="shared" si="6"/>
        <v>T30</v>
      </c>
      <c r="W19" s="85" t="str">
        <f t="shared" si="109"/>
        <v>09301T30</v>
      </c>
      <c r="X19" s="85">
        <f t="shared" si="7"/>
        <v>131</v>
      </c>
      <c r="Y19" s="85" t="str">
        <f t="shared" si="8"/>
        <v>LHR</v>
      </c>
      <c r="AA19" s="342" t="s">
        <v>9</v>
      </c>
      <c r="AB19" s="107">
        <f t="shared" si="9"/>
        <v>0</v>
      </c>
      <c r="AC19" s="106" t="str">
        <f t="shared" si="110"/>
        <v/>
      </c>
      <c r="AD19" s="97">
        <f t="shared" si="10"/>
        <v>0</v>
      </c>
      <c r="AE19" s="106" t="str">
        <f t="shared" si="11"/>
        <v/>
      </c>
      <c r="AF19" s="97">
        <f t="shared" si="12"/>
        <v>0</v>
      </c>
      <c r="AG19" s="106" t="str">
        <f t="shared" si="13"/>
        <v/>
      </c>
      <c r="AH19" s="97">
        <f t="shared" si="14"/>
        <v>0</v>
      </c>
      <c r="AI19" s="106" t="str">
        <f t="shared" si="15"/>
        <v/>
      </c>
      <c r="AJ19" s="97">
        <f t="shared" si="16"/>
        <v>0</v>
      </c>
      <c r="AK19" s="106" t="str">
        <f t="shared" si="17"/>
        <v/>
      </c>
      <c r="AL19" s="97">
        <f t="shared" si="18"/>
        <v>0</v>
      </c>
      <c r="AM19" s="108" t="str">
        <f t="shared" si="19"/>
        <v/>
      </c>
      <c r="AN19" s="113"/>
      <c r="AO19" s="115">
        <f t="shared" si="20"/>
        <v>0</v>
      </c>
      <c r="AP19" s="114" t="str">
        <f t="shared" si="21"/>
        <v/>
      </c>
      <c r="AQ19" s="89">
        <f t="shared" si="22"/>
        <v>0</v>
      </c>
      <c r="AR19" s="114" t="str">
        <f t="shared" si="23"/>
        <v/>
      </c>
      <c r="AS19" s="89">
        <f t="shared" si="24"/>
        <v>0</v>
      </c>
      <c r="AT19" s="114" t="str">
        <f t="shared" si="25"/>
        <v/>
      </c>
      <c r="AU19" s="89">
        <f t="shared" si="26"/>
        <v>0</v>
      </c>
      <c r="AV19" s="114" t="str">
        <f t="shared" si="27"/>
        <v/>
      </c>
      <c r="AW19" s="89">
        <f t="shared" si="28"/>
        <v>0</v>
      </c>
      <c r="AX19" s="114" t="str">
        <f t="shared" si="29"/>
        <v/>
      </c>
      <c r="AY19" s="89">
        <f t="shared" si="30"/>
        <v>0</v>
      </c>
      <c r="AZ19" s="116" t="str">
        <f t="shared" si="31"/>
        <v/>
      </c>
      <c r="BA19" s="113"/>
      <c r="BB19" s="122">
        <f t="shared" si="32"/>
        <v>0</v>
      </c>
      <c r="BC19" s="121" t="str">
        <f t="shared" si="33"/>
        <v/>
      </c>
      <c r="BD19" s="91">
        <f t="shared" si="34"/>
        <v>0</v>
      </c>
      <c r="BE19" s="121" t="str">
        <f t="shared" si="35"/>
        <v/>
      </c>
      <c r="BF19" s="91">
        <f t="shared" si="36"/>
        <v>0</v>
      </c>
      <c r="BG19" s="121" t="str">
        <f t="shared" si="37"/>
        <v/>
      </c>
      <c r="BH19" s="91">
        <f t="shared" si="38"/>
        <v>0</v>
      </c>
      <c r="BI19" s="121" t="str">
        <f t="shared" si="39"/>
        <v/>
      </c>
      <c r="BJ19" s="91">
        <f t="shared" si="40"/>
        <v>0</v>
      </c>
      <c r="BK19" s="121" t="str">
        <f t="shared" si="41"/>
        <v/>
      </c>
      <c r="BL19" s="91">
        <f t="shared" si="42"/>
        <v>0</v>
      </c>
      <c r="BM19" s="123" t="str">
        <f t="shared" si="43"/>
        <v/>
      </c>
      <c r="BN19" s="113"/>
      <c r="BO19" s="129">
        <f t="shared" si="44"/>
        <v>131</v>
      </c>
      <c r="BP19" s="128" t="str">
        <f t="shared" si="45"/>
        <v>LHR</v>
      </c>
      <c r="BQ19" s="93">
        <f t="shared" si="46"/>
        <v>0</v>
      </c>
      <c r="BR19" s="128" t="str">
        <f t="shared" si="47"/>
        <v/>
      </c>
      <c r="BS19" s="93">
        <f t="shared" si="48"/>
        <v>0</v>
      </c>
      <c r="BT19" s="128" t="str">
        <f t="shared" si="49"/>
        <v/>
      </c>
      <c r="BU19" s="93">
        <f t="shared" si="111"/>
        <v>0</v>
      </c>
      <c r="BV19" s="128" t="str">
        <f t="shared" si="50"/>
        <v/>
      </c>
      <c r="BW19" s="93">
        <f t="shared" si="51"/>
        <v>0</v>
      </c>
      <c r="BX19" s="128" t="str">
        <f t="shared" si="52"/>
        <v/>
      </c>
      <c r="BY19" s="93">
        <f t="shared" si="53"/>
        <v>0</v>
      </c>
      <c r="BZ19" s="130" t="str">
        <f t="shared" si="54"/>
        <v/>
      </c>
      <c r="CA19" s="113"/>
      <c r="CB19" s="136">
        <f t="shared" si="55"/>
        <v>0</v>
      </c>
      <c r="CC19" s="135" t="str">
        <f t="shared" si="56"/>
        <v/>
      </c>
      <c r="CD19" s="95">
        <f t="shared" si="57"/>
        <v>0</v>
      </c>
      <c r="CE19" s="135" t="str">
        <f t="shared" si="58"/>
        <v/>
      </c>
      <c r="CF19" s="95">
        <f t="shared" si="59"/>
        <v>0</v>
      </c>
      <c r="CG19" s="135" t="str">
        <f t="shared" si="60"/>
        <v/>
      </c>
      <c r="CH19" s="95">
        <f t="shared" si="61"/>
        <v>0</v>
      </c>
      <c r="CI19" s="135" t="str">
        <f t="shared" si="62"/>
        <v/>
      </c>
      <c r="CJ19" s="95">
        <f t="shared" si="63"/>
        <v>0</v>
      </c>
      <c r="CK19" s="135" t="str">
        <f t="shared" si="64"/>
        <v/>
      </c>
      <c r="CL19" s="95">
        <f t="shared" si="65"/>
        <v>0</v>
      </c>
      <c r="CM19" s="137" t="str">
        <f t="shared" si="66"/>
        <v/>
      </c>
      <c r="CO19" s="163">
        <f>IFERROR(ROUNDUP((AB19*(VLOOKUP(VLOOKUP(AC19,Données!$J$2:$L$208,3,FALSE),Données!$E$10:$G$12,3,FALSE)))/1,0),0)</f>
        <v>0</v>
      </c>
      <c r="CP19" s="159">
        <f>IFERROR(ROUNDUP((AD19*(VLOOKUP(VLOOKUP(AE19,Données!$J$2:$L$208,3,FALSE),Données!$E$10:$G$12,3,FALSE)))/1,0),0)</f>
        <v>0</v>
      </c>
      <c r="CQ19" s="159">
        <f>IFERROR(ROUNDUP((AF19*(VLOOKUP(VLOOKUP(AG19,Données!$J$2:$L$208,3,FALSE),Données!$E$10:$G$12,3,FALSE)))/1,0),0)</f>
        <v>0</v>
      </c>
      <c r="CR19" s="159">
        <f>IFERROR(ROUNDUP((AH19*(VLOOKUP(VLOOKUP(AI19,Données!$J$2:$L$208,3,FALSE),Données!$E$10:$G$12,3,FALSE)))/1,0),0)</f>
        <v>0</v>
      </c>
      <c r="CS19" s="159">
        <f>IFERROR(ROUNDUP((AJ19*(VLOOKUP(VLOOKUP(AK19,Données!$J$2:$L$208,3,FALSE),Données!$E$10:$G$12,3,FALSE)))/1,0),0)</f>
        <v>0</v>
      </c>
      <c r="CT19" s="160">
        <f>IFERROR(ROUNDUP((AL19*(VLOOKUP(VLOOKUP(AM19,Données!$J$2:$L$208,3,FALSE),Données!$E$10:$G$12,3,FALSE)))/1,0),0)</f>
        <v>0</v>
      </c>
      <c r="CU19" s="158">
        <f>IF(ISNA(15/(VLOOKUP(VLOOKUP(AC19,Données!$J$2:$L$208,3,FALSE),Données!$E$10:$G$12,3,FALSE))),0,15/(VLOOKUP(VLOOKUP(AC19,Données!$J$2:$L$208,3,FALSE),Données!$E$10:$G$12,3,FALSE)))</f>
        <v>0</v>
      </c>
      <c r="CV19" s="159">
        <f>IF(ISNA(15/(VLOOKUP(VLOOKUP(AE19,Données!$J$2:$L$208,3,FALSE),Données!$E$10:$G$12,3,FALSE))),0,15/(VLOOKUP(VLOOKUP(AE19,Données!$J$2:$L$208,3,FALSE),Données!$E$10:$G$12,3,FALSE)))</f>
        <v>0</v>
      </c>
      <c r="CW19" s="159">
        <f>IF(ISNA(15/(VLOOKUP(VLOOKUP(AG19,Données!$J$2:$L$208,3,FALSE),Données!$E$10:$G$12,3,FALSE))),0,15/(VLOOKUP(VLOOKUP(AG19,Données!$J$2:$L$208,3,FALSE),Données!$E$10:$G$12,3,FALSE)))</f>
        <v>0</v>
      </c>
      <c r="CX19" s="159">
        <f>IF(ISNA(15/(VLOOKUP(VLOOKUP(AI19,Données!$J$2:$L$208,3,FALSE),Données!$E$10:$G$12,3,FALSE))),0,15/(VLOOKUP(VLOOKUP(AI19,Données!$J$2:$L$208,3,FALSE),Données!$E$10:$G$12,3,FALSE)))</f>
        <v>0</v>
      </c>
      <c r="CY19" s="159">
        <f>IF(ISNA(15/(VLOOKUP(VLOOKUP(AK19,Données!$J$2:$L$208,3,FALSE),Données!$E$10:$G$12,3,FALSE))),0,15/(VLOOKUP(VLOOKUP(AK19,Données!$J$2:$L$208,3,FALSE),Données!$E$10:$G$12,3,FALSE)))</f>
        <v>0</v>
      </c>
      <c r="CZ19" s="160">
        <f>IF(ISNA(15/(VLOOKUP(VLOOKUP(AM19,Données!$J$2:$L$208,3,FALSE),Données!$E$10:$G$12,3,FALSE))),0,15/(VLOOKUP(VLOOKUP(AM19,Données!$J$2:$L$208,3,FALSE),Données!$E$10:$G$12,3,FALSE)))</f>
        <v>0</v>
      </c>
      <c r="DA19" s="258">
        <v>19</v>
      </c>
      <c r="DB19" s="162">
        <f t="shared" si="112"/>
        <v>18</v>
      </c>
      <c r="DC19" s="161">
        <f t="shared" si="67"/>
        <v>0</v>
      </c>
      <c r="DD19" s="256">
        <f t="shared" si="68"/>
        <v>0</v>
      </c>
      <c r="DE19" s="259">
        <f>HLOOKUP(DA19,Plan!$I$6:$IO$26,17,FALSE)</f>
        <v>11</v>
      </c>
      <c r="DF19" s="164" t="s">
        <v>425</v>
      </c>
      <c r="DG19" s="157" t="str">
        <f t="shared" si="113"/>
        <v>09h30  11</v>
      </c>
      <c r="DH19" s="332">
        <f t="shared" si="69"/>
        <v>198</v>
      </c>
      <c r="DI19" s="334">
        <f t="shared" si="141"/>
        <v>212</v>
      </c>
      <c r="DK19" s="226">
        <f>IFERROR(ROUNDUP((AO19*(VLOOKUP(VLOOKUP(AP19,Données!$J$2:$L$208,3,FALSE),Données!$E$10:$G$12,3,FALSE)))/1,0),0)</f>
        <v>0</v>
      </c>
      <c r="DL19" s="173">
        <f>IFERROR(ROUNDUP((AQ19*(VLOOKUP(VLOOKUP(AR19,Données!$J$2:$L$208,3,FALSE),Données!$E$10:$G$12,3,FALSE)))/1,0),0)</f>
        <v>0</v>
      </c>
      <c r="DM19" s="173">
        <f>IFERROR(ROUNDUP((AS19*(VLOOKUP(VLOOKUP(AT19,Données!$J$2:$L$208,3,FALSE),Données!$E$10:$G$12,3,FALSE)))/1,0),0)</f>
        <v>0</v>
      </c>
      <c r="DN19" s="173">
        <f>IFERROR(ROUNDUP((AU19*(VLOOKUP(VLOOKUP(AV19,Données!$J$2:$L$208,3,FALSE),Données!$E$10:$G$12,3,FALSE)))/1,0),0)</f>
        <v>0</v>
      </c>
      <c r="DO19" s="173">
        <f>IFERROR(ROUNDUP((AW19*(VLOOKUP(VLOOKUP(AX19,Données!$J$2:$L$208,3,FALSE),Données!$E$10:$G$12,3,FALSE)))/1,0),0)</f>
        <v>0</v>
      </c>
      <c r="DP19" s="174">
        <f>IFERROR(ROUNDUP((AY19*(VLOOKUP(VLOOKUP(AZ19,Données!$J$2:$L$208,3,FALSE),Données!$E$10:$G$12,3,FALSE)))/1,0),0)</f>
        <v>0</v>
      </c>
      <c r="DQ19" s="172">
        <f>IF(ISNA(15/(VLOOKUP(VLOOKUP(AP19,Données!$J$2:$L$208,3,FALSE),Données!$E$10:$G$12,3,FALSE))),0,15/(VLOOKUP(VLOOKUP(AP19,Données!$J$2:$L$208,3,FALSE),Données!$E$10:$G$12,3,FALSE)))</f>
        <v>0</v>
      </c>
      <c r="DR19" s="173">
        <f>IF(ISNA(15/(VLOOKUP(VLOOKUP(AR19,Données!$J$2:$L$208,3,FALSE),Données!$E$10:$G$12,3,FALSE))),0,15/(VLOOKUP(VLOOKUP(AR19,Données!$J$2:$L$208,3,FALSE),Données!$E$10:$G$12,3,FALSE)))</f>
        <v>0</v>
      </c>
      <c r="DS19" s="173">
        <f>IF(ISNA(15/(VLOOKUP(VLOOKUP(AT19,Données!$J$2:$L$208,3,FALSE),Données!$E$10:$G$12,3,FALSE))),0,15/(VLOOKUP(VLOOKUP(AT19,Données!$J$2:$L$208,3,FALSE),Données!$E$10:$G$12,3,FALSE)))</f>
        <v>0</v>
      </c>
      <c r="DT19" s="173">
        <f>IF(ISNA(15/(VLOOKUP(VLOOKUP(AV19,Données!$J$2:$L$208,3,FALSE),Données!$E$10:$G$12,3,FALSE))),0,15/(VLOOKUP(VLOOKUP(AV19,Données!$J$2:$L$208,3,FALSE),Données!$E$10:$G$12,3,FALSE)))</f>
        <v>0</v>
      </c>
      <c r="DU19" s="173">
        <f>IF(ISNA(15/(VLOOKUP(VLOOKUP(AX19,Données!$J$2:$L$208,3,FALSE),Données!$E$10:$G$12,3,FALSE))),0,15/(VLOOKUP(VLOOKUP(AX19,Données!$J$2:$L$208,3,FALSE),Données!$E$10:$G$12,3,FALSE)))</f>
        <v>0</v>
      </c>
      <c r="DV19" s="174">
        <f>IF(ISNA(15/(VLOOKUP(VLOOKUP(AZ19,Données!$J$2:$L$208,3,FALSE),Données!$E$10:$G$12,3,FALSE))),0,15/(VLOOKUP(VLOOKUP(AZ19,Données!$J$2:$L$208,3,FALSE),Données!$E$10:$G$12,3,FALSE)))</f>
        <v>0</v>
      </c>
      <c r="DW19" s="282">
        <v>19</v>
      </c>
      <c r="DX19" s="169">
        <f t="shared" si="114"/>
        <v>18</v>
      </c>
      <c r="DY19" s="171">
        <f t="shared" si="115"/>
        <v>0</v>
      </c>
      <c r="DZ19" s="228" t="str">
        <f t="shared" si="71"/>
        <v/>
      </c>
      <c r="EA19" s="283">
        <f>HLOOKUP(DW19,Plan!$I$6:$IO$26,16,FALSE)</f>
        <v>0</v>
      </c>
      <c r="EB19" s="278" t="s">
        <v>425</v>
      </c>
      <c r="EC19" s="279" t="str">
        <f t="shared" si="116"/>
        <v>09h30  0</v>
      </c>
      <c r="ED19" s="84">
        <f t="shared" si="142"/>
        <v>0</v>
      </c>
      <c r="EE19" s="286">
        <f t="shared" si="143"/>
        <v>76</v>
      </c>
      <c r="EG19" s="208">
        <f>IFERROR(ROUNDUP((BB19*(VLOOKUP(VLOOKUP(BC19,Données!$J$2:$L$208,3,FALSE),Données!$E$10:$G$12,3,FALSE)))/1,0),0)</f>
        <v>0</v>
      </c>
      <c r="EH19" s="182">
        <f>IFERROR(ROUNDUP((BD19*(VLOOKUP(VLOOKUP(BE19,Données!$J$2:$L$208,3,FALSE),Données!$E$10:$G$12,3,FALSE)))/1,0),0)</f>
        <v>0</v>
      </c>
      <c r="EI19" s="182">
        <f>IFERROR(ROUNDUP((BF19*(VLOOKUP(VLOOKUP(BG19,Données!$J$2:$L$208,3,FALSE),Données!$E$10:$G$12,3,FALSE)))/1,0),0)</f>
        <v>0</v>
      </c>
      <c r="EJ19" s="182">
        <f>IFERROR(ROUNDUP((BH19*(VLOOKUP(VLOOKUP(BI19,Données!$J$2:$L$208,3,FALSE),Données!$E$10:$G$12,3,FALSE)))/1,0),0)</f>
        <v>0</v>
      </c>
      <c r="EK19" s="182">
        <f>IFERROR(ROUNDUP((BJ19*(VLOOKUP(VLOOKUP(BK19,Données!$J$2:$L$208,3,FALSE),Données!$E$10:$G$12,3,FALSE)))/1,0),0)</f>
        <v>0</v>
      </c>
      <c r="EL19" s="183">
        <f>IFERROR(ROUNDUP((BL19*(VLOOKUP(VLOOKUP(BM19,Données!$J$2:$L$208,3,FALSE),Données!$E$10:$G$12,3,FALSE)))/1,0),0)</f>
        <v>0</v>
      </c>
      <c r="EM19" s="181">
        <f>IF(ISNA(15/(VLOOKUP(VLOOKUP(BC19,Données!$J$2:$L$208,3,FALSE),Données!$E$10:$G$12,3,FALSE))),0,15/(VLOOKUP(VLOOKUP(BC19,Données!$J$2:$L$208,3,FALSE),Données!$E$10:$G$12,3,FALSE)))</f>
        <v>0</v>
      </c>
      <c r="EN19" s="182">
        <f>IF(ISNA(15/(VLOOKUP(VLOOKUP(BE19,Données!$J$2:$L$208,3,FALSE),Données!$E$10:$G$12,3,FALSE))),0,15/(VLOOKUP(VLOOKUP(BE19,Données!$J$2:$L$208,3,FALSE),Données!$E$10:$G$12,3,FALSE)))</f>
        <v>0</v>
      </c>
      <c r="EO19" s="182">
        <f>IF(ISNA(15/(VLOOKUP(VLOOKUP(BG19,Données!$J$2:$L$208,3,FALSE),Données!$E$10:$G$12,3,FALSE))),0,15/(VLOOKUP(VLOOKUP(BG19,Données!$J$2:$L$208,3,FALSE),Données!$E$10:$G$12,3,FALSE)))</f>
        <v>0</v>
      </c>
      <c r="EP19" s="182">
        <f>IF(ISNA(15/(VLOOKUP(VLOOKUP(BI19,Données!$J$2:$L$208,3,FALSE),Données!$E$10:$G$12,3,FALSE))),0,15/(VLOOKUP(VLOOKUP(BI19,Données!$J$2:$L$208,3,FALSE),Données!$E$10:$G$12,3,FALSE)))</f>
        <v>0</v>
      </c>
      <c r="EQ19" s="182">
        <f>IF(ISNA(15/(VLOOKUP(VLOOKUP(BK19,Données!$J$2:$L$208,3,FALSE),Données!$E$10:$G$12,3,FALSE))),0,15/(VLOOKUP(VLOOKUP(BK19,Données!$J$2:$L$208,3,FALSE),Données!$E$10:$G$12,3,FALSE)))</f>
        <v>0</v>
      </c>
      <c r="ER19" s="183">
        <f>IF(ISNA(15/(VLOOKUP(VLOOKUP(BM19,Données!$J$2:$L$208,3,FALSE),Données!$E$10:$G$12,3,FALSE))),0,15/(VLOOKUP(VLOOKUP(BM19,Données!$J$2:$L$208,3,FALSE),Données!$E$10:$G$12,3,FALSE)))</f>
        <v>0</v>
      </c>
      <c r="ES19" s="293">
        <v>19</v>
      </c>
      <c r="ET19" s="573">
        <f t="shared" si="117"/>
        <v>36</v>
      </c>
      <c r="EU19" s="180">
        <f t="shared" si="118"/>
        <v>0</v>
      </c>
      <c r="EV19" s="211" t="str">
        <f t="shared" si="72"/>
        <v/>
      </c>
      <c r="EW19" s="211">
        <f>HLOOKUP(ES19,Plan!$I$6:$IO$26,19,FALSE)</f>
        <v>7</v>
      </c>
      <c r="EX19" s="210" t="s">
        <v>425</v>
      </c>
      <c r="EY19" s="182" t="str">
        <f t="shared" si="119"/>
        <v>09h30  7</v>
      </c>
      <c r="EZ19" s="295">
        <f t="shared" si="144"/>
        <v>252</v>
      </c>
      <c r="FA19" s="296">
        <f t="shared" si="148"/>
        <v>91.125</v>
      </c>
      <c r="FC19" s="200">
        <f>IFERROR(ROUNDUP((BO19*(VLOOKUP(VLOOKUP(BP19,Données!$J$2:$L$208,3,FALSE),Données!$E$10:$G$12,3,FALSE)))/1,0),0)</f>
        <v>55</v>
      </c>
      <c r="FD19" s="190">
        <f>IFERROR(ROUNDUP((BQ19*(VLOOKUP(VLOOKUP(BR19,Données!$J$2:$L$208,3,FALSE),Données!$E$10:$G$12,3,FALSE)))/1,0),0)</f>
        <v>0</v>
      </c>
      <c r="FE19" s="190">
        <f>IFERROR(ROUNDUP((BS19*(VLOOKUP(VLOOKUP(BT19,Données!$J$2:$L$208,3,FALSE),Données!$E$10:$G$12,3,FALSE)))/1,0),0)</f>
        <v>0</v>
      </c>
      <c r="FF19" s="190">
        <f>IFERROR(ROUNDUP((BU19*(VLOOKUP(VLOOKUP(BV19,Données!$J$2:$L$208,3,FALSE),Données!$E$10:$G$12,3,FALSE)))/1,0),0)</f>
        <v>0</v>
      </c>
      <c r="FG19" s="190">
        <f>IFERROR(ROUNDUP((BW19*(VLOOKUP(VLOOKUP(BX19,Données!$J$2:$L$208,3,FALSE),Données!$E$10:$G$12,3,FALSE)))/1,0),0)</f>
        <v>0</v>
      </c>
      <c r="FH19" s="191">
        <f>IFERROR(ROUNDUP((BY19*(VLOOKUP(VLOOKUP(BZ19,Données!$J$2:$L$208,3,FALSE),Données!$E$10:$G$12,3,FALSE)))/1,0),0)</f>
        <v>0</v>
      </c>
      <c r="FI19" s="189">
        <f>IF(ISNA(15/(VLOOKUP(VLOOKUP(BP19,Données!$J$2:$L$208,3,FALSE),Données!$E$10:$G$12,3,FALSE))),0,15/(VLOOKUP(VLOOKUP(BP19,Données!$J$2:$L$208,3,FALSE),Données!$E$10:$G$12,3,FALSE)))</f>
        <v>36</v>
      </c>
      <c r="FJ19" s="190">
        <f>IF(ISNA(15/(VLOOKUP(VLOOKUP(BR19,Données!$J$2:$L$208,3,FALSE),Données!$E$10:$G$12,3,FALSE))),0,15/(VLOOKUP(VLOOKUP(BR19,Données!$J$2:$L$208,3,FALSE),Données!$E$10:$G$12,3,FALSE)))</f>
        <v>0</v>
      </c>
      <c r="FK19" s="190">
        <f>IF(ISNA(15/(VLOOKUP(VLOOKUP(BT19,Données!$J$2:$L$208,3,FALSE),Données!$E$10:$G$12,3,FALSE))),0,15/(VLOOKUP(VLOOKUP(BT19,Données!$J$2:$L$208,3,FALSE),Données!$E$10:$G$12,3,FALSE)))</f>
        <v>0</v>
      </c>
      <c r="FL19" s="190">
        <f>IF(ISNA(15/(VLOOKUP(VLOOKUP(BV19,Données!$J$2:$L$208,3,FALSE),Données!$E$10:$G$12,3,FALSE))),0,15/(VLOOKUP(VLOOKUP(BV19,Données!$J$2:$L$208,3,FALSE),Données!$E$10:$G$12,3,FALSE)))</f>
        <v>0</v>
      </c>
      <c r="FM19" s="190">
        <f>IF(ISNA(15/(VLOOKUP(VLOOKUP(BX19,Données!$J$2:$L$208,3,FALSE),Données!$E$10:$G$12,3,FALSE))),0,15/(VLOOKUP(VLOOKUP(BX19,Données!$J$2:$L$208,3,FALSE),Données!$E$10:$G$12,3,FALSE)))</f>
        <v>0</v>
      </c>
      <c r="FN19" s="191">
        <f>IF(ISNA(15/(VLOOKUP(VLOOKUP(BZ19,Données!$J$2:$L$208,3,FALSE),Données!$E$10:$G$12,3,FALSE))),0,15/(VLOOKUP(VLOOKUP(BZ19,Données!$J$2:$L$208,3,FALSE),Données!$E$10:$G$12,3,FALSE)))</f>
        <v>0</v>
      </c>
      <c r="FO19" s="305">
        <v>19</v>
      </c>
      <c r="FP19" s="188">
        <f t="shared" si="120"/>
        <v>36</v>
      </c>
      <c r="FQ19" s="190">
        <f t="shared" si="121"/>
        <v>55</v>
      </c>
      <c r="FR19" s="203">
        <f t="shared" si="73"/>
        <v>131</v>
      </c>
      <c r="FS19" s="203">
        <f>HLOOKUP(FO19,Plan!$I$6:$IO$26,20,FALSE)</f>
        <v>0</v>
      </c>
      <c r="FT19" s="202" t="s">
        <v>425</v>
      </c>
      <c r="FU19" s="190" t="str">
        <f t="shared" si="122"/>
        <v>09h30  0</v>
      </c>
      <c r="FV19" s="307">
        <f t="shared" si="123"/>
        <v>0</v>
      </c>
      <c r="FW19" s="308">
        <f t="shared" si="145"/>
        <v>178</v>
      </c>
      <c r="FY19" s="233">
        <f>IFERROR(ROUNDUP((CB19*(VLOOKUP(VLOOKUP(CC19,Données!$J$2:$L$208,3,FALSE),Données!$E$10:$G$12,3,FALSE)))/1,0),0)</f>
        <v>0</v>
      </c>
      <c r="FZ19" s="218">
        <f>IFERROR(ROUNDUP((CD19*(VLOOKUP(VLOOKUP(CE19,Données!$J$2:$L$208,3,FALSE),Données!$E$10:$G$12,3,FALSE)))/1,0),0)</f>
        <v>0</v>
      </c>
      <c r="GA19" s="218">
        <f>IFERROR(ROUNDUP((CF19*(VLOOKUP(VLOOKUP(CG19,Données!$J$2:$L$208,3,FALSE),Données!$E$10:$G$12,3,FALSE)))/1,0),0)</f>
        <v>0</v>
      </c>
      <c r="GB19" s="218">
        <f>IFERROR(ROUNDUP((CH19*(VLOOKUP(VLOOKUP(CI19,Données!$J$2:$L$208,3,FALSE),Données!$E$10:$G$12,3,FALSE)))/1,0),0)</f>
        <v>0</v>
      </c>
      <c r="GC19" s="218">
        <f>IFERROR(ROUNDUP((CJ19*(VLOOKUP(VLOOKUP(CK19,Données!$J$2:$L$208,3,FALSE),Données!$E$10:$G$12,3,FALSE)))/1,0),0)</f>
        <v>0</v>
      </c>
      <c r="GD19" s="219">
        <f>IFERROR(ROUNDUP((CL19*(VLOOKUP(VLOOKUP(CM19,Données!$J$2:$L$208,3,FALSE),Données!$E$10:$G$12,3,FALSE)))/1,0),0)</f>
        <v>0</v>
      </c>
      <c r="GE19" s="217">
        <f>IF(ISNA(15/(VLOOKUP(VLOOKUP(CC19,Données!$J$2:$L$208,3,FALSE),Données!$E$10:$G$12,3,FALSE))),0,15/(VLOOKUP(VLOOKUP(CC19,Données!$J$2:$L$208,3,FALSE),Données!$E$10:$G$12,3,FALSE)))</f>
        <v>0</v>
      </c>
      <c r="GF19" s="218">
        <f>IF(ISNA(15/(VLOOKUP(VLOOKUP(CE19,Données!$J$2:$L$208,3,FALSE),Données!$E$10:$G$12,3,FALSE))),0,15/(VLOOKUP(VLOOKUP(CE19,Données!$J$2:$L$208,3,FALSE),Données!$E$10:$G$12,3,FALSE)))</f>
        <v>0</v>
      </c>
      <c r="GG19" s="218">
        <f>IF(ISNA(15/(VLOOKUP(VLOOKUP(CG19,Données!$J$2:$L$208,3,FALSE),Données!$E$10:$G$12,3,FALSE))),0,15/(VLOOKUP(VLOOKUP(CG19,Données!$J$2:$L$208,3,FALSE),Données!$E$10:$G$12,3,FALSE)))</f>
        <v>0</v>
      </c>
      <c r="GH19" s="218">
        <f>IF(ISNA(15/(VLOOKUP(VLOOKUP(CI19,Données!$J$2:$L$208,3,FALSE),Données!$E$10:$G$12,3,FALSE))),0,15/(VLOOKUP(VLOOKUP(CI19,Données!$J$2:$L$208,3,FALSE),Données!$E$10:$G$12,3,FALSE)))</f>
        <v>0</v>
      </c>
      <c r="GI19" s="218">
        <f>IF(ISNA(15/(VLOOKUP(VLOOKUP(CK19,Données!$J$2:$L$208,3,FALSE),Données!$E$10:$G$12,3,FALSE))),0,15/(VLOOKUP(VLOOKUP(CK19,Données!$J$2:$L$208,3,FALSE),Données!$E$10:$G$12,3,FALSE)))</f>
        <v>0</v>
      </c>
      <c r="GJ19" s="219">
        <f>IF(ISNA(15/(VLOOKUP(VLOOKUP(CM19,Données!$J$2:$L$208,3,FALSE),Données!$E$10:$G$12,3,FALSE))),0,15/(VLOOKUP(VLOOKUP(CM19,Données!$J$2:$L$208,3,FALSE),Données!$E$10:$G$12,3,FALSE)))</f>
        <v>0</v>
      </c>
      <c r="GK19" s="318">
        <v>19</v>
      </c>
      <c r="GL19" s="216">
        <f t="shared" si="124"/>
        <v>0</v>
      </c>
      <c r="GM19" s="218">
        <f t="shared" si="125"/>
        <v>0</v>
      </c>
      <c r="GN19" s="236" t="str">
        <f t="shared" si="74"/>
        <v/>
      </c>
      <c r="GO19" s="236">
        <f>HLOOKUP(GK19,Plan!$I$6:$IO$26,21,FALSE)</f>
        <v>0</v>
      </c>
      <c r="GP19" s="235" t="s">
        <v>425</v>
      </c>
      <c r="GQ19" s="218" t="str">
        <f t="shared" si="126"/>
        <v>09h30  0</v>
      </c>
      <c r="GR19" s="320">
        <f t="shared" si="75"/>
        <v>0</v>
      </c>
      <c r="GS19" s="321">
        <f t="shared" si="146"/>
        <v>0</v>
      </c>
      <c r="GT19" s="420"/>
      <c r="GU19" s="425" t="s">
        <v>507</v>
      </c>
      <c r="GV19" s="429" t="e">
        <f>#REF!</f>
        <v>#REF!</v>
      </c>
      <c r="GW19" s="430" t="e">
        <f>#REF!</f>
        <v>#REF!</v>
      </c>
      <c r="GX19" s="448" t="e">
        <f t="shared" si="127"/>
        <v>#REF!</v>
      </c>
      <c r="GY19" s="429" t="e">
        <f>#REF!</f>
        <v>#REF!</v>
      </c>
      <c r="GZ19" s="421" t="e">
        <f>#REF!</f>
        <v>#REF!</v>
      </c>
      <c r="HA19" s="434" t="e">
        <f>#REF!</f>
        <v>#REF!</v>
      </c>
      <c r="HB19" s="451" t="e">
        <f t="shared" si="128"/>
        <v>#REF!</v>
      </c>
      <c r="HD19" s="425" t="s">
        <v>507</v>
      </c>
      <c r="HE19" s="453" t="str">
        <f>IF(AB19=0,"",IF(VLOOKUP(AC19,Données!$J$2:$M$258,4,FALSE)="G",AB19,""))</f>
        <v/>
      </c>
      <c r="HF19" s="397" t="str">
        <f>IF(AD19=0,"",IF(VLOOKUP(AE19,Données!$J$2:$M$258,4,FALSE)="G",AD19,""))</f>
        <v/>
      </c>
      <c r="HG19" s="397" t="str">
        <f>IF(AF19=0,"",IF(VLOOKUP(AG19,Données!$J$2:$M$258,4,FALSE)="G",AF19,""))</f>
        <v/>
      </c>
      <c r="HH19" s="397" t="str">
        <f>IF(AH19=0,"",IF(VLOOKUP(AI19,Données!$J$2:$M$258,4,FALSE)="G",AH19,""))</f>
        <v/>
      </c>
      <c r="HI19" s="397" t="str">
        <f>IF(AJ19=0,"",IF(VLOOKUP(AK19,Données!$J$2:$M$258,4,FALSE)="G",AJ19,""))</f>
        <v/>
      </c>
      <c r="HJ19" s="461" t="str">
        <f>IF(AL19=0,"",IF(VLOOKUP(AM19,Données!$J$2:$M$258,4,FALSE)="G",AL19,""))</f>
        <v/>
      </c>
      <c r="HK19" s="464">
        <f t="shared" si="129"/>
        <v>0</v>
      </c>
      <c r="HL19" s="453" t="str">
        <f>IF(AO19=0,"",IF(VLOOKUP(AP19,Données!$J$2:$M$258,4,FALSE)="G",AO19,""))</f>
        <v/>
      </c>
      <c r="HM19" s="397" t="str">
        <f>IF(AQ19=0,"",IF(VLOOKUP(AR19,Données!$J$2:$M$258,4,FALSE)="G",AQ19,""))</f>
        <v/>
      </c>
      <c r="HN19" s="397" t="str">
        <f>IF(AS19=0,"",IF(VLOOKUP(AT19,Données!$J$2:$M$258,4,FALSE)="G",AS19,""))</f>
        <v/>
      </c>
      <c r="HO19" s="397" t="str">
        <f>IF(AU19=0,"",IF(VLOOKUP(AV19,Données!$J$2:$M$258,4,FALSE)="G",AU19,""))</f>
        <v/>
      </c>
      <c r="HP19" s="397" t="str">
        <f>IF(AW19=0,"",IF(VLOOKUP(AX19,Données!$J$2:$M$258,4,FALSE)="G",AW19,""))</f>
        <v/>
      </c>
      <c r="HQ19" s="461" t="str">
        <f>IF(AY19=0,"",IF(VLOOKUP(AZ19,Données!$J$2:$M$258,4,FALSE)="G",AY19,""))</f>
        <v/>
      </c>
      <c r="HR19" s="464">
        <f t="shared" si="130"/>
        <v>0</v>
      </c>
      <c r="HS19" s="453" t="str">
        <f>IF(BB19=0,"",IF(VLOOKUP(BC19,Données!$J$2:$M$258,4,FALSE)="G",BB19,""))</f>
        <v/>
      </c>
      <c r="HT19" s="397" t="str">
        <f>IF(BD19=0,"",IF(VLOOKUP(BE19,Données!$J$2:$M$258,4,FALSE)="G",BD19,""))</f>
        <v/>
      </c>
      <c r="HU19" s="397" t="str">
        <f>IF(BF19=0,"",IF(VLOOKUP(BG19,Données!$J$2:$M$258,4,FALSE)="G",BF19,""))</f>
        <v/>
      </c>
      <c r="HV19" s="397" t="str">
        <f>IF(BH19=0,"",IF(VLOOKUP(BI19,Données!$J$2:$M$258,4,FALSE)="G",BH19,""))</f>
        <v/>
      </c>
      <c r="HW19" s="397" t="str">
        <f>IF(BJ19=0,"",IF(VLOOKUP(BK19,Données!$J$2:$M$258,4,FALSE)="G",BJ19,""))</f>
        <v/>
      </c>
      <c r="HX19" s="461" t="str">
        <f>IF(BL19=0,"",IF(VLOOKUP(BM19,Données!$J$2:$M$258,4,FALSE)="G",BL19,""))</f>
        <v/>
      </c>
      <c r="HY19" s="464">
        <f t="shared" si="131"/>
        <v>0</v>
      </c>
      <c r="HZ19" s="453">
        <f>IF(BO19=0,"",IF(VLOOKUP(BP19,Données!$J$2:$M$258,4,FALSE)="G",BO19,""))</f>
        <v>131</v>
      </c>
      <c r="IA19" s="397" t="str">
        <f>IF(BQ19=0,"",IF(VLOOKUP(BR19,Données!$J$2:$M$258,4,FALSE)="G",BQ19,""))</f>
        <v/>
      </c>
      <c r="IB19" s="397" t="str">
        <f>IF(BS19=0,"",IF(VLOOKUP(BT19,Données!$J$2:$M$258,4,FALSE)="G",BS19,""))</f>
        <v/>
      </c>
      <c r="IC19" s="397" t="str">
        <f>IF(BU19=0,"",IF(VLOOKUP(BV19,Données!$J$2:$M$258,4,FALSE)="G",BU19,""))</f>
        <v/>
      </c>
      <c r="ID19" s="397" t="str">
        <f>IF(BW19=0,"",IF(VLOOKUP(BX19,Données!$J$2:$M$258,4,FALSE)="G",BW19,""))</f>
        <v/>
      </c>
      <c r="IE19" s="461" t="str">
        <f>IF(BY19=0,"",IF(VLOOKUP(BZ19,Données!$J$2:$M$258,4,FALSE)="G",BY19,""))</f>
        <v/>
      </c>
      <c r="IF19" s="464">
        <f t="shared" si="132"/>
        <v>131</v>
      </c>
      <c r="IG19" s="453" t="str">
        <f>IF(CB19=0,"",IF(VLOOKUP(CC19,Données!$J$2:$M$258,4,FALSE)="G",CB19,""))</f>
        <v/>
      </c>
      <c r="IH19" s="397" t="str">
        <f>IF(CD19=0,"",IF(VLOOKUP(CE19,Données!$J$2:$M$258,4,FALSE)="G",CD19,""))</f>
        <v/>
      </c>
      <c r="II19" s="397" t="str">
        <f>IF(CF19=0,"",IF(VLOOKUP(CG19,Données!$J$2:$M$258,4,FALSE)="G",CF19,""))</f>
        <v/>
      </c>
      <c r="IJ19" s="397" t="str">
        <f>IF(CH19=0,"",IF(VLOOKUP(CI19,Données!$J$2:$M$258,4,FALSE)="G",CH19,""))</f>
        <v/>
      </c>
      <c r="IK19" s="397" t="str">
        <f>IF(CJ19=0,"",IF(VLOOKUP(CK19,Données!$J$2:$M$258,4,FALSE)="G",CJ19,""))</f>
        <v/>
      </c>
      <c r="IL19" s="461" t="str">
        <f>IF(CL19=0,"",IF(VLOOKUP(CM19,Données!$J$2:$M$258,4,FALSE)="G",CL19,""))</f>
        <v/>
      </c>
      <c r="IM19" s="464">
        <f t="shared" si="133"/>
        <v>0</v>
      </c>
      <c r="IO19" s="480">
        <f t="shared" si="77"/>
        <v>0</v>
      </c>
      <c r="IP19" s="481">
        <f t="shared" si="78"/>
        <v>0</v>
      </c>
      <c r="IQ19" s="482">
        <f t="shared" si="79"/>
        <v>0</v>
      </c>
      <c r="IR19" s="483">
        <f t="shared" si="80"/>
        <v>0</v>
      </c>
      <c r="IS19" s="484">
        <f t="shared" si="81"/>
        <v>0</v>
      </c>
      <c r="IT19" s="481">
        <f t="shared" si="82"/>
        <v>0</v>
      </c>
      <c r="IU19" s="482">
        <f t="shared" si="134"/>
        <v>11</v>
      </c>
      <c r="IV19" s="485">
        <f t="shared" si="135"/>
        <v>0</v>
      </c>
      <c r="IW19" s="483">
        <f>HLOOKUP(FO19,Plan!$I$6:$IO$30,25,FALSE)</f>
        <v>0</v>
      </c>
      <c r="IX19" s="482" t="str">
        <f t="shared" si="83"/>
        <v>09h30  11</v>
      </c>
      <c r="IY19" s="485">
        <f t="shared" si="84"/>
        <v>198</v>
      </c>
      <c r="IZ19" s="486">
        <f t="shared" si="85"/>
        <v>212</v>
      </c>
      <c r="JA19" s="484" t="str">
        <f t="shared" si="86"/>
        <v>09h30  0</v>
      </c>
      <c r="JB19" s="485">
        <f t="shared" si="87"/>
        <v>0</v>
      </c>
      <c r="JC19" s="487">
        <f t="shared" si="88"/>
        <v>76</v>
      </c>
      <c r="JD19" s="488" t="e">
        <f t="shared" si="136"/>
        <v>#REF!</v>
      </c>
      <c r="JF19" s="512">
        <f t="shared" si="89"/>
        <v>0</v>
      </c>
      <c r="JG19" s="513">
        <f t="shared" si="90"/>
        <v>131</v>
      </c>
      <c r="JH19" s="514">
        <f t="shared" si="91"/>
        <v>0</v>
      </c>
      <c r="JI19" s="515">
        <f t="shared" si="92"/>
        <v>0</v>
      </c>
      <c r="JJ19" s="513">
        <f t="shared" si="93"/>
        <v>131</v>
      </c>
      <c r="JK19" s="516">
        <f t="shared" si="94"/>
        <v>0</v>
      </c>
      <c r="JL19" s="517">
        <f t="shared" si="95"/>
        <v>0</v>
      </c>
      <c r="JM19" s="513">
        <f t="shared" si="96"/>
        <v>0</v>
      </c>
      <c r="JN19" s="514">
        <f t="shared" si="97"/>
        <v>0</v>
      </c>
      <c r="JO19" s="506">
        <f t="shared" si="137"/>
        <v>7</v>
      </c>
      <c r="JP19" s="507">
        <f t="shared" si="138"/>
        <v>0</v>
      </c>
      <c r="JQ19" s="507">
        <f t="shared" si="139"/>
        <v>0</v>
      </c>
      <c r="JR19" s="508">
        <f>HLOOKUP(GK19,Plan!$I$6:$IO$30,25,FALSE)</f>
        <v>0</v>
      </c>
      <c r="JS19" s="515" t="str">
        <f t="shared" si="98"/>
        <v>09h30  7</v>
      </c>
      <c r="JT19" s="513">
        <f t="shared" si="99"/>
        <v>252</v>
      </c>
      <c r="JU19" s="518">
        <f t="shared" si="100"/>
        <v>91.125</v>
      </c>
      <c r="JV19" s="517" t="str">
        <f t="shared" si="101"/>
        <v>09h30  0</v>
      </c>
      <c r="JW19" s="513">
        <f t="shared" si="102"/>
        <v>0</v>
      </c>
      <c r="JX19" s="519">
        <f t="shared" si="103"/>
        <v>178</v>
      </c>
      <c r="JY19" s="515" t="str">
        <f t="shared" si="104"/>
        <v>09h30  0</v>
      </c>
      <c r="JZ19" s="513">
        <f t="shared" si="105"/>
        <v>0</v>
      </c>
      <c r="KA19" s="518">
        <f t="shared" si="106"/>
        <v>0</v>
      </c>
      <c r="KB19" s="520" t="e">
        <f t="shared" si="140"/>
        <v>#REF!</v>
      </c>
    </row>
    <row r="20" spans="1:288" ht="14.25" x14ac:dyDescent="0.2">
      <c r="A20" s="385">
        <f t="shared" si="147"/>
        <v>19</v>
      </c>
      <c r="B20" s="386" t="s">
        <v>405</v>
      </c>
      <c r="C20" s="387" t="s">
        <v>736</v>
      </c>
      <c r="D20" s="388" t="s">
        <v>888</v>
      </c>
      <c r="E20" s="388" t="s">
        <v>354</v>
      </c>
      <c r="F20" s="388">
        <v>186</v>
      </c>
      <c r="G20" s="394" t="str">
        <f>IF(ISNA(VLOOKUP(E20,Données!$J$2:$K$258,2,FALSE)),"",VLOOKUP(E20,Données!$J$2:$K$258,2,FALSE))</f>
        <v>Split</v>
      </c>
      <c r="H20" s="80"/>
      <c r="I20" s="77" t="str">
        <f t="shared" si="107"/>
        <v>945TRD</v>
      </c>
      <c r="J20" s="82"/>
      <c r="K20" s="344" t="s">
        <v>694</v>
      </c>
      <c r="M20" s="84">
        <f t="shared" si="1"/>
        <v>0</v>
      </c>
      <c r="N20" s="84">
        <f t="shared" si="2"/>
        <v>0</v>
      </c>
      <c r="O20" s="84">
        <f t="shared" si="3"/>
        <v>0</v>
      </c>
      <c r="P20" s="84">
        <f t="shared" si="4"/>
        <v>0</v>
      </c>
      <c r="Q20" s="84">
        <f t="shared" si="5"/>
        <v>0</v>
      </c>
      <c r="S20" s="86" t="str">
        <f t="shared" si="108"/>
        <v>945</v>
      </c>
      <c r="T20" s="371" t="str">
        <f>VLOOKUP(S20,Données!$Q$2:$R$229,2,FALSE)</f>
        <v>0945</v>
      </c>
      <c r="U20" s="85">
        <f>COUNTIF($T$4:T20,T20)</f>
        <v>1</v>
      </c>
      <c r="V20" s="85" t="str">
        <f t="shared" si="6"/>
        <v>TRD</v>
      </c>
      <c r="W20" s="85" t="str">
        <f t="shared" si="109"/>
        <v>09451TRD</v>
      </c>
      <c r="X20" s="85">
        <f t="shared" si="7"/>
        <v>144</v>
      </c>
      <c r="Y20" s="85" t="str">
        <f t="shared" si="8"/>
        <v>LGW</v>
      </c>
      <c r="AA20" s="342" t="s">
        <v>10</v>
      </c>
      <c r="AB20" s="107">
        <f t="shared" si="9"/>
        <v>0</v>
      </c>
      <c r="AC20" s="106" t="str">
        <f t="shared" si="110"/>
        <v/>
      </c>
      <c r="AD20" s="97">
        <f t="shared" si="10"/>
        <v>154</v>
      </c>
      <c r="AE20" s="106" t="str">
        <f t="shared" si="11"/>
        <v>TLV</v>
      </c>
      <c r="AF20" s="97">
        <f t="shared" si="12"/>
        <v>186</v>
      </c>
      <c r="AG20" s="106" t="str">
        <f t="shared" si="13"/>
        <v>SPU</v>
      </c>
      <c r="AH20" s="97">
        <f t="shared" si="14"/>
        <v>0</v>
      </c>
      <c r="AI20" s="106" t="str">
        <f t="shared" si="15"/>
        <v/>
      </c>
      <c r="AJ20" s="97">
        <f t="shared" si="16"/>
        <v>0</v>
      </c>
      <c r="AK20" s="106" t="str">
        <f t="shared" si="17"/>
        <v/>
      </c>
      <c r="AL20" s="97">
        <f t="shared" si="18"/>
        <v>0</v>
      </c>
      <c r="AM20" s="108" t="str">
        <f t="shared" si="19"/>
        <v/>
      </c>
      <c r="AN20" s="113"/>
      <c r="AO20" s="115">
        <f t="shared" si="20"/>
        <v>0</v>
      </c>
      <c r="AP20" s="114" t="str">
        <f t="shared" si="21"/>
        <v/>
      </c>
      <c r="AQ20" s="89">
        <f t="shared" si="22"/>
        <v>0</v>
      </c>
      <c r="AR20" s="114" t="str">
        <f t="shared" si="23"/>
        <v/>
      </c>
      <c r="AS20" s="89">
        <f t="shared" si="24"/>
        <v>0</v>
      </c>
      <c r="AT20" s="114" t="str">
        <f t="shared" si="25"/>
        <v/>
      </c>
      <c r="AU20" s="89">
        <f t="shared" si="26"/>
        <v>0</v>
      </c>
      <c r="AV20" s="114" t="str">
        <f t="shared" si="27"/>
        <v/>
      </c>
      <c r="AW20" s="89">
        <f t="shared" si="28"/>
        <v>0</v>
      </c>
      <c r="AX20" s="114" t="str">
        <f t="shared" si="29"/>
        <v/>
      </c>
      <c r="AY20" s="89">
        <f t="shared" si="30"/>
        <v>0</v>
      </c>
      <c r="AZ20" s="116" t="str">
        <f t="shared" si="31"/>
        <v/>
      </c>
      <c r="BA20" s="113"/>
      <c r="BB20" s="122">
        <f t="shared" si="32"/>
        <v>144</v>
      </c>
      <c r="BC20" s="121" t="str">
        <f t="shared" si="33"/>
        <v>LGW</v>
      </c>
      <c r="BD20" s="91">
        <f t="shared" si="34"/>
        <v>0</v>
      </c>
      <c r="BE20" s="121" t="str">
        <f t="shared" si="35"/>
        <v/>
      </c>
      <c r="BF20" s="91">
        <f t="shared" si="36"/>
        <v>0</v>
      </c>
      <c r="BG20" s="121" t="str">
        <f t="shared" si="37"/>
        <v/>
      </c>
      <c r="BH20" s="91">
        <f t="shared" si="38"/>
        <v>0</v>
      </c>
      <c r="BI20" s="121" t="str">
        <f t="shared" si="39"/>
        <v/>
      </c>
      <c r="BJ20" s="91">
        <f t="shared" si="40"/>
        <v>0</v>
      </c>
      <c r="BK20" s="121" t="str">
        <f t="shared" si="41"/>
        <v/>
      </c>
      <c r="BL20" s="91">
        <f t="shared" si="42"/>
        <v>0</v>
      </c>
      <c r="BM20" s="123" t="str">
        <f t="shared" si="43"/>
        <v/>
      </c>
      <c r="BN20" s="113"/>
      <c r="BO20" s="129">
        <f t="shared" si="44"/>
        <v>0</v>
      </c>
      <c r="BP20" s="128" t="str">
        <f t="shared" si="45"/>
        <v/>
      </c>
      <c r="BQ20" s="93">
        <f t="shared" si="46"/>
        <v>0</v>
      </c>
      <c r="BR20" s="128" t="str">
        <f t="shared" si="47"/>
        <v/>
      </c>
      <c r="BS20" s="93">
        <f t="shared" si="48"/>
        <v>0</v>
      </c>
      <c r="BT20" s="128" t="str">
        <f t="shared" si="49"/>
        <v/>
      </c>
      <c r="BU20" s="93">
        <f t="shared" si="111"/>
        <v>0</v>
      </c>
      <c r="BV20" s="128" t="str">
        <f t="shared" si="50"/>
        <v/>
      </c>
      <c r="BW20" s="93">
        <f t="shared" si="51"/>
        <v>0</v>
      </c>
      <c r="BX20" s="128" t="str">
        <f t="shared" si="52"/>
        <v/>
      </c>
      <c r="BY20" s="93">
        <f t="shared" si="53"/>
        <v>0</v>
      </c>
      <c r="BZ20" s="130" t="str">
        <f t="shared" si="54"/>
        <v/>
      </c>
      <c r="CA20" s="113"/>
      <c r="CB20" s="136">
        <f t="shared" si="55"/>
        <v>0</v>
      </c>
      <c r="CC20" s="135" t="str">
        <f t="shared" si="56"/>
        <v/>
      </c>
      <c r="CD20" s="95">
        <f t="shared" si="57"/>
        <v>0</v>
      </c>
      <c r="CE20" s="135" t="str">
        <f t="shared" si="58"/>
        <v/>
      </c>
      <c r="CF20" s="95">
        <f t="shared" si="59"/>
        <v>0</v>
      </c>
      <c r="CG20" s="135" t="str">
        <f t="shared" si="60"/>
        <v/>
      </c>
      <c r="CH20" s="95">
        <f t="shared" si="61"/>
        <v>0</v>
      </c>
      <c r="CI20" s="135" t="str">
        <f t="shared" si="62"/>
        <v/>
      </c>
      <c r="CJ20" s="95">
        <f t="shared" si="63"/>
        <v>0</v>
      </c>
      <c r="CK20" s="135" t="str">
        <f t="shared" si="64"/>
        <v/>
      </c>
      <c r="CL20" s="95">
        <f t="shared" si="65"/>
        <v>0</v>
      </c>
      <c r="CM20" s="137" t="str">
        <f t="shared" si="66"/>
        <v/>
      </c>
      <c r="CO20" s="163">
        <f>IFERROR(ROUNDUP((AB20*(VLOOKUP(VLOOKUP(AC20,Données!$J$2:$L$208,3,FALSE),Données!$E$10:$G$12,3,FALSE)))/1,0),0)</f>
        <v>0</v>
      </c>
      <c r="CP20" s="159">
        <f>IFERROR(ROUNDUP((AD20*(VLOOKUP(VLOOKUP(AE20,Données!$J$2:$L$208,3,FALSE),Données!$E$10:$G$12,3,FALSE)))/1,0),0)</f>
        <v>129</v>
      </c>
      <c r="CQ20" s="159">
        <f>IFERROR(ROUNDUP((AF20*(VLOOKUP(VLOOKUP(AG20,Données!$J$2:$L$208,3,FALSE),Données!$E$10:$G$12,3,FALSE)))/1,0),0)</f>
        <v>78</v>
      </c>
      <c r="CR20" s="159">
        <f>IFERROR(ROUNDUP((AH20*(VLOOKUP(VLOOKUP(AI20,Données!$J$2:$L$208,3,FALSE),Données!$E$10:$G$12,3,FALSE)))/1,0),0)</f>
        <v>0</v>
      </c>
      <c r="CS20" s="159">
        <f>IFERROR(ROUNDUP((AJ20*(VLOOKUP(VLOOKUP(AK20,Données!$J$2:$L$208,3,FALSE),Données!$E$10:$G$12,3,FALSE)))/1,0),0)</f>
        <v>0</v>
      </c>
      <c r="CT20" s="160">
        <f>IFERROR(ROUNDUP((AL20*(VLOOKUP(VLOOKUP(AM20,Données!$J$2:$L$208,3,FALSE),Données!$E$10:$G$12,3,FALSE)))/1,0),0)</f>
        <v>0</v>
      </c>
      <c r="CU20" s="158">
        <f>IF(ISNA(15/(VLOOKUP(VLOOKUP(AC20,Données!$J$2:$L$208,3,FALSE),Données!$E$10:$G$12,3,FALSE))),0,15/(VLOOKUP(VLOOKUP(AC20,Données!$J$2:$L$208,3,FALSE),Données!$E$10:$G$12,3,FALSE)))</f>
        <v>0</v>
      </c>
      <c r="CV20" s="159">
        <f>IF(ISNA(15/(VLOOKUP(VLOOKUP(AE20,Données!$J$2:$L$208,3,FALSE),Données!$E$10:$G$12,3,FALSE))),0,15/(VLOOKUP(VLOOKUP(AE20,Données!$J$2:$L$208,3,FALSE),Données!$E$10:$G$12,3,FALSE)))</f>
        <v>18</v>
      </c>
      <c r="CW20" s="159">
        <f>IF(ISNA(15/(VLOOKUP(VLOOKUP(AG20,Données!$J$2:$L$208,3,FALSE),Données!$E$10:$G$12,3,FALSE))),0,15/(VLOOKUP(VLOOKUP(AG20,Données!$J$2:$L$208,3,FALSE),Données!$E$10:$G$12,3,FALSE)))</f>
        <v>36</v>
      </c>
      <c r="CX20" s="159">
        <f>IF(ISNA(15/(VLOOKUP(VLOOKUP(AI20,Données!$J$2:$L$208,3,FALSE),Données!$E$10:$G$12,3,FALSE))),0,15/(VLOOKUP(VLOOKUP(AI20,Données!$J$2:$L$208,3,FALSE),Données!$E$10:$G$12,3,FALSE)))</f>
        <v>0</v>
      </c>
      <c r="CY20" s="159">
        <f>IF(ISNA(15/(VLOOKUP(VLOOKUP(AK20,Données!$J$2:$L$208,3,FALSE),Données!$E$10:$G$12,3,FALSE))),0,15/(VLOOKUP(VLOOKUP(AK20,Données!$J$2:$L$208,3,FALSE),Données!$E$10:$G$12,3,FALSE)))</f>
        <v>0</v>
      </c>
      <c r="CZ20" s="160">
        <f>IF(ISNA(15/(VLOOKUP(VLOOKUP(AM20,Données!$J$2:$L$208,3,FALSE),Données!$E$10:$G$12,3,FALSE))),0,15/(VLOOKUP(VLOOKUP(AM20,Données!$J$2:$L$208,3,FALSE),Données!$E$10:$G$12,3,FALSE)))</f>
        <v>0</v>
      </c>
      <c r="DA20" s="258">
        <v>20</v>
      </c>
      <c r="DB20" s="162">
        <f t="shared" si="112"/>
        <v>27</v>
      </c>
      <c r="DC20" s="161">
        <f t="shared" si="67"/>
        <v>207</v>
      </c>
      <c r="DD20" s="256">
        <f t="shared" si="68"/>
        <v>340</v>
      </c>
      <c r="DE20" s="259">
        <f>HLOOKUP(DA20,Plan!$I$6:$IO$26,17,FALSE)</f>
        <v>11</v>
      </c>
      <c r="DF20" s="164" t="s">
        <v>426</v>
      </c>
      <c r="DG20" s="157" t="str">
        <f t="shared" si="113"/>
        <v>09h45  11</v>
      </c>
      <c r="DH20" s="332">
        <f t="shared" si="69"/>
        <v>297</v>
      </c>
      <c r="DI20" s="334">
        <f t="shared" si="141"/>
        <v>221</v>
      </c>
      <c r="DK20" s="226">
        <f>IFERROR(ROUNDUP((AO20*(VLOOKUP(VLOOKUP(AP20,Données!$J$2:$L$208,3,FALSE),Données!$E$10:$G$12,3,FALSE)))/1,0),0)</f>
        <v>0</v>
      </c>
      <c r="DL20" s="173">
        <f>IFERROR(ROUNDUP((AQ20*(VLOOKUP(VLOOKUP(AR20,Données!$J$2:$L$208,3,FALSE),Données!$E$10:$G$12,3,FALSE)))/1,0),0)</f>
        <v>0</v>
      </c>
      <c r="DM20" s="173">
        <f>IFERROR(ROUNDUP((AS20*(VLOOKUP(VLOOKUP(AT20,Données!$J$2:$L$208,3,FALSE),Données!$E$10:$G$12,3,FALSE)))/1,0),0)</f>
        <v>0</v>
      </c>
      <c r="DN20" s="173">
        <f>IFERROR(ROUNDUP((AU20*(VLOOKUP(VLOOKUP(AV20,Données!$J$2:$L$208,3,FALSE),Données!$E$10:$G$12,3,FALSE)))/1,0),0)</f>
        <v>0</v>
      </c>
      <c r="DO20" s="173">
        <f>IFERROR(ROUNDUP((AW20*(VLOOKUP(VLOOKUP(AX20,Données!$J$2:$L$208,3,FALSE),Données!$E$10:$G$12,3,FALSE)))/1,0),0)</f>
        <v>0</v>
      </c>
      <c r="DP20" s="174">
        <f>IFERROR(ROUNDUP((AY20*(VLOOKUP(VLOOKUP(AZ20,Données!$J$2:$L$208,3,FALSE),Données!$E$10:$G$12,3,FALSE)))/1,0),0)</f>
        <v>0</v>
      </c>
      <c r="DQ20" s="172">
        <f>IF(ISNA(15/(VLOOKUP(VLOOKUP(AP20,Données!$J$2:$L$208,3,FALSE),Données!$E$10:$G$12,3,FALSE))),0,15/(VLOOKUP(VLOOKUP(AP20,Données!$J$2:$L$208,3,FALSE),Données!$E$10:$G$12,3,FALSE)))</f>
        <v>0</v>
      </c>
      <c r="DR20" s="173">
        <f>IF(ISNA(15/(VLOOKUP(VLOOKUP(AR20,Données!$J$2:$L$208,3,FALSE),Données!$E$10:$G$12,3,FALSE))),0,15/(VLOOKUP(VLOOKUP(AR20,Données!$J$2:$L$208,3,FALSE),Données!$E$10:$G$12,3,FALSE)))</f>
        <v>0</v>
      </c>
      <c r="DS20" s="173">
        <f>IF(ISNA(15/(VLOOKUP(VLOOKUP(AT20,Données!$J$2:$L$208,3,FALSE),Données!$E$10:$G$12,3,FALSE))),0,15/(VLOOKUP(VLOOKUP(AT20,Données!$J$2:$L$208,3,FALSE),Données!$E$10:$G$12,3,FALSE)))</f>
        <v>0</v>
      </c>
      <c r="DT20" s="173">
        <f>IF(ISNA(15/(VLOOKUP(VLOOKUP(AV20,Données!$J$2:$L$208,3,FALSE),Données!$E$10:$G$12,3,FALSE))),0,15/(VLOOKUP(VLOOKUP(AV20,Données!$J$2:$L$208,3,FALSE),Données!$E$10:$G$12,3,FALSE)))</f>
        <v>0</v>
      </c>
      <c r="DU20" s="173">
        <f>IF(ISNA(15/(VLOOKUP(VLOOKUP(AX20,Données!$J$2:$L$208,3,FALSE),Données!$E$10:$G$12,3,FALSE))),0,15/(VLOOKUP(VLOOKUP(AX20,Données!$J$2:$L$208,3,FALSE),Données!$E$10:$G$12,3,FALSE)))</f>
        <v>0</v>
      </c>
      <c r="DV20" s="174">
        <f>IF(ISNA(15/(VLOOKUP(VLOOKUP(AZ20,Données!$J$2:$L$208,3,FALSE),Données!$E$10:$G$12,3,FALSE))),0,15/(VLOOKUP(VLOOKUP(AZ20,Données!$J$2:$L$208,3,FALSE),Données!$E$10:$G$12,3,FALSE)))</f>
        <v>0</v>
      </c>
      <c r="DW20" s="282">
        <v>20</v>
      </c>
      <c r="DX20" s="169">
        <f t="shared" si="114"/>
        <v>18</v>
      </c>
      <c r="DY20" s="171">
        <f t="shared" si="115"/>
        <v>0</v>
      </c>
      <c r="DZ20" s="228" t="str">
        <f t="shared" si="71"/>
        <v/>
      </c>
      <c r="EA20" s="283">
        <f>HLOOKUP(DW20,Plan!$I$6:$IO$26,16,FALSE)</f>
        <v>0</v>
      </c>
      <c r="EB20" s="278" t="s">
        <v>426</v>
      </c>
      <c r="EC20" s="279" t="str">
        <f t="shared" si="116"/>
        <v>09h45  0</v>
      </c>
      <c r="ED20" s="84">
        <f t="shared" si="142"/>
        <v>0</v>
      </c>
      <c r="EE20" s="286">
        <f t="shared" si="143"/>
        <v>158</v>
      </c>
      <c r="EG20" s="208">
        <f>IFERROR(ROUNDUP((BB20*(VLOOKUP(VLOOKUP(BC20,Données!$J$2:$L$208,3,FALSE),Données!$E$10:$G$12,3,FALSE)))/1,0),0)</f>
        <v>60</v>
      </c>
      <c r="EH20" s="182">
        <f>IFERROR(ROUNDUP((BD20*(VLOOKUP(VLOOKUP(BE20,Données!$J$2:$L$208,3,FALSE),Données!$E$10:$G$12,3,FALSE)))/1,0),0)</f>
        <v>0</v>
      </c>
      <c r="EI20" s="182">
        <f>IFERROR(ROUNDUP((BF20*(VLOOKUP(VLOOKUP(BG20,Données!$J$2:$L$208,3,FALSE),Données!$E$10:$G$12,3,FALSE)))/1,0),0)</f>
        <v>0</v>
      </c>
      <c r="EJ20" s="182">
        <f>IFERROR(ROUNDUP((BH20*(VLOOKUP(VLOOKUP(BI20,Données!$J$2:$L$208,3,FALSE),Données!$E$10:$G$12,3,FALSE)))/1,0),0)</f>
        <v>0</v>
      </c>
      <c r="EK20" s="182">
        <f>IFERROR(ROUNDUP((BJ20*(VLOOKUP(VLOOKUP(BK20,Données!$J$2:$L$208,3,FALSE),Données!$E$10:$G$12,3,FALSE)))/1,0),0)</f>
        <v>0</v>
      </c>
      <c r="EL20" s="183">
        <f>IFERROR(ROUNDUP((BL20*(VLOOKUP(VLOOKUP(BM20,Données!$J$2:$L$208,3,FALSE),Données!$E$10:$G$12,3,FALSE)))/1,0),0)</f>
        <v>0</v>
      </c>
      <c r="EM20" s="181">
        <f>IF(ISNA(15/(VLOOKUP(VLOOKUP(BC20,Données!$J$2:$L$208,3,FALSE),Données!$E$10:$G$12,3,FALSE))),0,15/(VLOOKUP(VLOOKUP(BC20,Données!$J$2:$L$208,3,FALSE),Données!$E$10:$G$12,3,FALSE)))</f>
        <v>36</v>
      </c>
      <c r="EN20" s="182">
        <f>IF(ISNA(15/(VLOOKUP(VLOOKUP(BE20,Données!$J$2:$L$208,3,FALSE),Données!$E$10:$G$12,3,FALSE))),0,15/(VLOOKUP(VLOOKUP(BE20,Données!$J$2:$L$208,3,FALSE),Données!$E$10:$G$12,3,FALSE)))</f>
        <v>0</v>
      </c>
      <c r="EO20" s="182">
        <f>IF(ISNA(15/(VLOOKUP(VLOOKUP(BG20,Données!$J$2:$L$208,3,FALSE),Données!$E$10:$G$12,3,FALSE))),0,15/(VLOOKUP(VLOOKUP(BG20,Données!$J$2:$L$208,3,FALSE),Données!$E$10:$G$12,3,FALSE)))</f>
        <v>0</v>
      </c>
      <c r="EP20" s="182">
        <f>IF(ISNA(15/(VLOOKUP(VLOOKUP(BI20,Données!$J$2:$L$208,3,FALSE),Données!$E$10:$G$12,3,FALSE))),0,15/(VLOOKUP(VLOOKUP(BI20,Données!$J$2:$L$208,3,FALSE),Données!$E$10:$G$12,3,FALSE)))</f>
        <v>0</v>
      </c>
      <c r="EQ20" s="182">
        <f>IF(ISNA(15/(VLOOKUP(VLOOKUP(BK20,Données!$J$2:$L$208,3,FALSE),Données!$E$10:$G$12,3,FALSE))),0,15/(VLOOKUP(VLOOKUP(BK20,Données!$J$2:$L$208,3,FALSE),Données!$E$10:$G$12,3,FALSE)))</f>
        <v>0</v>
      </c>
      <c r="ER20" s="183">
        <f>IF(ISNA(15/(VLOOKUP(VLOOKUP(BM20,Données!$J$2:$L$208,3,FALSE),Données!$E$10:$G$12,3,FALSE))),0,15/(VLOOKUP(VLOOKUP(BM20,Données!$J$2:$L$208,3,FALSE),Données!$E$10:$G$12,3,FALSE)))</f>
        <v>0</v>
      </c>
      <c r="ES20" s="293">
        <v>20</v>
      </c>
      <c r="ET20" s="573">
        <f t="shared" si="117"/>
        <v>36</v>
      </c>
      <c r="EU20" s="180">
        <f t="shared" si="118"/>
        <v>60</v>
      </c>
      <c r="EV20" s="211">
        <f t="shared" si="72"/>
        <v>144</v>
      </c>
      <c r="EW20" s="211">
        <f>HLOOKUP(ES20,Plan!$I$6:$IO$26,19,FALSE)</f>
        <v>8</v>
      </c>
      <c r="EX20" s="210" t="s">
        <v>426</v>
      </c>
      <c r="EY20" s="182" t="str">
        <f t="shared" si="119"/>
        <v>09h45  8</v>
      </c>
      <c r="EZ20" s="295">
        <f t="shared" si="144"/>
        <v>288</v>
      </c>
      <c r="FA20" s="296">
        <f t="shared" si="148"/>
        <v>76.625</v>
      </c>
      <c r="FC20" s="200">
        <f>IFERROR(ROUNDUP((BO20*(VLOOKUP(VLOOKUP(BP20,Données!$J$2:$L$208,3,FALSE),Données!$E$10:$G$12,3,FALSE)))/1,0),0)</f>
        <v>0</v>
      </c>
      <c r="FD20" s="190">
        <f>IFERROR(ROUNDUP((BQ20*(VLOOKUP(VLOOKUP(BR20,Données!$J$2:$L$208,3,FALSE),Données!$E$10:$G$12,3,FALSE)))/1,0),0)</f>
        <v>0</v>
      </c>
      <c r="FE20" s="190">
        <f>IFERROR(ROUNDUP((BS20*(VLOOKUP(VLOOKUP(BT20,Données!$J$2:$L$208,3,FALSE),Données!$E$10:$G$12,3,FALSE)))/1,0),0)</f>
        <v>0</v>
      </c>
      <c r="FF20" s="190">
        <f>IFERROR(ROUNDUP((BU20*(VLOOKUP(VLOOKUP(BV20,Données!$J$2:$L$208,3,FALSE),Données!$E$10:$G$12,3,FALSE)))/1,0),0)</f>
        <v>0</v>
      </c>
      <c r="FG20" s="190">
        <f>IFERROR(ROUNDUP((BW20*(VLOOKUP(VLOOKUP(BX20,Données!$J$2:$L$208,3,FALSE),Données!$E$10:$G$12,3,FALSE)))/1,0),0)</f>
        <v>0</v>
      </c>
      <c r="FH20" s="191">
        <f>IFERROR(ROUNDUP((BY20*(VLOOKUP(VLOOKUP(BZ20,Données!$J$2:$L$208,3,FALSE),Données!$E$10:$G$12,3,FALSE)))/1,0),0)</f>
        <v>0</v>
      </c>
      <c r="FI20" s="189">
        <f>IF(ISNA(15/(VLOOKUP(VLOOKUP(BP20,Données!$J$2:$L$208,3,FALSE),Données!$E$10:$G$12,3,FALSE))),0,15/(VLOOKUP(VLOOKUP(BP20,Données!$J$2:$L$208,3,FALSE),Données!$E$10:$G$12,3,FALSE)))</f>
        <v>0</v>
      </c>
      <c r="FJ20" s="190">
        <f>IF(ISNA(15/(VLOOKUP(VLOOKUP(BR20,Données!$J$2:$L$208,3,FALSE),Données!$E$10:$G$12,3,FALSE))),0,15/(VLOOKUP(VLOOKUP(BR20,Données!$J$2:$L$208,3,FALSE),Données!$E$10:$G$12,3,FALSE)))</f>
        <v>0</v>
      </c>
      <c r="FK20" s="190">
        <f>IF(ISNA(15/(VLOOKUP(VLOOKUP(BT20,Données!$J$2:$L$208,3,FALSE),Données!$E$10:$G$12,3,FALSE))),0,15/(VLOOKUP(VLOOKUP(BT20,Données!$J$2:$L$208,3,FALSE),Données!$E$10:$G$12,3,FALSE)))</f>
        <v>0</v>
      </c>
      <c r="FL20" s="190">
        <f>IF(ISNA(15/(VLOOKUP(VLOOKUP(BV20,Données!$J$2:$L$208,3,FALSE),Données!$E$10:$G$12,3,FALSE))),0,15/(VLOOKUP(VLOOKUP(BV20,Données!$J$2:$L$208,3,FALSE),Données!$E$10:$G$12,3,FALSE)))</f>
        <v>0</v>
      </c>
      <c r="FM20" s="190">
        <f>IF(ISNA(15/(VLOOKUP(VLOOKUP(BX20,Données!$J$2:$L$208,3,FALSE),Données!$E$10:$G$12,3,FALSE))),0,15/(VLOOKUP(VLOOKUP(BX20,Données!$J$2:$L$208,3,FALSE),Données!$E$10:$G$12,3,FALSE)))</f>
        <v>0</v>
      </c>
      <c r="FN20" s="191">
        <f>IF(ISNA(15/(VLOOKUP(VLOOKUP(BZ20,Données!$J$2:$L$208,3,FALSE),Données!$E$10:$G$12,3,FALSE))),0,15/(VLOOKUP(VLOOKUP(BZ20,Données!$J$2:$L$208,3,FALSE),Données!$E$10:$G$12,3,FALSE)))</f>
        <v>0</v>
      </c>
      <c r="FO20" s="305">
        <v>20</v>
      </c>
      <c r="FP20" s="188">
        <f t="shared" si="120"/>
        <v>36</v>
      </c>
      <c r="FQ20" s="190">
        <f t="shared" si="121"/>
        <v>0</v>
      </c>
      <c r="FR20" s="203" t="str">
        <f t="shared" si="73"/>
        <v/>
      </c>
      <c r="FS20" s="203">
        <f>HLOOKUP(FO20,Plan!$I$6:$IO$26,20,FALSE)</f>
        <v>0</v>
      </c>
      <c r="FT20" s="202" t="s">
        <v>426</v>
      </c>
      <c r="FU20" s="190" t="str">
        <f t="shared" si="122"/>
        <v>09h45  0</v>
      </c>
      <c r="FV20" s="307">
        <f t="shared" si="123"/>
        <v>0</v>
      </c>
      <c r="FW20" s="308">
        <f t="shared" si="145"/>
        <v>178</v>
      </c>
      <c r="FY20" s="233">
        <f>IFERROR(ROUNDUP((CB20*(VLOOKUP(VLOOKUP(CC20,Données!$J$2:$L$208,3,FALSE),Données!$E$10:$G$12,3,FALSE)))/1,0),0)</f>
        <v>0</v>
      </c>
      <c r="FZ20" s="218">
        <f>IFERROR(ROUNDUP((CD20*(VLOOKUP(VLOOKUP(CE20,Données!$J$2:$L$208,3,FALSE),Données!$E$10:$G$12,3,FALSE)))/1,0),0)</f>
        <v>0</v>
      </c>
      <c r="GA20" s="218">
        <f>IFERROR(ROUNDUP((CF20*(VLOOKUP(VLOOKUP(CG20,Données!$J$2:$L$208,3,FALSE),Données!$E$10:$G$12,3,FALSE)))/1,0),0)</f>
        <v>0</v>
      </c>
      <c r="GB20" s="218">
        <f>IFERROR(ROUNDUP((CH20*(VLOOKUP(VLOOKUP(CI20,Données!$J$2:$L$208,3,FALSE),Données!$E$10:$G$12,3,FALSE)))/1,0),0)</f>
        <v>0</v>
      </c>
      <c r="GC20" s="218">
        <f>IFERROR(ROUNDUP((CJ20*(VLOOKUP(VLOOKUP(CK20,Données!$J$2:$L$208,3,FALSE),Données!$E$10:$G$12,3,FALSE)))/1,0),0)</f>
        <v>0</v>
      </c>
      <c r="GD20" s="219">
        <f>IFERROR(ROUNDUP((CL20*(VLOOKUP(VLOOKUP(CM20,Données!$J$2:$L$208,3,FALSE),Données!$E$10:$G$12,3,FALSE)))/1,0),0)</f>
        <v>0</v>
      </c>
      <c r="GE20" s="217">
        <f>IF(ISNA(15/(VLOOKUP(VLOOKUP(CC20,Données!$J$2:$L$208,3,FALSE),Données!$E$10:$G$12,3,FALSE))),0,15/(VLOOKUP(VLOOKUP(CC20,Données!$J$2:$L$208,3,FALSE),Données!$E$10:$G$12,3,FALSE)))</f>
        <v>0</v>
      </c>
      <c r="GF20" s="218">
        <f>IF(ISNA(15/(VLOOKUP(VLOOKUP(CE20,Données!$J$2:$L$208,3,FALSE),Données!$E$10:$G$12,3,FALSE))),0,15/(VLOOKUP(VLOOKUP(CE20,Données!$J$2:$L$208,3,FALSE),Données!$E$10:$G$12,3,FALSE)))</f>
        <v>0</v>
      </c>
      <c r="GG20" s="218">
        <f>IF(ISNA(15/(VLOOKUP(VLOOKUP(CG20,Données!$J$2:$L$208,3,FALSE),Données!$E$10:$G$12,3,FALSE))),0,15/(VLOOKUP(VLOOKUP(CG20,Données!$J$2:$L$208,3,FALSE),Données!$E$10:$G$12,3,FALSE)))</f>
        <v>0</v>
      </c>
      <c r="GH20" s="218">
        <f>IF(ISNA(15/(VLOOKUP(VLOOKUP(CI20,Données!$J$2:$L$208,3,FALSE),Données!$E$10:$G$12,3,FALSE))),0,15/(VLOOKUP(VLOOKUP(CI20,Données!$J$2:$L$208,3,FALSE),Données!$E$10:$G$12,3,FALSE)))</f>
        <v>0</v>
      </c>
      <c r="GI20" s="218">
        <f>IF(ISNA(15/(VLOOKUP(VLOOKUP(CK20,Données!$J$2:$L$208,3,FALSE),Données!$E$10:$G$12,3,FALSE))),0,15/(VLOOKUP(VLOOKUP(CK20,Données!$J$2:$L$208,3,FALSE),Données!$E$10:$G$12,3,FALSE)))</f>
        <v>0</v>
      </c>
      <c r="GJ20" s="219">
        <f>IF(ISNA(15/(VLOOKUP(VLOOKUP(CM20,Données!$J$2:$L$208,3,FALSE),Données!$E$10:$G$12,3,FALSE))),0,15/(VLOOKUP(VLOOKUP(CM20,Données!$J$2:$L$208,3,FALSE),Données!$E$10:$G$12,3,FALSE)))</f>
        <v>0</v>
      </c>
      <c r="GK20" s="318">
        <v>20</v>
      </c>
      <c r="GL20" s="216">
        <f t="shared" si="124"/>
        <v>0</v>
      </c>
      <c r="GM20" s="218">
        <f t="shared" si="125"/>
        <v>0</v>
      </c>
      <c r="GN20" s="236" t="str">
        <f t="shared" si="74"/>
        <v/>
      </c>
      <c r="GO20" s="236">
        <f>HLOOKUP(GK20,Plan!$I$6:$IO$26,21,FALSE)</f>
        <v>0</v>
      </c>
      <c r="GP20" s="235" t="s">
        <v>426</v>
      </c>
      <c r="GQ20" s="218" t="str">
        <f t="shared" si="126"/>
        <v>09h45  0</v>
      </c>
      <c r="GR20" s="320">
        <f t="shared" si="75"/>
        <v>0</v>
      </c>
      <c r="GS20" s="321">
        <f t="shared" si="146"/>
        <v>0</v>
      </c>
      <c r="GT20" s="420"/>
      <c r="GU20" s="425" t="s">
        <v>508</v>
      </c>
      <c r="GV20" s="429" t="e">
        <f>#REF!</f>
        <v>#REF!</v>
      </c>
      <c r="GW20" s="430" t="e">
        <f>#REF!</f>
        <v>#REF!</v>
      </c>
      <c r="GX20" s="448" t="e">
        <f t="shared" si="127"/>
        <v>#REF!</v>
      </c>
      <c r="GY20" s="429" t="e">
        <f>#REF!</f>
        <v>#REF!</v>
      </c>
      <c r="GZ20" s="421" t="e">
        <f>#REF!</f>
        <v>#REF!</v>
      </c>
      <c r="HA20" s="434" t="e">
        <f>#REF!</f>
        <v>#REF!</v>
      </c>
      <c r="HB20" s="451" t="e">
        <f t="shared" si="128"/>
        <v>#REF!</v>
      </c>
      <c r="HD20" s="425" t="s">
        <v>508</v>
      </c>
      <c r="HE20" s="453" t="str">
        <f>IF(AB20=0,"",IF(VLOOKUP(AC20,Données!$J$2:$M$258,4,FALSE)="G",AB20,""))</f>
        <v/>
      </c>
      <c r="HF20" s="397" t="str">
        <f>IF(AD20=0,"",IF(VLOOKUP(AE20,Données!$J$2:$M$258,4,FALSE)="G",AD20,""))</f>
        <v/>
      </c>
      <c r="HG20" s="397" t="str">
        <f>IF(AF20=0,"",IF(VLOOKUP(AG20,Données!$J$2:$M$258,4,FALSE)="G",AF20,""))</f>
        <v/>
      </c>
      <c r="HH20" s="397" t="str">
        <f>IF(AH20=0,"",IF(VLOOKUP(AI20,Données!$J$2:$M$258,4,FALSE)="G",AH20,""))</f>
        <v/>
      </c>
      <c r="HI20" s="397" t="str">
        <f>IF(AJ20=0,"",IF(VLOOKUP(AK20,Données!$J$2:$M$258,4,FALSE)="G",AJ20,""))</f>
        <v/>
      </c>
      <c r="HJ20" s="461" t="str">
        <f>IF(AL20=0,"",IF(VLOOKUP(AM20,Données!$J$2:$M$258,4,FALSE)="G",AL20,""))</f>
        <v/>
      </c>
      <c r="HK20" s="464">
        <f t="shared" si="129"/>
        <v>0</v>
      </c>
      <c r="HL20" s="453" t="str">
        <f>IF(AO20=0,"",IF(VLOOKUP(AP20,Données!$J$2:$M$258,4,FALSE)="G",AO20,""))</f>
        <v/>
      </c>
      <c r="HM20" s="397" t="str">
        <f>IF(AQ20=0,"",IF(VLOOKUP(AR20,Données!$J$2:$M$258,4,FALSE)="G",AQ20,""))</f>
        <v/>
      </c>
      <c r="HN20" s="397" t="str">
        <f>IF(AS20=0,"",IF(VLOOKUP(AT20,Données!$J$2:$M$258,4,FALSE)="G",AS20,""))</f>
        <v/>
      </c>
      <c r="HO20" s="397" t="str">
        <f>IF(AU20=0,"",IF(VLOOKUP(AV20,Données!$J$2:$M$258,4,FALSE)="G",AU20,""))</f>
        <v/>
      </c>
      <c r="HP20" s="397" t="str">
        <f>IF(AW20=0,"",IF(VLOOKUP(AX20,Données!$J$2:$M$258,4,FALSE)="G",AW20,""))</f>
        <v/>
      </c>
      <c r="HQ20" s="461" t="str">
        <f>IF(AY20=0,"",IF(VLOOKUP(AZ20,Données!$J$2:$M$258,4,FALSE)="G",AY20,""))</f>
        <v/>
      </c>
      <c r="HR20" s="464">
        <f t="shared" si="130"/>
        <v>0</v>
      </c>
      <c r="HS20" s="453">
        <f>IF(BB20=0,"",IF(VLOOKUP(BC20,Données!$J$2:$M$258,4,FALSE)="G",BB20,""))</f>
        <v>144</v>
      </c>
      <c r="HT20" s="397" t="str">
        <f>IF(BD20=0,"",IF(VLOOKUP(BE20,Données!$J$2:$M$258,4,FALSE)="G",BD20,""))</f>
        <v/>
      </c>
      <c r="HU20" s="397" t="str">
        <f>IF(BF20=0,"",IF(VLOOKUP(BG20,Données!$J$2:$M$258,4,FALSE)="G",BF20,""))</f>
        <v/>
      </c>
      <c r="HV20" s="397" t="str">
        <f>IF(BH20=0,"",IF(VLOOKUP(BI20,Données!$J$2:$M$258,4,FALSE)="G",BH20,""))</f>
        <v/>
      </c>
      <c r="HW20" s="397" t="str">
        <f>IF(BJ20=0,"",IF(VLOOKUP(BK20,Données!$J$2:$M$258,4,FALSE)="G",BJ20,""))</f>
        <v/>
      </c>
      <c r="HX20" s="461" t="str">
        <f>IF(BL20=0,"",IF(VLOOKUP(BM20,Données!$J$2:$M$258,4,FALSE)="G",BL20,""))</f>
        <v/>
      </c>
      <c r="HY20" s="464">
        <f t="shared" si="131"/>
        <v>144</v>
      </c>
      <c r="HZ20" s="453" t="str">
        <f>IF(BO20=0,"",IF(VLOOKUP(BP20,Données!$J$2:$M$258,4,FALSE)="G",BO20,""))</f>
        <v/>
      </c>
      <c r="IA20" s="397" t="str">
        <f>IF(BQ20=0,"",IF(VLOOKUP(BR20,Données!$J$2:$M$258,4,FALSE)="G",BQ20,""))</f>
        <v/>
      </c>
      <c r="IB20" s="397" t="str">
        <f>IF(BS20=0,"",IF(VLOOKUP(BT20,Données!$J$2:$M$258,4,FALSE)="G",BS20,""))</f>
        <v/>
      </c>
      <c r="IC20" s="397" t="str">
        <f>IF(BU20=0,"",IF(VLOOKUP(BV20,Données!$J$2:$M$258,4,FALSE)="G",BU20,""))</f>
        <v/>
      </c>
      <c r="ID20" s="397" t="str">
        <f>IF(BW20=0,"",IF(VLOOKUP(BX20,Données!$J$2:$M$258,4,FALSE)="G",BW20,""))</f>
        <v/>
      </c>
      <c r="IE20" s="461" t="str">
        <f>IF(BY20=0,"",IF(VLOOKUP(BZ20,Données!$J$2:$M$258,4,FALSE)="G",BY20,""))</f>
        <v/>
      </c>
      <c r="IF20" s="464">
        <f t="shared" si="132"/>
        <v>0</v>
      </c>
      <c r="IG20" s="453" t="str">
        <f>IF(CB20=0,"",IF(VLOOKUP(CC20,Données!$J$2:$M$258,4,FALSE)="G",CB20,""))</f>
        <v/>
      </c>
      <c r="IH20" s="397" t="str">
        <f>IF(CD20=0,"",IF(VLOOKUP(CE20,Données!$J$2:$M$258,4,FALSE)="G",CD20,""))</f>
        <v/>
      </c>
      <c r="II20" s="397" t="str">
        <f>IF(CF20=0,"",IF(VLOOKUP(CG20,Données!$J$2:$M$258,4,FALSE)="G",CF20,""))</f>
        <v/>
      </c>
      <c r="IJ20" s="397" t="str">
        <f>IF(CH20=0,"",IF(VLOOKUP(CI20,Données!$J$2:$M$258,4,FALSE)="G",CH20,""))</f>
        <v/>
      </c>
      <c r="IK20" s="397" t="str">
        <f>IF(CJ20=0,"",IF(VLOOKUP(CK20,Données!$J$2:$M$258,4,FALSE)="G",CJ20,""))</f>
        <v/>
      </c>
      <c r="IL20" s="461" t="str">
        <f>IF(CL20=0,"",IF(VLOOKUP(CM20,Données!$J$2:$M$258,4,FALSE)="G",CL20,""))</f>
        <v/>
      </c>
      <c r="IM20" s="464">
        <f t="shared" si="133"/>
        <v>0</v>
      </c>
      <c r="IO20" s="480">
        <f t="shared" si="77"/>
        <v>0</v>
      </c>
      <c r="IP20" s="481">
        <f t="shared" si="78"/>
        <v>0</v>
      </c>
      <c r="IQ20" s="482">
        <f t="shared" si="79"/>
        <v>340</v>
      </c>
      <c r="IR20" s="483">
        <f t="shared" si="80"/>
        <v>0</v>
      </c>
      <c r="IS20" s="484">
        <f t="shared" si="81"/>
        <v>340</v>
      </c>
      <c r="IT20" s="481">
        <f t="shared" si="82"/>
        <v>0</v>
      </c>
      <c r="IU20" s="482">
        <f t="shared" si="134"/>
        <v>11</v>
      </c>
      <c r="IV20" s="485">
        <f t="shared" si="135"/>
        <v>0</v>
      </c>
      <c r="IW20" s="483">
        <f>HLOOKUP(FO20,Plan!$I$6:$IO$30,25,FALSE)</f>
        <v>0</v>
      </c>
      <c r="IX20" s="482" t="str">
        <f t="shared" si="83"/>
        <v>09h45  11</v>
      </c>
      <c r="IY20" s="485">
        <f t="shared" si="84"/>
        <v>297</v>
      </c>
      <c r="IZ20" s="486">
        <f t="shared" si="85"/>
        <v>221</v>
      </c>
      <c r="JA20" s="484" t="str">
        <f t="shared" si="86"/>
        <v>09h45  0</v>
      </c>
      <c r="JB20" s="485">
        <f t="shared" si="87"/>
        <v>0</v>
      </c>
      <c r="JC20" s="487">
        <f t="shared" si="88"/>
        <v>158</v>
      </c>
      <c r="JD20" s="488" t="e">
        <f t="shared" si="136"/>
        <v>#REF!</v>
      </c>
      <c r="JF20" s="512">
        <f t="shared" si="89"/>
        <v>144</v>
      </c>
      <c r="JG20" s="513">
        <f t="shared" si="90"/>
        <v>0</v>
      </c>
      <c r="JH20" s="514">
        <f t="shared" si="91"/>
        <v>0</v>
      </c>
      <c r="JI20" s="515">
        <f t="shared" si="92"/>
        <v>144</v>
      </c>
      <c r="JJ20" s="513">
        <f t="shared" si="93"/>
        <v>0</v>
      </c>
      <c r="JK20" s="516">
        <f t="shared" si="94"/>
        <v>0</v>
      </c>
      <c r="JL20" s="517">
        <f t="shared" si="95"/>
        <v>0</v>
      </c>
      <c r="JM20" s="513">
        <f t="shared" si="96"/>
        <v>0</v>
      </c>
      <c r="JN20" s="514">
        <f t="shared" si="97"/>
        <v>0</v>
      </c>
      <c r="JO20" s="506">
        <f t="shared" si="137"/>
        <v>8</v>
      </c>
      <c r="JP20" s="507">
        <f t="shared" si="138"/>
        <v>0</v>
      </c>
      <c r="JQ20" s="507">
        <f t="shared" si="139"/>
        <v>0</v>
      </c>
      <c r="JR20" s="508">
        <f>HLOOKUP(GK20,Plan!$I$6:$IO$30,25,FALSE)</f>
        <v>0</v>
      </c>
      <c r="JS20" s="515" t="str">
        <f t="shared" si="98"/>
        <v>09h45  8</v>
      </c>
      <c r="JT20" s="513">
        <f t="shared" si="99"/>
        <v>288</v>
      </c>
      <c r="JU20" s="518">
        <f t="shared" si="100"/>
        <v>76.625</v>
      </c>
      <c r="JV20" s="517" t="str">
        <f t="shared" si="101"/>
        <v>09h45  0</v>
      </c>
      <c r="JW20" s="513">
        <f t="shared" si="102"/>
        <v>0</v>
      </c>
      <c r="JX20" s="519">
        <f t="shared" si="103"/>
        <v>178</v>
      </c>
      <c r="JY20" s="515" t="str">
        <f t="shared" si="104"/>
        <v>09h45  0</v>
      </c>
      <c r="JZ20" s="513">
        <f t="shared" si="105"/>
        <v>0</v>
      </c>
      <c r="KA20" s="518">
        <f t="shared" si="106"/>
        <v>0</v>
      </c>
      <c r="KB20" s="520" t="e">
        <f t="shared" si="140"/>
        <v>#REF!</v>
      </c>
    </row>
    <row r="21" spans="1:288" ht="14.25" x14ac:dyDescent="0.2">
      <c r="A21" s="385">
        <f t="shared" si="147"/>
        <v>20</v>
      </c>
      <c r="B21" s="386" t="s">
        <v>407</v>
      </c>
      <c r="C21" s="387" t="s">
        <v>560</v>
      </c>
      <c r="D21" s="388" t="s">
        <v>770</v>
      </c>
      <c r="E21" s="388" t="s">
        <v>262</v>
      </c>
      <c r="F21" s="388">
        <v>86</v>
      </c>
      <c r="G21" s="394" t="str">
        <f>IF(ISNA(VLOOKUP(E21,Données!$J$2:$K$258,2,FALSE)),"",VLOOKUP(E21,Données!$J$2:$K$258,2,FALSE))</f>
        <v>London Heathrow</v>
      </c>
      <c r="H21" s="80"/>
      <c r="I21" s="77" t="str">
        <f t="shared" si="107"/>
        <v>945GPA</v>
      </c>
      <c r="J21" s="82"/>
      <c r="K21" s="344" t="s">
        <v>695</v>
      </c>
      <c r="M21" s="84">
        <f t="shared" si="1"/>
        <v>0</v>
      </c>
      <c r="N21" s="84">
        <f t="shared" si="2"/>
        <v>0</v>
      </c>
      <c r="O21" s="84">
        <f t="shared" si="3"/>
        <v>0</v>
      </c>
      <c r="P21" s="84">
        <f t="shared" si="4"/>
        <v>0</v>
      </c>
      <c r="Q21" s="84">
        <f t="shared" si="5"/>
        <v>0</v>
      </c>
      <c r="S21" s="86" t="str">
        <f t="shared" si="108"/>
        <v>945</v>
      </c>
      <c r="T21" s="371" t="str">
        <f>VLOOKUP(S21,Données!$Q$2:$R$229,2,FALSE)</f>
        <v>0945</v>
      </c>
      <c r="U21" s="85">
        <f>COUNTIF($T$4:T21,T21)</f>
        <v>2</v>
      </c>
      <c r="V21" s="85" t="str">
        <f t="shared" si="6"/>
        <v>GPA</v>
      </c>
      <c r="W21" s="85" t="str">
        <f t="shared" si="109"/>
        <v>09452GPA</v>
      </c>
      <c r="X21" s="85">
        <f t="shared" si="7"/>
        <v>154</v>
      </c>
      <c r="Y21" s="85" t="str">
        <f t="shared" si="8"/>
        <v>TLV</v>
      </c>
      <c r="AA21" s="342" t="s">
        <v>11</v>
      </c>
      <c r="AB21" s="107">
        <f t="shared" si="9"/>
        <v>0</v>
      </c>
      <c r="AC21" s="106" t="str">
        <f t="shared" si="110"/>
        <v/>
      </c>
      <c r="AD21" s="97">
        <f t="shared" si="10"/>
        <v>150</v>
      </c>
      <c r="AE21" s="106" t="str">
        <f t="shared" si="11"/>
        <v>BRS</v>
      </c>
      <c r="AF21" s="97">
        <f t="shared" si="12"/>
        <v>73</v>
      </c>
      <c r="AG21" s="106" t="str">
        <f t="shared" si="13"/>
        <v>MSQ</v>
      </c>
      <c r="AH21" s="97">
        <f t="shared" si="14"/>
        <v>0</v>
      </c>
      <c r="AI21" s="106" t="str">
        <f t="shared" si="15"/>
        <v/>
      </c>
      <c r="AJ21" s="97">
        <f t="shared" si="16"/>
        <v>0</v>
      </c>
      <c r="AK21" s="106" t="str">
        <f t="shared" si="17"/>
        <v/>
      </c>
      <c r="AL21" s="97">
        <f t="shared" si="18"/>
        <v>0</v>
      </c>
      <c r="AM21" s="108" t="str">
        <f t="shared" si="19"/>
        <v/>
      </c>
      <c r="AN21" s="113"/>
      <c r="AO21" s="115">
        <f t="shared" si="20"/>
        <v>0</v>
      </c>
      <c r="AP21" s="114" t="str">
        <f t="shared" si="21"/>
        <v/>
      </c>
      <c r="AQ21" s="89">
        <f t="shared" si="22"/>
        <v>0</v>
      </c>
      <c r="AR21" s="114" t="str">
        <f t="shared" si="23"/>
        <v/>
      </c>
      <c r="AS21" s="89">
        <f t="shared" si="24"/>
        <v>0</v>
      </c>
      <c r="AT21" s="114" t="str">
        <f t="shared" si="25"/>
        <v/>
      </c>
      <c r="AU21" s="89">
        <f t="shared" si="26"/>
        <v>0</v>
      </c>
      <c r="AV21" s="114" t="str">
        <f t="shared" si="27"/>
        <v/>
      </c>
      <c r="AW21" s="89">
        <f t="shared" si="28"/>
        <v>0</v>
      </c>
      <c r="AX21" s="114" t="str">
        <f t="shared" si="29"/>
        <v/>
      </c>
      <c r="AY21" s="89">
        <f t="shared" si="30"/>
        <v>0</v>
      </c>
      <c r="AZ21" s="116" t="str">
        <f t="shared" si="31"/>
        <v/>
      </c>
      <c r="BA21" s="113"/>
      <c r="BB21" s="122">
        <f t="shared" si="32"/>
        <v>86</v>
      </c>
      <c r="BC21" s="121" t="str">
        <f t="shared" si="33"/>
        <v>LHR</v>
      </c>
      <c r="BD21" s="91">
        <f t="shared" si="34"/>
        <v>0</v>
      </c>
      <c r="BE21" s="121" t="str">
        <f t="shared" si="35"/>
        <v/>
      </c>
      <c r="BF21" s="91">
        <f t="shared" si="36"/>
        <v>0</v>
      </c>
      <c r="BG21" s="121" t="str">
        <f t="shared" si="37"/>
        <v/>
      </c>
      <c r="BH21" s="91">
        <f t="shared" si="38"/>
        <v>0</v>
      </c>
      <c r="BI21" s="121" t="str">
        <f t="shared" si="39"/>
        <v/>
      </c>
      <c r="BJ21" s="91">
        <f t="shared" si="40"/>
        <v>0</v>
      </c>
      <c r="BK21" s="121" t="str">
        <f t="shared" si="41"/>
        <v/>
      </c>
      <c r="BL21" s="91">
        <f t="shared" si="42"/>
        <v>140</v>
      </c>
      <c r="BM21" s="123" t="str">
        <f t="shared" si="43"/>
        <v>DME</v>
      </c>
      <c r="BN21" s="113"/>
      <c r="BO21" s="129">
        <f t="shared" si="44"/>
        <v>0</v>
      </c>
      <c r="BP21" s="128" t="str">
        <f t="shared" si="45"/>
        <v/>
      </c>
      <c r="BQ21" s="93">
        <f t="shared" si="46"/>
        <v>0</v>
      </c>
      <c r="BR21" s="128" t="str">
        <f t="shared" si="47"/>
        <v/>
      </c>
      <c r="BS21" s="93">
        <f t="shared" si="48"/>
        <v>0</v>
      </c>
      <c r="BT21" s="128" t="str">
        <f t="shared" si="49"/>
        <v/>
      </c>
      <c r="BU21" s="93">
        <f t="shared" si="111"/>
        <v>132</v>
      </c>
      <c r="BV21" s="128" t="str">
        <f t="shared" si="50"/>
        <v>LTN</v>
      </c>
      <c r="BW21" s="93">
        <f t="shared" si="51"/>
        <v>0</v>
      </c>
      <c r="BX21" s="128" t="str">
        <f t="shared" si="52"/>
        <v/>
      </c>
      <c r="BY21" s="93">
        <f t="shared" si="53"/>
        <v>0</v>
      </c>
      <c r="BZ21" s="130" t="str">
        <f t="shared" si="54"/>
        <v/>
      </c>
      <c r="CA21" s="113"/>
      <c r="CB21" s="136">
        <f t="shared" si="55"/>
        <v>0</v>
      </c>
      <c r="CC21" s="135" t="str">
        <f t="shared" si="56"/>
        <v/>
      </c>
      <c r="CD21" s="95">
        <f t="shared" si="57"/>
        <v>0</v>
      </c>
      <c r="CE21" s="135" t="str">
        <f t="shared" si="58"/>
        <v/>
      </c>
      <c r="CF21" s="95">
        <f t="shared" si="59"/>
        <v>0</v>
      </c>
      <c r="CG21" s="135" t="str">
        <f t="shared" si="60"/>
        <v/>
      </c>
      <c r="CH21" s="95">
        <f t="shared" si="61"/>
        <v>0</v>
      </c>
      <c r="CI21" s="135" t="str">
        <f t="shared" si="62"/>
        <v/>
      </c>
      <c r="CJ21" s="95">
        <f t="shared" si="63"/>
        <v>156</v>
      </c>
      <c r="CK21" s="135" t="str">
        <f t="shared" si="64"/>
        <v>EDI</v>
      </c>
      <c r="CL21" s="95">
        <f t="shared" si="65"/>
        <v>0</v>
      </c>
      <c r="CM21" s="137" t="str">
        <f t="shared" si="66"/>
        <v/>
      </c>
      <c r="CO21" s="163">
        <f>IFERROR(ROUNDUP((AB21*(VLOOKUP(VLOOKUP(AC21,Données!$J$2:$L$208,3,FALSE),Données!$E$10:$G$12,3,FALSE)))/1,0),0)</f>
        <v>0</v>
      </c>
      <c r="CP21" s="159">
        <f>IFERROR(ROUNDUP((AD21*(VLOOKUP(VLOOKUP(AE21,Données!$J$2:$L$208,3,FALSE),Données!$E$10:$G$12,3,FALSE)))/1,0),0)</f>
        <v>63</v>
      </c>
      <c r="CQ21" s="159">
        <f>IFERROR(ROUNDUP((AF21*(VLOOKUP(VLOOKUP(AG21,Données!$J$2:$L$208,3,FALSE),Données!$E$10:$G$12,3,FALSE)))/1,0),0)</f>
        <v>98</v>
      </c>
      <c r="CR21" s="159">
        <f>IFERROR(ROUNDUP((AH21*(VLOOKUP(VLOOKUP(AI21,Données!$J$2:$L$208,3,FALSE),Données!$E$10:$G$12,3,FALSE)))/1,0),0)</f>
        <v>0</v>
      </c>
      <c r="CS21" s="159">
        <f>IFERROR(ROUNDUP((AJ21*(VLOOKUP(VLOOKUP(AK21,Données!$J$2:$L$208,3,FALSE),Données!$E$10:$G$12,3,FALSE)))/1,0),0)</f>
        <v>0</v>
      </c>
      <c r="CT21" s="160">
        <f>IFERROR(ROUNDUP((AL21*(VLOOKUP(VLOOKUP(AM21,Données!$J$2:$L$208,3,FALSE),Données!$E$10:$G$12,3,FALSE)))/1,0),0)</f>
        <v>0</v>
      </c>
      <c r="CU21" s="158">
        <f>IF(ISNA(15/(VLOOKUP(VLOOKUP(AC21,Données!$J$2:$L$208,3,FALSE),Données!$E$10:$G$12,3,FALSE))),0,15/(VLOOKUP(VLOOKUP(AC21,Données!$J$2:$L$208,3,FALSE),Données!$E$10:$G$12,3,FALSE)))</f>
        <v>0</v>
      </c>
      <c r="CV21" s="159">
        <f>IF(ISNA(15/(VLOOKUP(VLOOKUP(AE21,Données!$J$2:$L$208,3,FALSE),Données!$E$10:$G$12,3,FALSE))),0,15/(VLOOKUP(VLOOKUP(AE21,Données!$J$2:$L$208,3,FALSE),Données!$E$10:$G$12,3,FALSE)))</f>
        <v>36</v>
      </c>
      <c r="CW21" s="159">
        <f>IF(ISNA(15/(VLOOKUP(VLOOKUP(AG21,Données!$J$2:$L$208,3,FALSE),Données!$E$10:$G$12,3,FALSE))),0,15/(VLOOKUP(VLOOKUP(AG21,Données!$J$2:$L$208,3,FALSE),Données!$E$10:$G$12,3,FALSE)))</f>
        <v>11.25</v>
      </c>
      <c r="CX21" s="159">
        <f>IF(ISNA(15/(VLOOKUP(VLOOKUP(AI21,Données!$J$2:$L$208,3,FALSE),Données!$E$10:$G$12,3,FALSE))),0,15/(VLOOKUP(VLOOKUP(AI21,Données!$J$2:$L$208,3,FALSE),Données!$E$10:$G$12,3,FALSE)))</f>
        <v>0</v>
      </c>
      <c r="CY21" s="159">
        <f>IF(ISNA(15/(VLOOKUP(VLOOKUP(AK21,Données!$J$2:$L$208,3,FALSE),Données!$E$10:$G$12,3,FALSE))),0,15/(VLOOKUP(VLOOKUP(AK21,Données!$J$2:$L$208,3,FALSE),Données!$E$10:$G$12,3,FALSE)))</f>
        <v>0</v>
      </c>
      <c r="CZ21" s="160">
        <f>IF(ISNA(15/(VLOOKUP(VLOOKUP(AM21,Données!$J$2:$L$208,3,FALSE),Données!$E$10:$G$12,3,FALSE))),0,15/(VLOOKUP(VLOOKUP(AM21,Données!$J$2:$L$208,3,FALSE),Données!$E$10:$G$12,3,FALSE)))</f>
        <v>0</v>
      </c>
      <c r="DA21" s="258">
        <v>21</v>
      </c>
      <c r="DB21" s="162">
        <f t="shared" si="112"/>
        <v>24</v>
      </c>
      <c r="DC21" s="161">
        <f t="shared" si="67"/>
        <v>161</v>
      </c>
      <c r="DD21" s="256">
        <f t="shared" si="68"/>
        <v>223</v>
      </c>
      <c r="DE21" s="259">
        <f>HLOOKUP(DA21,Plan!$I$6:$IO$26,17,FALSE)</f>
        <v>12</v>
      </c>
      <c r="DF21" s="164" t="s">
        <v>427</v>
      </c>
      <c r="DG21" s="157" t="str">
        <f t="shared" si="113"/>
        <v>10h00  12</v>
      </c>
      <c r="DH21" s="332">
        <f t="shared" si="69"/>
        <v>288</v>
      </c>
      <c r="DI21" s="334">
        <f t="shared" si="141"/>
        <v>85</v>
      </c>
      <c r="DK21" s="226">
        <f>IFERROR(ROUNDUP((AO21*(VLOOKUP(VLOOKUP(AP21,Données!$J$2:$L$208,3,FALSE),Données!$E$10:$G$12,3,FALSE)))/1,0),0)</f>
        <v>0</v>
      </c>
      <c r="DL21" s="173">
        <f>IFERROR(ROUNDUP((AQ21*(VLOOKUP(VLOOKUP(AR21,Données!$J$2:$L$208,3,FALSE),Données!$E$10:$G$12,3,FALSE)))/1,0),0)</f>
        <v>0</v>
      </c>
      <c r="DM21" s="173">
        <f>IFERROR(ROUNDUP((AS21*(VLOOKUP(VLOOKUP(AT21,Données!$J$2:$L$208,3,FALSE),Données!$E$10:$G$12,3,FALSE)))/1,0),0)</f>
        <v>0</v>
      </c>
      <c r="DN21" s="173">
        <f>IFERROR(ROUNDUP((AU21*(VLOOKUP(VLOOKUP(AV21,Données!$J$2:$L$208,3,FALSE),Données!$E$10:$G$12,3,FALSE)))/1,0),0)</f>
        <v>0</v>
      </c>
      <c r="DO21" s="173">
        <f>IFERROR(ROUNDUP((AW21*(VLOOKUP(VLOOKUP(AX21,Données!$J$2:$L$208,3,FALSE),Données!$E$10:$G$12,3,FALSE)))/1,0),0)</f>
        <v>0</v>
      </c>
      <c r="DP21" s="174">
        <f>IFERROR(ROUNDUP((AY21*(VLOOKUP(VLOOKUP(AZ21,Données!$J$2:$L$208,3,FALSE),Données!$E$10:$G$12,3,FALSE)))/1,0),0)</f>
        <v>0</v>
      </c>
      <c r="DQ21" s="172">
        <f>IF(ISNA(15/(VLOOKUP(VLOOKUP(AP21,Données!$J$2:$L$208,3,FALSE),Données!$E$10:$G$12,3,FALSE))),0,15/(VLOOKUP(VLOOKUP(AP21,Données!$J$2:$L$208,3,FALSE),Données!$E$10:$G$12,3,FALSE)))</f>
        <v>0</v>
      </c>
      <c r="DR21" s="173">
        <f>IF(ISNA(15/(VLOOKUP(VLOOKUP(AR21,Données!$J$2:$L$208,3,FALSE),Données!$E$10:$G$12,3,FALSE))),0,15/(VLOOKUP(VLOOKUP(AR21,Données!$J$2:$L$208,3,FALSE),Données!$E$10:$G$12,3,FALSE)))</f>
        <v>0</v>
      </c>
      <c r="DS21" s="173">
        <f>IF(ISNA(15/(VLOOKUP(VLOOKUP(AT21,Données!$J$2:$L$208,3,FALSE),Données!$E$10:$G$12,3,FALSE))),0,15/(VLOOKUP(VLOOKUP(AT21,Données!$J$2:$L$208,3,FALSE),Données!$E$10:$G$12,3,FALSE)))</f>
        <v>0</v>
      </c>
      <c r="DT21" s="173">
        <f>IF(ISNA(15/(VLOOKUP(VLOOKUP(AV21,Données!$J$2:$L$208,3,FALSE),Données!$E$10:$G$12,3,FALSE))),0,15/(VLOOKUP(VLOOKUP(AV21,Données!$J$2:$L$208,3,FALSE),Données!$E$10:$G$12,3,FALSE)))</f>
        <v>0</v>
      </c>
      <c r="DU21" s="173">
        <f>IF(ISNA(15/(VLOOKUP(VLOOKUP(AX21,Données!$J$2:$L$208,3,FALSE),Données!$E$10:$G$12,3,FALSE))),0,15/(VLOOKUP(VLOOKUP(AX21,Données!$J$2:$L$208,3,FALSE),Données!$E$10:$G$12,3,FALSE)))</f>
        <v>0</v>
      </c>
      <c r="DV21" s="174">
        <f>IF(ISNA(15/(VLOOKUP(VLOOKUP(AZ21,Données!$J$2:$L$208,3,FALSE),Données!$E$10:$G$12,3,FALSE))),0,15/(VLOOKUP(VLOOKUP(AZ21,Données!$J$2:$L$208,3,FALSE),Données!$E$10:$G$12,3,FALSE)))</f>
        <v>0</v>
      </c>
      <c r="DW21" s="282">
        <v>21</v>
      </c>
      <c r="DX21" s="169">
        <f t="shared" si="114"/>
        <v>18</v>
      </c>
      <c r="DY21" s="171">
        <f t="shared" si="115"/>
        <v>0</v>
      </c>
      <c r="DZ21" s="228" t="str">
        <f t="shared" si="71"/>
        <v/>
      </c>
      <c r="EA21" s="283">
        <f>HLOOKUP(DW21,Plan!$I$6:$IO$26,16,FALSE)</f>
        <v>0</v>
      </c>
      <c r="EB21" s="278" t="s">
        <v>427</v>
      </c>
      <c r="EC21" s="279" t="str">
        <f t="shared" si="116"/>
        <v>10h00  0</v>
      </c>
      <c r="ED21" s="84">
        <f t="shared" si="142"/>
        <v>0</v>
      </c>
      <c r="EE21" s="286">
        <f t="shared" si="143"/>
        <v>196</v>
      </c>
      <c r="EG21" s="208">
        <f>IFERROR(ROUNDUP((BB21*(VLOOKUP(VLOOKUP(BC21,Données!$J$2:$L$208,3,FALSE),Données!$E$10:$G$12,3,FALSE)))/1,0),0)</f>
        <v>36</v>
      </c>
      <c r="EH21" s="182">
        <f>IFERROR(ROUNDUP((BD21*(VLOOKUP(VLOOKUP(BE21,Données!$J$2:$L$208,3,FALSE),Données!$E$10:$G$12,3,FALSE)))/1,0),0)</f>
        <v>0</v>
      </c>
      <c r="EI21" s="182">
        <f>IFERROR(ROUNDUP((BF21*(VLOOKUP(VLOOKUP(BG21,Données!$J$2:$L$208,3,FALSE),Données!$E$10:$G$12,3,FALSE)))/1,0),0)</f>
        <v>0</v>
      </c>
      <c r="EJ21" s="182">
        <f>IFERROR(ROUNDUP((BH21*(VLOOKUP(VLOOKUP(BI21,Données!$J$2:$L$208,3,FALSE),Données!$E$10:$G$12,3,FALSE)))/1,0),0)</f>
        <v>0</v>
      </c>
      <c r="EK21" s="182">
        <f>IFERROR(ROUNDUP((BJ21*(VLOOKUP(VLOOKUP(BK21,Données!$J$2:$L$208,3,FALSE),Données!$E$10:$G$12,3,FALSE)))/1,0),0)</f>
        <v>0</v>
      </c>
      <c r="EL21" s="183">
        <f>IFERROR(ROUNDUP((BL21*(VLOOKUP(VLOOKUP(BM21,Données!$J$2:$L$208,3,FALSE),Données!$E$10:$G$12,3,FALSE)))/1,0),0)</f>
        <v>187</v>
      </c>
      <c r="EM21" s="181">
        <f>IF(ISNA(15/(VLOOKUP(VLOOKUP(BC21,Données!$J$2:$L$208,3,FALSE),Données!$E$10:$G$12,3,FALSE))),0,15/(VLOOKUP(VLOOKUP(BC21,Données!$J$2:$L$208,3,FALSE),Données!$E$10:$G$12,3,FALSE)))</f>
        <v>36</v>
      </c>
      <c r="EN21" s="182">
        <f>IF(ISNA(15/(VLOOKUP(VLOOKUP(BE21,Données!$J$2:$L$208,3,FALSE),Données!$E$10:$G$12,3,FALSE))),0,15/(VLOOKUP(VLOOKUP(BE21,Données!$J$2:$L$208,3,FALSE),Données!$E$10:$G$12,3,FALSE)))</f>
        <v>0</v>
      </c>
      <c r="EO21" s="182">
        <f>IF(ISNA(15/(VLOOKUP(VLOOKUP(BG21,Données!$J$2:$L$208,3,FALSE),Données!$E$10:$G$12,3,FALSE))),0,15/(VLOOKUP(VLOOKUP(BG21,Données!$J$2:$L$208,3,FALSE),Données!$E$10:$G$12,3,FALSE)))</f>
        <v>0</v>
      </c>
      <c r="EP21" s="182">
        <f>IF(ISNA(15/(VLOOKUP(VLOOKUP(BI21,Données!$J$2:$L$208,3,FALSE),Données!$E$10:$G$12,3,FALSE))),0,15/(VLOOKUP(VLOOKUP(BI21,Données!$J$2:$L$208,3,FALSE),Données!$E$10:$G$12,3,FALSE)))</f>
        <v>0</v>
      </c>
      <c r="EQ21" s="182">
        <f>IF(ISNA(15/(VLOOKUP(VLOOKUP(BK21,Données!$J$2:$L$208,3,FALSE),Données!$E$10:$G$12,3,FALSE))),0,15/(VLOOKUP(VLOOKUP(BK21,Données!$J$2:$L$208,3,FALSE),Données!$E$10:$G$12,3,FALSE)))</f>
        <v>0</v>
      </c>
      <c r="ER21" s="183">
        <f>IF(ISNA(15/(VLOOKUP(VLOOKUP(BM21,Données!$J$2:$L$208,3,FALSE),Données!$E$10:$G$12,3,FALSE))),0,15/(VLOOKUP(VLOOKUP(BM21,Données!$J$2:$L$208,3,FALSE),Données!$E$10:$G$12,3,FALSE)))</f>
        <v>11.25</v>
      </c>
      <c r="ES21" s="293">
        <v>21</v>
      </c>
      <c r="ET21" s="573">
        <f t="shared" si="117"/>
        <v>24</v>
      </c>
      <c r="EU21" s="180">
        <f t="shared" si="118"/>
        <v>223</v>
      </c>
      <c r="EV21" s="211">
        <f t="shared" si="72"/>
        <v>226</v>
      </c>
      <c r="EW21" s="211">
        <f>HLOOKUP(ES21,Plan!$I$6:$IO$26,19,FALSE)</f>
        <v>7</v>
      </c>
      <c r="EX21" s="210" t="s">
        <v>427</v>
      </c>
      <c r="EY21" s="182" t="str">
        <f t="shared" si="119"/>
        <v>10h00  7</v>
      </c>
      <c r="EZ21" s="295">
        <f t="shared" si="144"/>
        <v>168</v>
      </c>
      <c r="FA21" s="296">
        <f t="shared" si="148"/>
        <v>48.75</v>
      </c>
      <c r="FC21" s="200">
        <f>IFERROR(ROUNDUP((BO21*(VLOOKUP(VLOOKUP(BP21,Données!$J$2:$L$208,3,FALSE),Données!$E$10:$G$12,3,FALSE)))/1,0),0)</f>
        <v>0</v>
      </c>
      <c r="FD21" s="190">
        <f>IFERROR(ROUNDUP((BQ21*(VLOOKUP(VLOOKUP(BR21,Données!$J$2:$L$208,3,FALSE),Données!$E$10:$G$12,3,FALSE)))/1,0),0)</f>
        <v>0</v>
      </c>
      <c r="FE21" s="190">
        <f>IFERROR(ROUNDUP((BS21*(VLOOKUP(VLOOKUP(BT21,Données!$J$2:$L$208,3,FALSE),Données!$E$10:$G$12,3,FALSE)))/1,0),0)</f>
        <v>0</v>
      </c>
      <c r="FF21" s="190">
        <f>IFERROR(ROUNDUP((BU21*(VLOOKUP(VLOOKUP(BV21,Données!$J$2:$L$208,3,FALSE),Données!$E$10:$G$12,3,FALSE)))/1,0),0)</f>
        <v>55</v>
      </c>
      <c r="FG21" s="190">
        <f>IFERROR(ROUNDUP((BW21*(VLOOKUP(VLOOKUP(BX21,Données!$J$2:$L$208,3,FALSE),Données!$E$10:$G$12,3,FALSE)))/1,0),0)</f>
        <v>0</v>
      </c>
      <c r="FH21" s="191">
        <f>IFERROR(ROUNDUP((BY21*(VLOOKUP(VLOOKUP(BZ21,Données!$J$2:$L$208,3,FALSE),Données!$E$10:$G$12,3,FALSE)))/1,0),0)</f>
        <v>0</v>
      </c>
      <c r="FI21" s="189">
        <f>IF(ISNA(15/(VLOOKUP(VLOOKUP(BP21,Données!$J$2:$L$208,3,FALSE),Données!$E$10:$G$12,3,FALSE))),0,15/(VLOOKUP(VLOOKUP(BP21,Données!$J$2:$L$208,3,FALSE),Données!$E$10:$G$12,3,FALSE)))</f>
        <v>0</v>
      </c>
      <c r="FJ21" s="190">
        <f>IF(ISNA(15/(VLOOKUP(VLOOKUP(BR21,Données!$J$2:$L$208,3,FALSE),Données!$E$10:$G$12,3,FALSE))),0,15/(VLOOKUP(VLOOKUP(BR21,Données!$J$2:$L$208,3,FALSE),Données!$E$10:$G$12,3,FALSE)))</f>
        <v>0</v>
      </c>
      <c r="FK21" s="190">
        <f>IF(ISNA(15/(VLOOKUP(VLOOKUP(BT21,Données!$J$2:$L$208,3,FALSE),Données!$E$10:$G$12,3,FALSE))),0,15/(VLOOKUP(VLOOKUP(BT21,Données!$J$2:$L$208,3,FALSE),Données!$E$10:$G$12,3,FALSE)))</f>
        <v>0</v>
      </c>
      <c r="FL21" s="190">
        <f>IF(ISNA(15/(VLOOKUP(VLOOKUP(BV21,Données!$J$2:$L$208,3,FALSE),Données!$E$10:$G$12,3,FALSE))),0,15/(VLOOKUP(VLOOKUP(BV21,Données!$J$2:$L$208,3,FALSE),Données!$E$10:$G$12,3,FALSE)))</f>
        <v>36</v>
      </c>
      <c r="FM21" s="190">
        <f>IF(ISNA(15/(VLOOKUP(VLOOKUP(BX21,Données!$J$2:$L$208,3,FALSE),Données!$E$10:$G$12,3,FALSE))),0,15/(VLOOKUP(VLOOKUP(BX21,Données!$J$2:$L$208,3,FALSE),Données!$E$10:$G$12,3,FALSE)))</f>
        <v>0</v>
      </c>
      <c r="FN21" s="191">
        <f>IF(ISNA(15/(VLOOKUP(VLOOKUP(BZ21,Données!$J$2:$L$208,3,FALSE),Données!$E$10:$G$12,3,FALSE))),0,15/(VLOOKUP(VLOOKUP(BZ21,Données!$J$2:$L$208,3,FALSE),Données!$E$10:$G$12,3,FALSE)))</f>
        <v>0</v>
      </c>
      <c r="FO21" s="305">
        <v>21</v>
      </c>
      <c r="FP21" s="188">
        <f t="shared" si="120"/>
        <v>36</v>
      </c>
      <c r="FQ21" s="190">
        <f t="shared" si="121"/>
        <v>55</v>
      </c>
      <c r="FR21" s="203">
        <f t="shared" si="73"/>
        <v>132</v>
      </c>
      <c r="FS21" s="203">
        <f>HLOOKUP(FO21,Plan!$I$6:$IO$26,20,FALSE)</f>
        <v>0</v>
      </c>
      <c r="FT21" s="202" t="s">
        <v>427</v>
      </c>
      <c r="FU21" s="190" t="str">
        <f t="shared" si="122"/>
        <v>10h00  0</v>
      </c>
      <c r="FV21" s="307">
        <f t="shared" si="123"/>
        <v>0</v>
      </c>
      <c r="FW21" s="308">
        <f t="shared" si="145"/>
        <v>233</v>
      </c>
      <c r="FY21" s="233">
        <f>IFERROR(ROUNDUP((CB21*(VLOOKUP(VLOOKUP(CC21,Données!$J$2:$L$208,3,FALSE),Données!$E$10:$G$12,3,FALSE)))/1,0),0)</f>
        <v>0</v>
      </c>
      <c r="FZ21" s="218">
        <f>IFERROR(ROUNDUP((CD21*(VLOOKUP(VLOOKUP(CE21,Données!$J$2:$L$208,3,FALSE),Données!$E$10:$G$12,3,FALSE)))/1,0),0)</f>
        <v>0</v>
      </c>
      <c r="GA21" s="218">
        <f>IFERROR(ROUNDUP((CF21*(VLOOKUP(VLOOKUP(CG21,Données!$J$2:$L$208,3,FALSE),Données!$E$10:$G$12,3,FALSE)))/1,0),0)</f>
        <v>0</v>
      </c>
      <c r="GB21" s="218">
        <f>IFERROR(ROUNDUP((CH21*(VLOOKUP(VLOOKUP(CI21,Données!$J$2:$L$208,3,FALSE),Données!$E$10:$G$12,3,FALSE)))/1,0),0)</f>
        <v>0</v>
      </c>
      <c r="GC21" s="218">
        <f>IFERROR(ROUNDUP((CJ21*(VLOOKUP(VLOOKUP(CK21,Données!$J$2:$L$208,3,FALSE),Données!$E$10:$G$12,3,FALSE)))/1,0),0)</f>
        <v>65</v>
      </c>
      <c r="GD21" s="219">
        <f>IFERROR(ROUNDUP((CL21*(VLOOKUP(VLOOKUP(CM21,Données!$J$2:$L$208,3,FALSE),Données!$E$10:$G$12,3,FALSE)))/1,0),0)</f>
        <v>0</v>
      </c>
      <c r="GE21" s="217">
        <f>IF(ISNA(15/(VLOOKUP(VLOOKUP(CC21,Données!$J$2:$L$208,3,FALSE),Données!$E$10:$G$12,3,FALSE))),0,15/(VLOOKUP(VLOOKUP(CC21,Données!$J$2:$L$208,3,FALSE),Données!$E$10:$G$12,3,FALSE)))</f>
        <v>0</v>
      </c>
      <c r="GF21" s="218">
        <f>IF(ISNA(15/(VLOOKUP(VLOOKUP(CE21,Données!$J$2:$L$208,3,FALSE),Données!$E$10:$G$12,3,FALSE))),0,15/(VLOOKUP(VLOOKUP(CE21,Données!$J$2:$L$208,3,FALSE),Données!$E$10:$G$12,3,FALSE)))</f>
        <v>0</v>
      </c>
      <c r="GG21" s="218">
        <f>IF(ISNA(15/(VLOOKUP(VLOOKUP(CG21,Données!$J$2:$L$208,3,FALSE),Données!$E$10:$G$12,3,FALSE))),0,15/(VLOOKUP(VLOOKUP(CG21,Données!$J$2:$L$208,3,FALSE),Données!$E$10:$G$12,3,FALSE)))</f>
        <v>0</v>
      </c>
      <c r="GH21" s="218">
        <f>IF(ISNA(15/(VLOOKUP(VLOOKUP(CI21,Données!$J$2:$L$208,3,FALSE),Données!$E$10:$G$12,3,FALSE))),0,15/(VLOOKUP(VLOOKUP(CI21,Données!$J$2:$L$208,3,FALSE),Données!$E$10:$G$12,3,FALSE)))</f>
        <v>0</v>
      </c>
      <c r="GI21" s="218">
        <f>IF(ISNA(15/(VLOOKUP(VLOOKUP(CK21,Données!$J$2:$L$208,3,FALSE),Données!$E$10:$G$12,3,FALSE))),0,15/(VLOOKUP(VLOOKUP(CK21,Données!$J$2:$L$208,3,FALSE),Données!$E$10:$G$12,3,FALSE)))</f>
        <v>36</v>
      </c>
      <c r="GJ21" s="219">
        <f>IF(ISNA(15/(VLOOKUP(VLOOKUP(CM21,Données!$J$2:$L$208,3,FALSE),Données!$E$10:$G$12,3,FALSE))),0,15/(VLOOKUP(VLOOKUP(CM21,Données!$J$2:$L$208,3,FALSE),Données!$E$10:$G$12,3,FALSE)))</f>
        <v>0</v>
      </c>
      <c r="GK21" s="318">
        <v>21</v>
      </c>
      <c r="GL21" s="216">
        <f t="shared" si="124"/>
        <v>36</v>
      </c>
      <c r="GM21" s="218">
        <f t="shared" si="125"/>
        <v>65</v>
      </c>
      <c r="GN21" s="236">
        <f t="shared" si="74"/>
        <v>156</v>
      </c>
      <c r="GO21" s="236">
        <f>HLOOKUP(GK21,Plan!$I$6:$IO$26,21,FALSE)</f>
        <v>0</v>
      </c>
      <c r="GP21" s="235" t="s">
        <v>427</v>
      </c>
      <c r="GQ21" s="218" t="str">
        <f t="shared" si="126"/>
        <v>10h00  0</v>
      </c>
      <c r="GR21" s="320">
        <f t="shared" si="75"/>
        <v>0</v>
      </c>
      <c r="GS21" s="321">
        <f t="shared" si="146"/>
        <v>65</v>
      </c>
      <c r="GT21" s="420"/>
      <c r="GU21" s="425" t="s">
        <v>509</v>
      </c>
      <c r="GV21" s="429" t="e">
        <f>#REF!</f>
        <v>#REF!</v>
      </c>
      <c r="GW21" s="430" t="e">
        <f>#REF!</f>
        <v>#REF!</v>
      </c>
      <c r="GX21" s="448" t="e">
        <f t="shared" si="127"/>
        <v>#REF!</v>
      </c>
      <c r="GY21" s="429" t="e">
        <f>#REF!</f>
        <v>#REF!</v>
      </c>
      <c r="GZ21" s="421" t="e">
        <f>#REF!</f>
        <v>#REF!</v>
      </c>
      <c r="HA21" s="434" t="e">
        <f>#REF!</f>
        <v>#REF!</v>
      </c>
      <c r="HB21" s="451" t="e">
        <f t="shared" si="128"/>
        <v>#REF!</v>
      </c>
      <c r="HD21" s="425" t="s">
        <v>509</v>
      </c>
      <c r="HE21" s="453" t="str">
        <f>IF(AB21=0,"",IF(VLOOKUP(AC21,Données!$J$2:$M$258,4,FALSE)="G",AB21,""))</f>
        <v/>
      </c>
      <c r="HF21" s="397">
        <f>IF(AD21=0,"",IF(VLOOKUP(AE21,Données!$J$2:$M$258,4,FALSE)="G",AD21,""))</f>
        <v>150</v>
      </c>
      <c r="HG21" s="397" t="str">
        <f>IF(AF21=0,"",IF(VLOOKUP(AG21,Données!$J$2:$M$258,4,FALSE)="G",AF21,""))</f>
        <v/>
      </c>
      <c r="HH21" s="397" t="str">
        <f>IF(AH21=0,"",IF(VLOOKUP(AI21,Données!$J$2:$M$258,4,FALSE)="G",AH21,""))</f>
        <v/>
      </c>
      <c r="HI21" s="397" t="str">
        <f>IF(AJ21=0,"",IF(VLOOKUP(AK21,Données!$J$2:$M$258,4,FALSE)="G",AJ21,""))</f>
        <v/>
      </c>
      <c r="HJ21" s="461" t="str">
        <f>IF(AL21=0,"",IF(VLOOKUP(AM21,Données!$J$2:$M$258,4,FALSE)="G",AL21,""))</f>
        <v/>
      </c>
      <c r="HK21" s="464">
        <f t="shared" si="129"/>
        <v>150</v>
      </c>
      <c r="HL21" s="453" t="str">
        <f>IF(AO21=0,"",IF(VLOOKUP(AP21,Données!$J$2:$M$258,4,FALSE)="G",AO21,""))</f>
        <v/>
      </c>
      <c r="HM21" s="397" t="str">
        <f>IF(AQ21=0,"",IF(VLOOKUP(AR21,Données!$J$2:$M$258,4,FALSE)="G",AQ21,""))</f>
        <v/>
      </c>
      <c r="HN21" s="397" t="str">
        <f>IF(AS21=0,"",IF(VLOOKUP(AT21,Données!$J$2:$M$258,4,FALSE)="G",AS21,""))</f>
        <v/>
      </c>
      <c r="HO21" s="397" t="str">
        <f>IF(AU21=0,"",IF(VLOOKUP(AV21,Données!$J$2:$M$258,4,FALSE)="G",AU21,""))</f>
        <v/>
      </c>
      <c r="HP21" s="397" t="str">
        <f>IF(AW21=0,"",IF(VLOOKUP(AX21,Données!$J$2:$M$258,4,FALSE)="G",AW21,""))</f>
        <v/>
      </c>
      <c r="HQ21" s="461" t="str">
        <f>IF(AY21=0,"",IF(VLOOKUP(AZ21,Données!$J$2:$M$258,4,FALSE)="G",AY21,""))</f>
        <v/>
      </c>
      <c r="HR21" s="464">
        <f t="shared" si="130"/>
        <v>0</v>
      </c>
      <c r="HS21" s="453">
        <f>IF(BB21=0,"",IF(VLOOKUP(BC21,Données!$J$2:$M$258,4,FALSE)="G",BB21,""))</f>
        <v>86</v>
      </c>
      <c r="HT21" s="397" t="str">
        <f>IF(BD21=0,"",IF(VLOOKUP(BE21,Données!$J$2:$M$258,4,FALSE)="G",BD21,""))</f>
        <v/>
      </c>
      <c r="HU21" s="397" t="str">
        <f>IF(BF21=0,"",IF(VLOOKUP(BG21,Données!$J$2:$M$258,4,FALSE)="G",BF21,""))</f>
        <v/>
      </c>
      <c r="HV21" s="397" t="str">
        <f>IF(BH21=0,"",IF(VLOOKUP(BI21,Données!$J$2:$M$258,4,FALSE)="G",BH21,""))</f>
        <v/>
      </c>
      <c r="HW21" s="397" t="str">
        <f>IF(BJ21=0,"",IF(VLOOKUP(BK21,Données!$J$2:$M$258,4,FALSE)="G",BJ21,""))</f>
        <v/>
      </c>
      <c r="HX21" s="461" t="str">
        <f>IF(BL21=0,"",IF(VLOOKUP(BM21,Données!$J$2:$M$258,4,FALSE)="G",BL21,""))</f>
        <v/>
      </c>
      <c r="HY21" s="464">
        <f t="shared" si="131"/>
        <v>86</v>
      </c>
      <c r="HZ21" s="453" t="str">
        <f>IF(BO21=0,"",IF(VLOOKUP(BP21,Données!$J$2:$M$258,4,FALSE)="G",BO21,""))</f>
        <v/>
      </c>
      <c r="IA21" s="397" t="str">
        <f>IF(BQ21=0,"",IF(VLOOKUP(BR21,Données!$J$2:$M$258,4,FALSE)="G",BQ21,""))</f>
        <v/>
      </c>
      <c r="IB21" s="397" t="str">
        <f>IF(BS21=0,"",IF(VLOOKUP(BT21,Données!$J$2:$M$258,4,FALSE)="G",BS21,""))</f>
        <v/>
      </c>
      <c r="IC21" s="397">
        <f>IF(BU21=0,"",IF(VLOOKUP(BV21,Données!$J$2:$M$258,4,FALSE)="G",BU21,""))</f>
        <v>132</v>
      </c>
      <c r="ID21" s="397" t="str">
        <f>IF(BW21=0,"",IF(VLOOKUP(BX21,Données!$J$2:$M$258,4,FALSE)="G",BW21,""))</f>
        <v/>
      </c>
      <c r="IE21" s="461" t="str">
        <f>IF(BY21=0,"",IF(VLOOKUP(BZ21,Données!$J$2:$M$258,4,FALSE)="G",BY21,""))</f>
        <v/>
      </c>
      <c r="IF21" s="464">
        <f t="shared" si="132"/>
        <v>132</v>
      </c>
      <c r="IG21" s="453" t="str">
        <f>IF(CB21=0,"",IF(VLOOKUP(CC21,Données!$J$2:$M$258,4,FALSE)="G",CB21,""))</f>
        <v/>
      </c>
      <c r="IH21" s="397" t="str">
        <f>IF(CD21=0,"",IF(VLOOKUP(CE21,Données!$J$2:$M$258,4,FALSE)="G",CD21,""))</f>
        <v/>
      </c>
      <c r="II21" s="397" t="str">
        <f>IF(CF21=0,"",IF(VLOOKUP(CG21,Données!$J$2:$M$258,4,FALSE)="G",CF21,""))</f>
        <v/>
      </c>
      <c r="IJ21" s="397" t="str">
        <f>IF(CH21=0,"",IF(VLOOKUP(CI21,Données!$J$2:$M$258,4,FALSE)="G",CH21,""))</f>
        <v/>
      </c>
      <c r="IK21" s="397">
        <f>IF(CJ21=0,"",IF(VLOOKUP(CK21,Données!$J$2:$M$258,4,FALSE)="G",CJ21,""))</f>
        <v>156</v>
      </c>
      <c r="IL21" s="461" t="str">
        <f>IF(CL21=0,"",IF(VLOOKUP(CM21,Données!$J$2:$M$258,4,FALSE)="G",CL21,""))</f>
        <v/>
      </c>
      <c r="IM21" s="464">
        <f t="shared" si="133"/>
        <v>156</v>
      </c>
      <c r="IO21" s="480">
        <f t="shared" si="77"/>
        <v>150</v>
      </c>
      <c r="IP21" s="481">
        <f t="shared" si="78"/>
        <v>0</v>
      </c>
      <c r="IQ21" s="482">
        <f t="shared" si="79"/>
        <v>73</v>
      </c>
      <c r="IR21" s="483">
        <f t="shared" si="80"/>
        <v>0</v>
      </c>
      <c r="IS21" s="484">
        <f t="shared" si="81"/>
        <v>223</v>
      </c>
      <c r="IT21" s="481">
        <f t="shared" si="82"/>
        <v>0</v>
      </c>
      <c r="IU21" s="482">
        <f t="shared" si="134"/>
        <v>12</v>
      </c>
      <c r="IV21" s="485">
        <f t="shared" si="135"/>
        <v>0</v>
      </c>
      <c r="IW21" s="483">
        <f>HLOOKUP(FO21,Plan!$I$6:$IO$30,25,FALSE)</f>
        <v>0</v>
      </c>
      <c r="IX21" s="482" t="str">
        <f t="shared" si="83"/>
        <v>10h00  12</v>
      </c>
      <c r="IY21" s="485">
        <f t="shared" si="84"/>
        <v>288</v>
      </c>
      <c r="IZ21" s="486">
        <f t="shared" si="85"/>
        <v>85</v>
      </c>
      <c r="JA21" s="484" t="str">
        <f t="shared" si="86"/>
        <v>10h00  0</v>
      </c>
      <c r="JB21" s="485">
        <f t="shared" si="87"/>
        <v>0</v>
      </c>
      <c r="JC21" s="487">
        <f t="shared" si="88"/>
        <v>196</v>
      </c>
      <c r="JD21" s="488" t="e">
        <f t="shared" si="136"/>
        <v>#REF!</v>
      </c>
      <c r="JF21" s="512">
        <f t="shared" si="89"/>
        <v>86</v>
      </c>
      <c r="JG21" s="513">
        <f t="shared" si="90"/>
        <v>132</v>
      </c>
      <c r="JH21" s="514">
        <f t="shared" si="91"/>
        <v>156</v>
      </c>
      <c r="JI21" s="515">
        <f t="shared" si="92"/>
        <v>226</v>
      </c>
      <c r="JJ21" s="513">
        <f t="shared" si="93"/>
        <v>132</v>
      </c>
      <c r="JK21" s="516">
        <f t="shared" si="94"/>
        <v>156</v>
      </c>
      <c r="JL21" s="517">
        <f t="shared" si="95"/>
        <v>140</v>
      </c>
      <c r="JM21" s="513">
        <f t="shared" si="96"/>
        <v>0</v>
      </c>
      <c r="JN21" s="514">
        <f t="shared" si="97"/>
        <v>0</v>
      </c>
      <c r="JO21" s="506">
        <f t="shared" si="137"/>
        <v>7</v>
      </c>
      <c r="JP21" s="507">
        <f t="shared" si="138"/>
        <v>0</v>
      </c>
      <c r="JQ21" s="507">
        <f t="shared" si="139"/>
        <v>0</v>
      </c>
      <c r="JR21" s="508">
        <f>HLOOKUP(GK21,Plan!$I$6:$IO$30,25,FALSE)</f>
        <v>0</v>
      </c>
      <c r="JS21" s="515" t="str">
        <f t="shared" si="98"/>
        <v>10h00  7</v>
      </c>
      <c r="JT21" s="513">
        <f t="shared" si="99"/>
        <v>168</v>
      </c>
      <c r="JU21" s="518">
        <f t="shared" si="100"/>
        <v>48.75</v>
      </c>
      <c r="JV21" s="517" t="str">
        <f t="shared" si="101"/>
        <v>10h00  0</v>
      </c>
      <c r="JW21" s="513">
        <f t="shared" si="102"/>
        <v>0</v>
      </c>
      <c r="JX21" s="519">
        <f t="shared" si="103"/>
        <v>233</v>
      </c>
      <c r="JY21" s="515" t="str">
        <f t="shared" si="104"/>
        <v>10h00  0</v>
      </c>
      <c r="JZ21" s="513">
        <f t="shared" si="105"/>
        <v>0</v>
      </c>
      <c r="KA21" s="518">
        <f t="shared" si="106"/>
        <v>65</v>
      </c>
      <c r="KB21" s="520" t="e">
        <f t="shared" si="140"/>
        <v>#REF!</v>
      </c>
    </row>
    <row r="22" spans="1:288" ht="14.25" x14ac:dyDescent="0.2">
      <c r="A22" s="385">
        <f t="shared" si="147"/>
        <v>21</v>
      </c>
      <c r="B22" s="386" t="s">
        <v>405</v>
      </c>
      <c r="C22" s="387" t="s">
        <v>560</v>
      </c>
      <c r="D22" s="388" t="s">
        <v>931</v>
      </c>
      <c r="E22" s="388" t="s">
        <v>167</v>
      </c>
      <c r="F22" s="388">
        <v>150</v>
      </c>
      <c r="G22" s="394" t="str">
        <f>IF(ISNA(VLOOKUP(E22,Données!$J$2:$K$258,2,FALSE)),"",VLOOKUP(E22,Données!$J$2:$K$258,2,FALSE))</f>
        <v>Bristol</v>
      </c>
      <c r="H22" s="80"/>
      <c r="I22" s="77" t="str">
        <f t="shared" si="107"/>
        <v>950GPA</v>
      </c>
      <c r="J22" s="82"/>
      <c r="K22" s="344" t="s">
        <v>696</v>
      </c>
      <c r="M22" s="84">
        <f t="shared" si="1"/>
        <v>1</v>
      </c>
      <c r="N22" s="84">
        <f t="shared" si="2"/>
        <v>1</v>
      </c>
      <c r="O22" s="84">
        <f t="shared" si="3"/>
        <v>0</v>
      </c>
      <c r="P22" s="84">
        <f t="shared" si="4"/>
        <v>0</v>
      </c>
      <c r="Q22" s="84">
        <f t="shared" si="5"/>
        <v>0</v>
      </c>
      <c r="S22" s="86" t="str">
        <f t="shared" si="108"/>
        <v>950</v>
      </c>
      <c r="T22" s="371" t="str">
        <f>VLOOKUP(S22,Données!$Q$2:$R$229,2,FALSE)</f>
        <v>0945</v>
      </c>
      <c r="U22" s="85">
        <f>COUNTIF($T$4:T22,T22)</f>
        <v>3</v>
      </c>
      <c r="V22" s="85" t="str">
        <f t="shared" si="6"/>
        <v>GPA</v>
      </c>
      <c r="W22" s="85" t="str">
        <f t="shared" si="109"/>
        <v>09453GPA</v>
      </c>
      <c r="X22" s="85">
        <f t="shared" si="7"/>
        <v>186</v>
      </c>
      <c r="Y22" s="85" t="str">
        <f t="shared" si="8"/>
        <v>SPU</v>
      </c>
      <c r="AA22" s="342" t="s">
        <v>12</v>
      </c>
      <c r="AB22" s="107">
        <f t="shared" si="9"/>
        <v>0</v>
      </c>
      <c r="AC22" s="106" t="str">
        <f t="shared" si="110"/>
        <v/>
      </c>
      <c r="AD22" s="97">
        <f t="shared" si="10"/>
        <v>0</v>
      </c>
      <c r="AE22" s="106" t="str">
        <f t="shared" si="11"/>
        <v/>
      </c>
      <c r="AF22" s="97">
        <f t="shared" si="12"/>
        <v>0</v>
      </c>
      <c r="AG22" s="106" t="str">
        <f t="shared" si="13"/>
        <v/>
      </c>
      <c r="AH22" s="97">
        <f t="shared" si="14"/>
        <v>0</v>
      </c>
      <c r="AI22" s="106" t="str">
        <f t="shared" si="15"/>
        <v/>
      </c>
      <c r="AJ22" s="97">
        <f t="shared" si="16"/>
        <v>0</v>
      </c>
      <c r="AK22" s="106" t="str">
        <f t="shared" si="17"/>
        <v/>
      </c>
      <c r="AL22" s="97">
        <f t="shared" si="18"/>
        <v>0</v>
      </c>
      <c r="AM22" s="108" t="str">
        <f t="shared" si="19"/>
        <v/>
      </c>
      <c r="AN22" s="113"/>
      <c r="AO22" s="115">
        <f t="shared" si="20"/>
        <v>0</v>
      </c>
      <c r="AP22" s="114" t="str">
        <f t="shared" si="21"/>
        <v/>
      </c>
      <c r="AQ22" s="89">
        <f t="shared" si="22"/>
        <v>0</v>
      </c>
      <c r="AR22" s="114" t="str">
        <f t="shared" si="23"/>
        <v/>
      </c>
      <c r="AS22" s="89">
        <f t="shared" si="24"/>
        <v>0</v>
      </c>
      <c r="AT22" s="114" t="str">
        <f t="shared" si="25"/>
        <v/>
      </c>
      <c r="AU22" s="89">
        <f t="shared" si="26"/>
        <v>0</v>
      </c>
      <c r="AV22" s="114" t="str">
        <f t="shared" si="27"/>
        <v/>
      </c>
      <c r="AW22" s="89">
        <f t="shared" si="28"/>
        <v>0</v>
      </c>
      <c r="AX22" s="114" t="str">
        <f t="shared" si="29"/>
        <v/>
      </c>
      <c r="AY22" s="89">
        <f t="shared" si="30"/>
        <v>0</v>
      </c>
      <c r="AZ22" s="116" t="str">
        <f t="shared" si="31"/>
        <v/>
      </c>
      <c r="BA22" s="113"/>
      <c r="BB22" s="122">
        <f t="shared" si="32"/>
        <v>0</v>
      </c>
      <c r="BC22" s="121" t="str">
        <f t="shared" si="33"/>
        <v/>
      </c>
      <c r="BD22" s="91">
        <f t="shared" si="34"/>
        <v>0</v>
      </c>
      <c r="BE22" s="121" t="str">
        <f t="shared" si="35"/>
        <v/>
      </c>
      <c r="BF22" s="91">
        <f t="shared" si="36"/>
        <v>0</v>
      </c>
      <c r="BG22" s="121" t="str">
        <f t="shared" si="37"/>
        <v/>
      </c>
      <c r="BH22" s="91">
        <f t="shared" si="38"/>
        <v>0</v>
      </c>
      <c r="BI22" s="121" t="str">
        <f t="shared" si="39"/>
        <v/>
      </c>
      <c r="BJ22" s="91">
        <f t="shared" si="40"/>
        <v>0</v>
      </c>
      <c r="BK22" s="121" t="str">
        <f t="shared" si="41"/>
        <v/>
      </c>
      <c r="BL22" s="91">
        <f t="shared" si="42"/>
        <v>0</v>
      </c>
      <c r="BM22" s="123" t="str">
        <f t="shared" si="43"/>
        <v/>
      </c>
      <c r="BN22" s="113"/>
      <c r="BO22" s="129">
        <f t="shared" si="44"/>
        <v>0</v>
      </c>
      <c r="BP22" s="128" t="str">
        <f t="shared" si="45"/>
        <v/>
      </c>
      <c r="BQ22" s="93">
        <f t="shared" si="46"/>
        <v>0</v>
      </c>
      <c r="BR22" s="128" t="str">
        <f t="shared" si="47"/>
        <v/>
      </c>
      <c r="BS22" s="93">
        <f t="shared" si="48"/>
        <v>0</v>
      </c>
      <c r="BT22" s="128" t="str">
        <f t="shared" si="49"/>
        <v/>
      </c>
      <c r="BU22" s="93">
        <f t="shared" si="111"/>
        <v>0</v>
      </c>
      <c r="BV22" s="128" t="str">
        <f t="shared" si="50"/>
        <v/>
      </c>
      <c r="BW22" s="93">
        <f t="shared" si="51"/>
        <v>0</v>
      </c>
      <c r="BX22" s="128" t="str">
        <f t="shared" si="52"/>
        <v/>
      </c>
      <c r="BY22" s="93">
        <f t="shared" si="53"/>
        <v>0</v>
      </c>
      <c r="BZ22" s="130" t="str">
        <f t="shared" si="54"/>
        <v/>
      </c>
      <c r="CA22" s="113"/>
      <c r="CB22" s="136">
        <f t="shared" si="55"/>
        <v>0</v>
      </c>
      <c r="CC22" s="135" t="str">
        <f t="shared" si="56"/>
        <v/>
      </c>
      <c r="CD22" s="95">
        <f t="shared" si="57"/>
        <v>0</v>
      </c>
      <c r="CE22" s="135" t="str">
        <f t="shared" si="58"/>
        <v/>
      </c>
      <c r="CF22" s="95">
        <f t="shared" si="59"/>
        <v>0</v>
      </c>
      <c r="CG22" s="135" t="str">
        <f t="shared" si="60"/>
        <v/>
      </c>
      <c r="CH22" s="95">
        <f t="shared" si="61"/>
        <v>0</v>
      </c>
      <c r="CI22" s="135" t="str">
        <f t="shared" si="62"/>
        <v/>
      </c>
      <c r="CJ22" s="95">
        <f t="shared" si="63"/>
        <v>0</v>
      </c>
      <c r="CK22" s="135" t="str">
        <f t="shared" si="64"/>
        <v/>
      </c>
      <c r="CL22" s="95">
        <f t="shared" si="65"/>
        <v>0</v>
      </c>
      <c r="CM22" s="137" t="str">
        <f t="shared" si="66"/>
        <v/>
      </c>
      <c r="CO22" s="163">
        <f>IFERROR(ROUNDUP((AB22*(VLOOKUP(VLOOKUP(AC22,Données!$J$2:$L$208,3,FALSE),Données!$E$10:$G$12,3,FALSE)))/1,0),0)</f>
        <v>0</v>
      </c>
      <c r="CP22" s="159">
        <f>IFERROR(ROUNDUP((AD22*(VLOOKUP(VLOOKUP(AE22,Données!$J$2:$L$208,3,FALSE),Données!$E$10:$G$12,3,FALSE)))/1,0),0)</f>
        <v>0</v>
      </c>
      <c r="CQ22" s="159">
        <f>IFERROR(ROUNDUP((AF22*(VLOOKUP(VLOOKUP(AG22,Données!$J$2:$L$208,3,FALSE),Données!$E$10:$G$12,3,FALSE)))/1,0),0)</f>
        <v>0</v>
      </c>
      <c r="CR22" s="159">
        <f>IFERROR(ROUNDUP((AH22*(VLOOKUP(VLOOKUP(AI22,Données!$J$2:$L$208,3,FALSE),Données!$E$10:$G$12,3,FALSE)))/1,0),0)</f>
        <v>0</v>
      </c>
      <c r="CS22" s="159">
        <f>IFERROR(ROUNDUP((AJ22*(VLOOKUP(VLOOKUP(AK22,Données!$J$2:$L$208,3,FALSE),Données!$E$10:$G$12,3,FALSE)))/1,0),0)</f>
        <v>0</v>
      </c>
      <c r="CT22" s="160">
        <f>IFERROR(ROUNDUP((AL22*(VLOOKUP(VLOOKUP(AM22,Données!$J$2:$L$208,3,FALSE),Données!$E$10:$G$12,3,FALSE)))/1,0),0)</f>
        <v>0</v>
      </c>
      <c r="CU22" s="158">
        <f>IF(ISNA(15/(VLOOKUP(VLOOKUP(AC22,Données!$J$2:$L$208,3,FALSE),Données!$E$10:$G$12,3,FALSE))),0,15/(VLOOKUP(VLOOKUP(AC22,Données!$J$2:$L$208,3,FALSE),Données!$E$10:$G$12,3,FALSE)))</f>
        <v>0</v>
      </c>
      <c r="CV22" s="159">
        <f>IF(ISNA(15/(VLOOKUP(VLOOKUP(AE22,Données!$J$2:$L$208,3,FALSE),Données!$E$10:$G$12,3,FALSE))),0,15/(VLOOKUP(VLOOKUP(AE22,Données!$J$2:$L$208,3,FALSE),Données!$E$10:$G$12,3,FALSE)))</f>
        <v>0</v>
      </c>
      <c r="CW22" s="159">
        <f>IF(ISNA(15/(VLOOKUP(VLOOKUP(AG22,Données!$J$2:$L$208,3,FALSE),Données!$E$10:$G$12,3,FALSE))),0,15/(VLOOKUP(VLOOKUP(AG22,Données!$J$2:$L$208,3,FALSE),Données!$E$10:$G$12,3,FALSE)))</f>
        <v>0</v>
      </c>
      <c r="CX22" s="159">
        <f>IF(ISNA(15/(VLOOKUP(VLOOKUP(AI22,Données!$J$2:$L$208,3,FALSE),Données!$E$10:$G$12,3,FALSE))),0,15/(VLOOKUP(VLOOKUP(AI22,Données!$J$2:$L$208,3,FALSE),Données!$E$10:$G$12,3,FALSE)))</f>
        <v>0</v>
      </c>
      <c r="CY22" s="159">
        <f>IF(ISNA(15/(VLOOKUP(VLOOKUP(AK22,Données!$J$2:$L$208,3,FALSE),Données!$E$10:$G$12,3,FALSE))),0,15/(VLOOKUP(VLOOKUP(AK22,Données!$J$2:$L$208,3,FALSE),Données!$E$10:$G$12,3,FALSE)))</f>
        <v>0</v>
      </c>
      <c r="CZ22" s="160">
        <f>IF(ISNA(15/(VLOOKUP(VLOOKUP(AM22,Données!$J$2:$L$208,3,FALSE),Données!$E$10:$G$12,3,FALSE))),0,15/(VLOOKUP(VLOOKUP(AM22,Données!$J$2:$L$208,3,FALSE),Données!$E$10:$G$12,3,FALSE)))</f>
        <v>0</v>
      </c>
      <c r="DA22" s="258">
        <v>22</v>
      </c>
      <c r="DB22" s="162">
        <f t="shared" si="112"/>
        <v>24</v>
      </c>
      <c r="DC22" s="161">
        <f t="shared" si="67"/>
        <v>0</v>
      </c>
      <c r="DD22" s="256">
        <f t="shared" si="68"/>
        <v>0</v>
      </c>
      <c r="DE22" s="259">
        <f>HLOOKUP(DA22,Plan!$I$6:$IO$26,17,FALSE)</f>
        <v>12</v>
      </c>
      <c r="DF22" s="164" t="s">
        <v>428</v>
      </c>
      <c r="DG22" s="157" t="str">
        <f t="shared" si="113"/>
        <v>10h15  12</v>
      </c>
      <c r="DH22" s="332">
        <f t="shared" si="69"/>
        <v>288</v>
      </c>
      <c r="DI22" s="334">
        <f t="shared" si="141"/>
        <v>0</v>
      </c>
      <c r="DK22" s="226">
        <f>IFERROR(ROUNDUP((AO22*(VLOOKUP(VLOOKUP(AP22,Données!$J$2:$L$208,3,FALSE),Données!$E$10:$G$12,3,FALSE)))/1,0),0)</f>
        <v>0</v>
      </c>
      <c r="DL22" s="173">
        <f>IFERROR(ROUNDUP((AQ22*(VLOOKUP(VLOOKUP(AR22,Données!$J$2:$L$208,3,FALSE),Données!$E$10:$G$12,3,FALSE)))/1,0),0)</f>
        <v>0</v>
      </c>
      <c r="DM22" s="173">
        <f>IFERROR(ROUNDUP((AS22*(VLOOKUP(VLOOKUP(AT22,Données!$J$2:$L$208,3,FALSE),Données!$E$10:$G$12,3,FALSE)))/1,0),0)</f>
        <v>0</v>
      </c>
      <c r="DN22" s="173">
        <f>IFERROR(ROUNDUP((AU22*(VLOOKUP(VLOOKUP(AV22,Données!$J$2:$L$208,3,FALSE),Données!$E$10:$G$12,3,FALSE)))/1,0),0)</f>
        <v>0</v>
      </c>
      <c r="DO22" s="173">
        <f>IFERROR(ROUNDUP((AW22*(VLOOKUP(VLOOKUP(AX22,Données!$J$2:$L$208,3,FALSE),Données!$E$10:$G$12,3,FALSE)))/1,0),0)</f>
        <v>0</v>
      </c>
      <c r="DP22" s="174">
        <f>IFERROR(ROUNDUP((AY22*(VLOOKUP(VLOOKUP(AZ22,Données!$J$2:$L$208,3,FALSE),Données!$E$10:$G$12,3,FALSE)))/1,0),0)</f>
        <v>0</v>
      </c>
      <c r="DQ22" s="172">
        <f>IF(ISNA(15/(VLOOKUP(VLOOKUP(AP22,Données!$J$2:$L$208,3,FALSE),Données!$E$10:$G$12,3,FALSE))),0,15/(VLOOKUP(VLOOKUP(AP22,Données!$J$2:$L$208,3,FALSE),Données!$E$10:$G$12,3,FALSE)))</f>
        <v>0</v>
      </c>
      <c r="DR22" s="173">
        <f>IF(ISNA(15/(VLOOKUP(VLOOKUP(AR22,Données!$J$2:$L$208,3,FALSE),Données!$E$10:$G$12,3,FALSE))),0,15/(VLOOKUP(VLOOKUP(AR22,Données!$J$2:$L$208,3,FALSE),Données!$E$10:$G$12,3,FALSE)))</f>
        <v>0</v>
      </c>
      <c r="DS22" s="173">
        <f>IF(ISNA(15/(VLOOKUP(VLOOKUP(AT22,Données!$J$2:$L$208,3,FALSE),Données!$E$10:$G$12,3,FALSE))),0,15/(VLOOKUP(VLOOKUP(AT22,Données!$J$2:$L$208,3,FALSE),Données!$E$10:$G$12,3,FALSE)))</f>
        <v>0</v>
      </c>
      <c r="DT22" s="173">
        <f>IF(ISNA(15/(VLOOKUP(VLOOKUP(AV22,Données!$J$2:$L$208,3,FALSE),Données!$E$10:$G$12,3,FALSE))),0,15/(VLOOKUP(VLOOKUP(AV22,Données!$J$2:$L$208,3,FALSE),Données!$E$10:$G$12,3,FALSE)))</f>
        <v>0</v>
      </c>
      <c r="DU22" s="173">
        <f>IF(ISNA(15/(VLOOKUP(VLOOKUP(AX22,Données!$J$2:$L$208,3,FALSE),Données!$E$10:$G$12,3,FALSE))),0,15/(VLOOKUP(VLOOKUP(AX22,Données!$J$2:$L$208,3,FALSE),Données!$E$10:$G$12,3,FALSE)))</f>
        <v>0</v>
      </c>
      <c r="DV22" s="174">
        <f>IF(ISNA(15/(VLOOKUP(VLOOKUP(AZ22,Données!$J$2:$L$208,3,FALSE),Données!$E$10:$G$12,3,FALSE))),0,15/(VLOOKUP(VLOOKUP(AZ22,Données!$J$2:$L$208,3,FALSE),Données!$E$10:$G$12,3,FALSE)))</f>
        <v>0</v>
      </c>
      <c r="DW22" s="282">
        <v>22</v>
      </c>
      <c r="DX22" s="169">
        <f t="shared" si="114"/>
        <v>18</v>
      </c>
      <c r="DY22" s="171">
        <f t="shared" si="115"/>
        <v>0</v>
      </c>
      <c r="DZ22" s="228" t="str">
        <f t="shared" si="71"/>
        <v/>
      </c>
      <c r="EA22" s="283">
        <f>HLOOKUP(DW22,Plan!$I$6:$IO$26,16,FALSE)</f>
        <v>0</v>
      </c>
      <c r="EB22" s="278" t="s">
        <v>428</v>
      </c>
      <c r="EC22" s="279" t="str">
        <f t="shared" si="116"/>
        <v>10h15  0</v>
      </c>
      <c r="ED22" s="84">
        <f t="shared" si="142"/>
        <v>0</v>
      </c>
      <c r="EE22" s="286">
        <f t="shared" si="143"/>
        <v>161</v>
      </c>
      <c r="EG22" s="208">
        <f>IFERROR(ROUNDUP((BB22*(VLOOKUP(VLOOKUP(BC22,Données!$J$2:$L$208,3,FALSE),Données!$E$10:$G$12,3,FALSE)))/1,0),0)</f>
        <v>0</v>
      </c>
      <c r="EH22" s="182">
        <f>IFERROR(ROUNDUP((BD22*(VLOOKUP(VLOOKUP(BE22,Données!$J$2:$L$208,3,FALSE),Données!$E$10:$G$12,3,FALSE)))/1,0),0)</f>
        <v>0</v>
      </c>
      <c r="EI22" s="182">
        <f>IFERROR(ROUNDUP((BF22*(VLOOKUP(VLOOKUP(BG22,Données!$J$2:$L$208,3,FALSE),Données!$E$10:$G$12,3,FALSE)))/1,0),0)</f>
        <v>0</v>
      </c>
      <c r="EJ22" s="182">
        <f>IFERROR(ROUNDUP((BH22*(VLOOKUP(VLOOKUP(BI22,Données!$J$2:$L$208,3,FALSE),Données!$E$10:$G$12,3,FALSE)))/1,0),0)</f>
        <v>0</v>
      </c>
      <c r="EK22" s="182">
        <f>IFERROR(ROUNDUP((BJ22*(VLOOKUP(VLOOKUP(BK22,Données!$J$2:$L$208,3,FALSE),Données!$E$10:$G$12,3,FALSE)))/1,0),0)</f>
        <v>0</v>
      </c>
      <c r="EL22" s="183">
        <f>IFERROR(ROUNDUP((BL22*(VLOOKUP(VLOOKUP(BM22,Données!$J$2:$L$208,3,FALSE),Données!$E$10:$G$12,3,FALSE)))/1,0),0)</f>
        <v>0</v>
      </c>
      <c r="EM22" s="181">
        <f>IF(ISNA(15/(VLOOKUP(VLOOKUP(BC22,Données!$J$2:$L$208,3,FALSE),Données!$E$10:$G$12,3,FALSE))),0,15/(VLOOKUP(VLOOKUP(BC22,Données!$J$2:$L$208,3,FALSE),Données!$E$10:$G$12,3,FALSE)))</f>
        <v>0</v>
      </c>
      <c r="EN22" s="182">
        <f>IF(ISNA(15/(VLOOKUP(VLOOKUP(BE22,Données!$J$2:$L$208,3,FALSE),Données!$E$10:$G$12,3,FALSE))),0,15/(VLOOKUP(VLOOKUP(BE22,Données!$J$2:$L$208,3,FALSE),Données!$E$10:$G$12,3,FALSE)))</f>
        <v>0</v>
      </c>
      <c r="EO22" s="182">
        <f>IF(ISNA(15/(VLOOKUP(VLOOKUP(BG22,Données!$J$2:$L$208,3,FALSE),Données!$E$10:$G$12,3,FALSE))),0,15/(VLOOKUP(VLOOKUP(BG22,Données!$J$2:$L$208,3,FALSE),Données!$E$10:$G$12,3,FALSE)))</f>
        <v>0</v>
      </c>
      <c r="EP22" s="182">
        <f>IF(ISNA(15/(VLOOKUP(VLOOKUP(BI22,Données!$J$2:$L$208,3,FALSE),Données!$E$10:$G$12,3,FALSE))),0,15/(VLOOKUP(VLOOKUP(BI22,Données!$J$2:$L$208,3,FALSE),Données!$E$10:$G$12,3,FALSE)))</f>
        <v>0</v>
      </c>
      <c r="EQ22" s="182">
        <f>IF(ISNA(15/(VLOOKUP(VLOOKUP(BK22,Données!$J$2:$L$208,3,FALSE),Données!$E$10:$G$12,3,FALSE))),0,15/(VLOOKUP(VLOOKUP(BK22,Données!$J$2:$L$208,3,FALSE),Données!$E$10:$G$12,3,FALSE)))</f>
        <v>0</v>
      </c>
      <c r="ER22" s="183">
        <f>IF(ISNA(15/(VLOOKUP(VLOOKUP(BM22,Données!$J$2:$L$208,3,FALSE),Données!$E$10:$G$12,3,FALSE))),0,15/(VLOOKUP(VLOOKUP(BM22,Données!$J$2:$L$208,3,FALSE),Données!$E$10:$G$12,3,FALSE)))</f>
        <v>0</v>
      </c>
      <c r="ES22" s="293">
        <v>22</v>
      </c>
      <c r="ET22" s="573">
        <f t="shared" si="117"/>
        <v>24</v>
      </c>
      <c r="EU22" s="180">
        <f t="shared" si="118"/>
        <v>0</v>
      </c>
      <c r="EV22" s="211" t="str">
        <f t="shared" si="72"/>
        <v/>
      </c>
      <c r="EW22" s="211">
        <f>HLOOKUP(ES22,Plan!$I$6:$IO$26,19,FALSE)</f>
        <v>7</v>
      </c>
      <c r="EX22" s="210" t="s">
        <v>428</v>
      </c>
      <c r="EY22" s="182" t="str">
        <f t="shared" si="119"/>
        <v>10h15  7</v>
      </c>
      <c r="EZ22" s="295">
        <f t="shared" si="144"/>
        <v>168</v>
      </c>
      <c r="FA22" s="296">
        <f t="shared" si="148"/>
        <v>73.125</v>
      </c>
      <c r="FC22" s="200">
        <f>IFERROR(ROUNDUP((BO22*(VLOOKUP(VLOOKUP(BP22,Données!$J$2:$L$208,3,FALSE),Données!$E$10:$G$12,3,FALSE)))/1,0),0)</f>
        <v>0</v>
      </c>
      <c r="FD22" s="190">
        <f>IFERROR(ROUNDUP((BQ22*(VLOOKUP(VLOOKUP(BR22,Données!$J$2:$L$208,3,FALSE),Données!$E$10:$G$12,3,FALSE)))/1,0),0)</f>
        <v>0</v>
      </c>
      <c r="FE22" s="190">
        <f>IFERROR(ROUNDUP((BS22*(VLOOKUP(VLOOKUP(BT22,Données!$J$2:$L$208,3,FALSE),Données!$E$10:$G$12,3,FALSE)))/1,0),0)</f>
        <v>0</v>
      </c>
      <c r="FF22" s="190">
        <f>IFERROR(ROUNDUP((BU22*(VLOOKUP(VLOOKUP(BV22,Données!$J$2:$L$208,3,FALSE),Données!$E$10:$G$12,3,FALSE)))/1,0),0)</f>
        <v>0</v>
      </c>
      <c r="FG22" s="190">
        <f>IFERROR(ROUNDUP((BW22*(VLOOKUP(VLOOKUP(BX22,Données!$J$2:$L$208,3,FALSE),Données!$E$10:$G$12,3,FALSE)))/1,0),0)</f>
        <v>0</v>
      </c>
      <c r="FH22" s="191">
        <f>IFERROR(ROUNDUP((BY22*(VLOOKUP(VLOOKUP(BZ22,Données!$J$2:$L$208,3,FALSE),Données!$E$10:$G$12,3,FALSE)))/1,0),0)</f>
        <v>0</v>
      </c>
      <c r="FI22" s="189">
        <f>IF(ISNA(15/(VLOOKUP(VLOOKUP(BP22,Données!$J$2:$L$208,3,FALSE),Données!$E$10:$G$12,3,FALSE))),0,15/(VLOOKUP(VLOOKUP(BP22,Données!$J$2:$L$208,3,FALSE),Données!$E$10:$G$12,3,FALSE)))</f>
        <v>0</v>
      </c>
      <c r="FJ22" s="190">
        <f>IF(ISNA(15/(VLOOKUP(VLOOKUP(BR22,Données!$J$2:$L$208,3,FALSE),Données!$E$10:$G$12,3,FALSE))),0,15/(VLOOKUP(VLOOKUP(BR22,Données!$J$2:$L$208,3,FALSE),Données!$E$10:$G$12,3,FALSE)))</f>
        <v>0</v>
      </c>
      <c r="FK22" s="190">
        <f>IF(ISNA(15/(VLOOKUP(VLOOKUP(BT22,Données!$J$2:$L$208,3,FALSE),Données!$E$10:$G$12,3,FALSE))),0,15/(VLOOKUP(VLOOKUP(BT22,Données!$J$2:$L$208,3,FALSE),Données!$E$10:$G$12,3,FALSE)))</f>
        <v>0</v>
      </c>
      <c r="FL22" s="190">
        <f>IF(ISNA(15/(VLOOKUP(VLOOKUP(BV22,Données!$J$2:$L$208,3,FALSE),Données!$E$10:$G$12,3,FALSE))),0,15/(VLOOKUP(VLOOKUP(BV22,Données!$J$2:$L$208,3,FALSE),Données!$E$10:$G$12,3,FALSE)))</f>
        <v>0</v>
      </c>
      <c r="FM22" s="190">
        <f>IF(ISNA(15/(VLOOKUP(VLOOKUP(BX22,Données!$J$2:$L$208,3,FALSE),Données!$E$10:$G$12,3,FALSE))),0,15/(VLOOKUP(VLOOKUP(BX22,Données!$J$2:$L$208,3,FALSE),Données!$E$10:$G$12,3,FALSE)))</f>
        <v>0</v>
      </c>
      <c r="FN22" s="191">
        <f>IF(ISNA(15/(VLOOKUP(VLOOKUP(BZ22,Données!$J$2:$L$208,3,FALSE),Données!$E$10:$G$12,3,FALSE))),0,15/(VLOOKUP(VLOOKUP(BZ22,Données!$J$2:$L$208,3,FALSE),Données!$E$10:$G$12,3,FALSE)))</f>
        <v>0</v>
      </c>
      <c r="FO22" s="305">
        <v>22</v>
      </c>
      <c r="FP22" s="188">
        <f t="shared" si="120"/>
        <v>36</v>
      </c>
      <c r="FQ22" s="190">
        <f t="shared" si="121"/>
        <v>0</v>
      </c>
      <c r="FR22" s="203" t="str">
        <f t="shared" si="73"/>
        <v/>
      </c>
      <c r="FS22" s="203">
        <f>HLOOKUP(FO22,Plan!$I$6:$IO$26,20,FALSE)</f>
        <v>0</v>
      </c>
      <c r="FT22" s="202" t="s">
        <v>428</v>
      </c>
      <c r="FU22" s="190" t="str">
        <f t="shared" si="122"/>
        <v>10h15  0</v>
      </c>
      <c r="FV22" s="307">
        <f t="shared" si="123"/>
        <v>0</v>
      </c>
      <c r="FW22" s="308">
        <f t="shared" si="145"/>
        <v>233</v>
      </c>
      <c r="FY22" s="233">
        <f>IFERROR(ROUNDUP((CB22*(VLOOKUP(VLOOKUP(CC22,Données!$J$2:$L$208,3,FALSE),Données!$E$10:$G$12,3,FALSE)))/1,0),0)</f>
        <v>0</v>
      </c>
      <c r="FZ22" s="218">
        <f>IFERROR(ROUNDUP((CD22*(VLOOKUP(VLOOKUP(CE22,Données!$J$2:$L$208,3,FALSE),Données!$E$10:$G$12,3,FALSE)))/1,0),0)</f>
        <v>0</v>
      </c>
      <c r="GA22" s="218">
        <f>IFERROR(ROUNDUP((CF22*(VLOOKUP(VLOOKUP(CG22,Données!$J$2:$L$208,3,FALSE),Données!$E$10:$G$12,3,FALSE)))/1,0),0)</f>
        <v>0</v>
      </c>
      <c r="GB22" s="218">
        <f>IFERROR(ROUNDUP((CH22*(VLOOKUP(VLOOKUP(CI22,Données!$J$2:$L$208,3,FALSE),Données!$E$10:$G$12,3,FALSE)))/1,0),0)</f>
        <v>0</v>
      </c>
      <c r="GC22" s="218">
        <f>IFERROR(ROUNDUP((CJ22*(VLOOKUP(VLOOKUP(CK22,Données!$J$2:$L$208,3,FALSE),Données!$E$10:$G$12,3,FALSE)))/1,0),0)</f>
        <v>0</v>
      </c>
      <c r="GD22" s="219">
        <f>IFERROR(ROUNDUP((CL22*(VLOOKUP(VLOOKUP(CM22,Données!$J$2:$L$208,3,FALSE),Données!$E$10:$G$12,3,FALSE)))/1,0),0)</f>
        <v>0</v>
      </c>
      <c r="GE22" s="217">
        <f>IF(ISNA(15/(VLOOKUP(VLOOKUP(CC22,Données!$J$2:$L$208,3,FALSE),Données!$E$10:$G$12,3,FALSE))),0,15/(VLOOKUP(VLOOKUP(CC22,Données!$J$2:$L$208,3,FALSE),Données!$E$10:$G$12,3,FALSE)))</f>
        <v>0</v>
      </c>
      <c r="GF22" s="218">
        <f>IF(ISNA(15/(VLOOKUP(VLOOKUP(CE22,Données!$J$2:$L$208,3,FALSE),Données!$E$10:$G$12,3,FALSE))),0,15/(VLOOKUP(VLOOKUP(CE22,Données!$J$2:$L$208,3,FALSE),Données!$E$10:$G$12,3,FALSE)))</f>
        <v>0</v>
      </c>
      <c r="GG22" s="218">
        <f>IF(ISNA(15/(VLOOKUP(VLOOKUP(CG22,Données!$J$2:$L$208,3,FALSE),Données!$E$10:$G$12,3,FALSE))),0,15/(VLOOKUP(VLOOKUP(CG22,Données!$J$2:$L$208,3,FALSE),Données!$E$10:$G$12,3,FALSE)))</f>
        <v>0</v>
      </c>
      <c r="GH22" s="218">
        <f>IF(ISNA(15/(VLOOKUP(VLOOKUP(CI22,Données!$J$2:$L$208,3,FALSE),Données!$E$10:$G$12,3,FALSE))),0,15/(VLOOKUP(VLOOKUP(CI22,Données!$J$2:$L$208,3,FALSE),Données!$E$10:$G$12,3,FALSE)))</f>
        <v>0</v>
      </c>
      <c r="GI22" s="218">
        <f>IF(ISNA(15/(VLOOKUP(VLOOKUP(CK22,Données!$J$2:$L$208,3,FALSE),Données!$E$10:$G$12,3,FALSE))),0,15/(VLOOKUP(VLOOKUP(CK22,Données!$J$2:$L$208,3,FALSE),Données!$E$10:$G$12,3,FALSE)))</f>
        <v>0</v>
      </c>
      <c r="GJ22" s="219">
        <f>IF(ISNA(15/(VLOOKUP(VLOOKUP(CM22,Données!$J$2:$L$208,3,FALSE),Données!$E$10:$G$12,3,FALSE))),0,15/(VLOOKUP(VLOOKUP(CM22,Données!$J$2:$L$208,3,FALSE),Données!$E$10:$G$12,3,FALSE)))</f>
        <v>0</v>
      </c>
      <c r="GK22" s="318">
        <v>22</v>
      </c>
      <c r="GL22" s="216">
        <f t="shared" si="124"/>
        <v>36</v>
      </c>
      <c r="GM22" s="218">
        <f t="shared" si="125"/>
        <v>0</v>
      </c>
      <c r="GN22" s="236" t="str">
        <f t="shared" si="74"/>
        <v/>
      </c>
      <c r="GO22" s="236">
        <f>HLOOKUP(GK22,Plan!$I$6:$IO$26,21,FALSE)</f>
        <v>0</v>
      </c>
      <c r="GP22" s="235" t="s">
        <v>428</v>
      </c>
      <c r="GQ22" s="218" t="str">
        <f t="shared" si="126"/>
        <v>10h15  0</v>
      </c>
      <c r="GR22" s="320">
        <f t="shared" si="75"/>
        <v>0</v>
      </c>
      <c r="GS22" s="321">
        <f t="shared" si="146"/>
        <v>65</v>
      </c>
      <c r="GT22" s="420"/>
      <c r="GU22" s="425" t="s">
        <v>510</v>
      </c>
      <c r="GV22" s="429" t="e">
        <f>#REF!</f>
        <v>#REF!</v>
      </c>
      <c r="GW22" s="430" t="e">
        <f>#REF!</f>
        <v>#REF!</v>
      </c>
      <c r="GX22" s="448" t="e">
        <f t="shared" si="127"/>
        <v>#REF!</v>
      </c>
      <c r="GY22" s="429" t="e">
        <f>#REF!</f>
        <v>#REF!</v>
      </c>
      <c r="GZ22" s="421" t="e">
        <f>#REF!</f>
        <v>#REF!</v>
      </c>
      <c r="HA22" s="434" t="e">
        <f>#REF!</f>
        <v>#REF!</v>
      </c>
      <c r="HB22" s="451" t="e">
        <f t="shared" si="128"/>
        <v>#REF!</v>
      </c>
      <c r="HD22" s="425" t="s">
        <v>510</v>
      </c>
      <c r="HE22" s="453" t="str">
        <f>IF(AB22=0,"",IF(VLOOKUP(AC22,Données!$J$2:$M$258,4,FALSE)="G",AB22,""))</f>
        <v/>
      </c>
      <c r="HF22" s="397" t="str">
        <f>IF(AD22=0,"",IF(VLOOKUP(AE22,Données!$J$2:$M$258,4,FALSE)="G",AD22,""))</f>
        <v/>
      </c>
      <c r="HG22" s="397" t="str">
        <f>IF(AF22=0,"",IF(VLOOKUP(AG22,Données!$J$2:$M$258,4,FALSE)="G",AF22,""))</f>
        <v/>
      </c>
      <c r="HH22" s="397" t="str">
        <f>IF(AH22=0,"",IF(VLOOKUP(AI22,Données!$J$2:$M$258,4,FALSE)="G",AH22,""))</f>
        <v/>
      </c>
      <c r="HI22" s="397" t="str">
        <f>IF(AJ22=0,"",IF(VLOOKUP(AK22,Données!$J$2:$M$258,4,FALSE)="G",AJ22,""))</f>
        <v/>
      </c>
      <c r="HJ22" s="461" t="str">
        <f>IF(AL22=0,"",IF(VLOOKUP(AM22,Données!$J$2:$M$258,4,FALSE)="G",AL22,""))</f>
        <v/>
      </c>
      <c r="HK22" s="464">
        <f t="shared" si="129"/>
        <v>0</v>
      </c>
      <c r="HL22" s="453" t="str">
        <f>IF(AO22=0,"",IF(VLOOKUP(AP22,Données!$J$2:$M$258,4,FALSE)="G",AO22,""))</f>
        <v/>
      </c>
      <c r="HM22" s="397" t="str">
        <f>IF(AQ22=0,"",IF(VLOOKUP(AR22,Données!$J$2:$M$258,4,FALSE)="G",AQ22,""))</f>
        <v/>
      </c>
      <c r="HN22" s="397" t="str">
        <f>IF(AS22=0,"",IF(VLOOKUP(AT22,Données!$J$2:$M$258,4,FALSE)="G",AS22,""))</f>
        <v/>
      </c>
      <c r="HO22" s="397" t="str">
        <f>IF(AU22=0,"",IF(VLOOKUP(AV22,Données!$J$2:$M$258,4,FALSE)="G",AU22,""))</f>
        <v/>
      </c>
      <c r="HP22" s="397" t="str">
        <f>IF(AW22=0,"",IF(VLOOKUP(AX22,Données!$J$2:$M$258,4,FALSE)="G",AW22,""))</f>
        <v/>
      </c>
      <c r="HQ22" s="461" t="str">
        <f>IF(AY22=0,"",IF(VLOOKUP(AZ22,Données!$J$2:$M$258,4,FALSE)="G",AY22,""))</f>
        <v/>
      </c>
      <c r="HR22" s="464">
        <f t="shared" si="130"/>
        <v>0</v>
      </c>
      <c r="HS22" s="453" t="str">
        <f>IF(BB22=0,"",IF(VLOOKUP(BC22,Données!$J$2:$M$258,4,FALSE)="G",BB22,""))</f>
        <v/>
      </c>
      <c r="HT22" s="397" t="str">
        <f>IF(BD22=0,"",IF(VLOOKUP(BE22,Données!$J$2:$M$258,4,FALSE)="G",BD22,""))</f>
        <v/>
      </c>
      <c r="HU22" s="397" t="str">
        <f>IF(BF22=0,"",IF(VLOOKUP(BG22,Données!$J$2:$M$258,4,FALSE)="G",BF22,""))</f>
        <v/>
      </c>
      <c r="HV22" s="397" t="str">
        <f>IF(BH22=0,"",IF(VLOOKUP(BI22,Données!$J$2:$M$258,4,FALSE)="G",BH22,""))</f>
        <v/>
      </c>
      <c r="HW22" s="397" t="str">
        <f>IF(BJ22=0,"",IF(VLOOKUP(BK22,Données!$J$2:$M$258,4,FALSE)="G",BJ22,""))</f>
        <v/>
      </c>
      <c r="HX22" s="461" t="str">
        <f>IF(BL22=0,"",IF(VLOOKUP(BM22,Données!$J$2:$M$258,4,FALSE)="G",BL22,""))</f>
        <v/>
      </c>
      <c r="HY22" s="464">
        <f t="shared" si="131"/>
        <v>0</v>
      </c>
      <c r="HZ22" s="453" t="str">
        <f>IF(BO22=0,"",IF(VLOOKUP(BP22,Données!$J$2:$M$258,4,FALSE)="G",BO22,""))</f>
        <v/>
      </c>
      <c r="IA22" s="397" t="str">
        <f>IF(BQ22=0,"",IF(VLOOKUP(BR22,Données!$J$2:$M$258,4,FALSE)="G",BQ22,""))</f>
        <v/>
      </c>
      <c r="IB22" s="397" t="str">
        <f>IF(BS22=0,"",IF(VLOOKUP(BT22,Données!$J$2:$M$258,4,FALSE)="G",BS22,""))</f>
        <v/>
      </c>
      <c r="IC22" s="397" t="str">
        <f>IF(BU22=0,"",IF(VLOOKUP(BV22,Données!$J$2:$M$258,4,FALSE)="G",BU22,""))</f>
        <v/>
      </c>
      <c r="ID22" s="397" t="str">
        <f>IF(BW22=0,"",IF(VLOOKUP(BX22,Données!$J$2:$M$258,4,FALSE)="G",BW22,""))</f>
        <v/>
      </c>
      <c r="IE22" s="461" t="str">
        <f>IF(BY22=0,"",IF(VLOOKUP(BZ22,Données!$J$2:$M$258,4,FALSE)="G",BY22,""))</f>
        <v/>
      </c>
      <c r="IF22" s="464">
        <f t="shared" si="132"/>
        <v>0</v>
      </c>
      <c r="IG22" s="453" t="str">
        <f>IF(CB22=0,"",IF(VLOOKUP(CC22,Données!$J$2:$M$258,4,FALSE)="G",CB22,""))</f>
        <v/>
      </c>
      <c r="IH22" s="397" t="str">
        <f>IF(CD22=0,"",IF(VLOOKUP(CE22,Données!$J$2:$M$258,4,FALSE)="G",CD22,""))</f>
        <v/>
      </c>
      <c r="II22" s="397" t="str">
        <f>IF(CF22=0,"",IF(VLOOKUP(CG22,Données!$J$2:$M$258,4,FALSE)="G",CF22,""))</f>
        <v/>
      </c>
      <c r="IJ22" s="397" t="str">
        <f>IF(CH22=0,"",IF(VLOOKUP(CI22,Données!$J$2:$M$258,4,FALSE)="G",CH22,""))</f>
        <v/>
      </c>
      <c r="IK22" s="397" t="str">
        <f>IF(CJ22=0,"",IF(VLOOKUP(CK22,Données!$J$2:$M$258,4,FALSE)="G",CJ22,""))</f>
        <v/>
      </c>
      <c r="IL22" s="461" t="str">
        <f>IF(CL22=0,"",IF(VLOOKUP(CM22,Données!$J$2:$M$258,4,FALSE)="G",CL22,""))</f>
        <v/>
      </c>
      <c r="IM22" s="464">
        <f t="shared" si="133"/>
        <v>0</v>
      </c>
      <c r="IO22" s="480">
        <f t="shared" si="77"/>
        <v>0</v>
      </c>
      <c r="IP22" s="481">
        <f t="shared" si="78"/>
        <v>0</v>
      </c>
      <c r="IQ22" s="482">
        <f t="shared" si="79"/>
        <v>0</v>
      </c>
      <c r="IR22" s="483">
        <f t="shared" si="80"/>
        <v>0</v>
      </c>
      <c r="IS22" s="484">
        <f t="shared" si="81"/>
        <v>0</v>
      </c>
      <c r="IT22" s="481">
        <f t="shared" si="82"/>
        <v>0</v>
      </c>
      <c r="IU22" s="482">
        <f t="shared" si="134"/>
        <v>12</v>
      </c>
      <c r="IV22" s="485">
        <f t="shared" si="135"/>
        <v>0</v>
      </c>
      <c r="IW22" s="483">
        <f>HLOOKUP(FO22,Plan!$I$6:$IO$30,25,FALSE)</f>
        <v>0</v>
      </c>
      <c r="IX22" s="482" t="str">
        <f t="shared" si="83"/>
        <v>10h15  12</v>
      </c>
      <c r="IY22" s="485">
        <f t="shared" si="84"/>
        <v>288</v>
      </c>
      <c r="IZ22" s="486">
        <f t="shared" si="85"/>
        <v>0</v>
      </c>
      <c r="JA22" s="484" t="str">
        <f t="shared" si="86"/>
        <v>10h15  0</v>
      </c>
      <c r="JB22" s="485">
        <f t="shared" si="87"/>
        <v>0</v>
      </c>
      <c r="JC22" s="487">
        <f t="shared" si="88"/>
        <v>161</v>
      </c>
      <c r="JD22" s="488" t="e">
        <f t="shared" si="136"/>
        <v>#REF!</v>
      </c>
      <c r="JF22" s="512">
        <f t="shared" si="89"/>
        <v>0</v>
      </c>
      <c r="JG22" s="513">
        <f t="shared" si="90"/>
        <v>0</v>
      </c>
      <c r="JH22" s="514">
        <f t="shared" si="91"/>
        <v>0</v>
      </c>
      <c r="JI22" s="515">
        <f t="shared" si="92"/>
        <v>0</v>
      </c>
      <c r="JJ22" s="513">
        <f t="shared" si="93"/>
        <v>0</v>
      </c>
      <c r="JK22" s="516">
        <f t="shared" si="94"/>
        <v>0</v>
      </c>
      <c r="JL22" s="517">
        <f t="shared" si="95"/>
        <v>0</v>
      </c>
      <c r="JM22" s="513">
        <f t="shared" si="96"/>
        <v>0</v>
      </c>
      <c r="JN22" s="514">
        <f t="shared" si="97"/>
        <v>0</v>
      </c>
      <c r="JO22" s="506">
        <f t="shared" si="137"/>
        <v>7</v>
      </c>
      <c r="JP22" s="507">
        <f t="shared" si="138"/>
        <v>0</v>
      </c>
      <c r="JQ22" s="507">
        <f t="shared" si="139"/>
        <v>0</v>
      </c>
      <c r="JR22" s="508">
        <f>HLOOKUP(GK22,Plan!$I$6:$IO$30,25,FALSE)</f>
        <v>0</v>
      </c>
      <c r="JS22" s="515" t="str">
        <f t="shared" si="98"/>
        <v>10h15  7</v>
      </c>
      <c r="JT22" s="513">
        <f t="shared" si="99"/>
        <v>168</v>
      </c>
      <c r="JU22" s="518">
        <f t="shared" si="100"/>
        <v>73.125</v>
      </c>
      <c r="JV22" s="517" t="str">
        <f t="shared" si="101"/>
        <v>10h15  0</v>
      </c>
      <c r="JW22" s="513">
        <f t="shared" si="102"/>
        <v>0</v>
      </c>
      <c r="JX22" s="519">
        <f t="shared" si="103"/>
        <v>233</v>
      </c>
      <c r="JY22" s="515" t="str">
        <f t="shared" si="104"/>
        <v>10h15  0</v>
      </c>
      <c r="JZ22" s="513">
        <f t="shared" si="105"/>
        <v>0</v>
      </c>
      <c r="KA22" s="518">
        <f t="shared" si="106"/>
        <v>65</v>
      </c>
      <c r="KB22" s="520" t="e">
        <f t="shared" si="140"/>
        <v>#REF!</v>
      </c>
    </row>
    <row r="23" spans="1:288" ht="14.25" x14ac:dyDescent="0.2">
      <c r="A23" s="385">
        <f t="shared" si="147"/>
        <v>22</v>
      </c>
      <c r="B23" s="386" t="s">
        <v>405</v>
      </c>
      <c r="C23" s="387" t="s">
        <v>560</v>
      </c>
      <c r="D23" s="388" t="s">
        <v>925</v>
      </c>
      <c r="E23" s="388" t="s">
        <v>288</v>
      </c>
      <c r="F23" s="388">
        <v>73</v>
      </c>
      <c r="G23" s="394" t="str">
        <f>IF(ISNA(VLOOKUP(E23,Données!$J$2:$K$258,2,FALSE)),"",VLOOKUP(E23,Données!$J$2:$K$258,2,FALSE))</f>
        <v>Minsk</v>
      </c>
      <c r="H23" s="80"/>
      <c r="I23" s="77" t="str">
        <f t="shared" si="107"/>
        <v>1005TRD</v>
      </c>
      <c r="J23" s="82"/>
      <c r="K23" s="344" t="s">
        <v>697</v>
      </c>
      <c r="M23" s="84">
        <f t="shared" si="1"/>
        <v>0</v>
      </c>
      <c r="N23" s="84">
        <f t="shared" si="2"/>
        <v>0</v>
      </c>
      <c r="O23" s="84">
        <f t="shared" si="3"/>
        <v>0</v>
      </c>
      <c r="P23" s="84">
        <f t="shared" si="4"/>
        <v>0</v>
      </c>
      <c r="Q23" s="84">
        <f t="shared" si="5"/>
        <v>0</v>
      </c>
      <c r="S23" s="86" t="str">
        <f t="shared" si="108"/>
        <v>1005</v>
      </c>
      <c r="T23" s="371" t="str">
        <f>VLOOKUP(S23,Données!$Q$2:$R$229,2,FALSE)</f>
        <v>1000</v>
      </c>
      <c r="U23" s="85">
        <f>COUNTIF($T$4:T23,T23)</f>
        <v>1</v>
      </c>
      <c r="V23" s="85" t="str">
        <f t="shared" si="6"/>
        <v>TRD</v>
      </c>
      <c r="W23" s="85" t="str">
        <f t="shared" si="109"/>
        <v>10001TRD</v>
      </c>
      <c r="X23" s="85">
        <f t="shared" si="7"/>
        <v>86</v>
      </c>
      <c r="Y23" s="85" t="str">
        <f t="shared" si="8"/>
        <v>LHR</v>
      </c>
      <c r="AA23" s="342" t="s">
        <v>13</v>
      </c>
      <c r="AB23" s="107">
        <f t="shared" si="9"/>
        <v>102</v>
      </c>
      <c r="AC23" s="106" t="str">
        <f t="shared" si="110"/>
        <v>BEY</v>
      </c>
      <c r="AD23" s="97">
        <f t="shared" si="10"/>
        <v>167</v>
      </c>
      <c r="AE23" s="106" t="str">
        <f t="shared" si="11"/>
        <v>IST</v>
      </c>
      <c r="AF23" s="97">
        <f t="shared" si="12"/>
        <v>0</v>
      </c>
      <c r="AG23" s="106" t="str">
        <f t="shared" si="13"/>
        <v/>
      </c>
      <c r="AH23" s="97">
        <f t="shared" si="14"/>
        <v>0</v>
      </c>
      <c r="AI23" s="106" t="str">
        <f t="shared" si="15"/>
        <v/>
      </c>
      <c r="AJ23" s="97">
        <f t="shared" si="16"/>
        <v>0</v>
      </c>
      <c r="AK23" s="106" t="str">
        <f t="shared" si="17"/>
        <v/>
      </c>
      <c r="AL23" s="97">
        <f t="shared" si="18"/>
        <v>0</v>
      </c>
      <c r="AM23" s="108" t="str">
        <f t="shared" si="19"/>
        <v/>
      </c>
      <c r="AN23" s="113"/>
      <c r="AO23" s="115">
        <f t="shared" si="20"/>
        <v>0</v>
      </c>
      <c r="AP23" s="114" t="str">
        <f t="shared" si="21"/>
        <v/>
      </c>
      <c r="AQ23" s="89">
        <f t="shared" si="22"/>
        <v>0</v>
      </c>
      <c r="AR23" s="114" t="str">
        <f t="shared" si="23"/>
        <v/>
      </c>
      <c r="AS23" s="89">
        <f t="shared" si="24"/>
        <v>182</v>
      </c>
      <c r="AT23" s="114" t="str">
        <f t="shared" si="25"/>
        <v>PRN</v>
      </c>
      <c r="AU23" s="89">
        <f t="shared" si="26"/>
        <v>146</v>
      </c>
      <c r="AV23" s="114" t="str">
        <f t="shared" si="27"/>
        <v>BRS</v>
      </c>
      <c r="AW23" s="89">
        <f t="shared" si="28"/>
        <v>0</v>
      </c>
      <c r="AX23" s="114" t="str">
        <f t="shared" si="29"/>
        <v/>
      </c>
      <c r="AY23" s="89">
        <f t="shared" si="30"/>
        <v>0</v>
      </c>
      <c r="AZ23" s="116" t="str">
        <f t="shared" si="31"/>
        <v/>
      </c>
      <c r="BA23" s="113"/>
      <c r="BB23" s="122">
        <f t="shared" si="32"/>
        <v>0</v>
      </c>
      <c r="BC23" s="121" t="str">
        <f t="shared" si="33"/>
        <v/>
      </c>
      <c r="BD23" s="91">
        <f t="shared" si="34"/>
        <v>0</v>
      </c>
      <c r="BE23" s="121" t="str">
        <f t="shared" si="35"/>
        <v/>
      </c>
      <c r="BF23" s="91">
        <f t="shared" si="36"/>
        <v>0</v>
      </c>
      <c r="BG23" s="121" t="str">
        <f t="shared" si="37"/>
        <v/>
      </c>
      <c r="BH23" s="91">
        <f t="shared" si="38"/>
        <v>0</v>
      </c>
      <c r="BI23" s="121" t="str">
        <f t="shared" si="39"/>
        <v/>
      </c>
      <c r="BJ23" s="91">
        <f t="shared" si="40"/>
        <v>0</v>
      </c>
      <c r="BK23" s="121" t="str">
        <f t="shared" si="41"/>
        <v/>
      </c>
      <c r="BL23" s="91">
        <f t="shared" si="42"/>
        <v>0</v>
      </c>
      <c r="BM23" s="123" t="str">
        <f t="shared" si="43"/>
        <v/>
      </c>
      <c r="BN23" s="113"/>
      <c r="BO23" s="129">
        <f t="shared" si="44"/>
        <v>0</v>
      </c>
      <c r="BP23" s="128" t="str">
        <f t="shared" si="45"/>
        <v/>
      </c>
      <c r="BQ23" s="93">
        <f t="shared" si="46"/>
        <v>0</v>
      </c>
      <c r="BR23" s="128" t="str">
        <f t="shared" si="47"/>
        <v/>
      </c>
      <c r="BS23" s="93">
        <f t="shared" si="48"/>
        <v>0</v>
      </c>
      <c r="BT23" s="128" t="str">
        <f t="shared" si="49"/>
        <v/>
      </c>
      <c r="BU23" s="93">
        <f t="shared" si="111"/>
        <v>0</v>
      </c>
      <c r="BV23" s="128" t="str">
        <f t="shared" si="50"/>
        <v/>
      </c>
      <c r="BW23" s="93">
        <f t="shared" si="51"/>
        <v>0</v>
      </c>
      <c r="BX23" s="128" t="str">
        <f t="shared" si="52"/>
        <v/>
      </c>
      <c r="BY23" s="93">
        <f t="shared" si="53"/>
        <v>0</v>
      </c>
      <c r="BZ23" s="130" t="str">
        <f t="shared" si="54"/>
        <v/>
      </c>
      <c r="CA23" s="113"/>
      <c r="CB23" s="136">
        <f t="shared" si="55"/>
        <v>0</v>
      </c>
      <c r="CC23" s="135" t="str">
        <f t="shared" si="56"/>
        <v/>
      </c>
      <c r="CD23" s="95">
        <f t="shared" si="57"/>
        <v>0</v>
      </c>
      <c r="CE23" s="135" t="str">
        <f t="shared" si="58"/>
        <v/>
      </c>
      <c r="CF23" s="95">
        <f t="shared" si="59"/>
        <v>0</v>
      </c>
      <c r="CG23" s="135" t="str">
        <f t="shared" si="60"/>
        <v/>
      </c>
      <c r="CH23" s="95">
        <f t="shared" si="61"/>
        <v>0</v>
      </c>
      <c r="CI23" s="135" t="str">
        <f t="shared" si="62"/>
        <v/>
      </c>
      <c r="CJ23" s="95">
        <f t="shared" si="63"/>
        <v>0</v>
      </c>
      <c r="CK23" s="135" t="str">
        <f t="shared" si="64"/>
        <v/>
      </c>
      <c r="CL23" s="95">
        <f t="shared" si="65"/>
        <v>0</v>
      </c>
      <c r="CM23" s="137" t="str">
        <f t="shared" si="66"/>
        <v/>
      </c>
      <c r="CO23" s="163">
        <f>IFERROR(ROUNDUP((AB23*(VLOOKUP(VLOOKUP(AC23,Données!$J$2:$L$208,3,FALSE),Données!$E$10:$G$12,3,FALSE)))/1,0),0)</f>
        <v>136</v>
      </c>
      <c r="CP23" s="159">
        <f>IFERROR(ROUNDUP((AD23*(VLOOKUP(VLOOKUP(AE23,Données!$J$2:$L$208,3,FALSE),Données!$E$10:$G$12,3,FALSE)))/1,0),0)</f>
        <v>223</v>
      </c>
      <c r="CQ23" s="159">
        <f>IFERROR(ROUNDUP((AF23*(VLOOKUP(VLOOKUP(AG23,Données!$J$2:$L$208,3,FALSE),Données!$E$10:$G$12,3,FALSE)))/1,0),0)</f>
        <v>0</v>
      </c>
      <c r="CR23" s="159">
        <f>IFERROR(ROUNDUP((AH23*(VLOOKUP(VLOOKUP(AI23,Données!$J$2:$L$208,3,FALSE),Données!$E$10:$G$12,3,FALSE)))/1,0),0)</f>
        <v>0</v>
      </c>
      <c r="CS23" s="159">
        <f>IFERROR(ROUNDUP((AJ23*(VLOOKUP(VLOOKUP(AK23,Données!$J$2:$L$208,3,FALSE),Données!$E$10:$G$12,3,FALSE)))/1,0),0)</f>
        <v>0</v>
      </c>
      <c r="CT23" s="160">
        <f>IFERROR(ROUNDUP((AL23*(VLOOKUP(VLOOKUP(AM23,Données!$J$2:$L$208,3,FALSE),Données!$E$10:$G$12,3,FALSE)))/1,0),0)</f>
        <v>0</v>
      </c>
      <c r="CU23" s="158">
        <f>IF(ISNA(15/(VLOOKUP(VLOOKUP(AC23,Données!$J$2:$L$208,3,FALSE),Données!$E$10:$G$12,3,FALSE))),0,15/(VLOOKUP(VLOOKUP(AC23,Données!$J$2:$L$208,3,FALSE),Données!$E$10:$G$12,3,FALSE)))</f>
        <v>11.25</v>
      </c>
      <c r="CV23" s="159">
        <f>IF(ISNA(15/(VLOOKUP(VLOOKUP(AE23,Données!$J$2:$L$208,3,FALSE),Données!$E$10:$G$12,3,FALSE))),0,15/(VLOOKUP(VLOOKUP(AE23,Données!$J$2:$L$208,3,FALSE),Données!$E$10:$G$12,3,FALSE)))</f>
        <v>11.25</v>
      </c>
      <c r="CW23" s="159">
        <f>IF(ISNA(15/(VLOOKUP(VLOOKUP(AG23,Données!$J$2:$L$208,3,FALSE),Données!$E$10:$G$12,3,FALSE))),0,15/(VLOOKUP(VLOOKUP(AG23,Données!$J$2:$L$208,3,FALSE),Données!$E$10:$G$12,3,FALSE)))</f>
        <v>0</v>
      </c>
      <c r="CX23" s="159">
        <f>IF(ISNA(15/(VLOOKUP(VLOOKUP(AI23,Données!$J$2:$L$208,3,FALSE),Données!$E$10:$G$12,3,FALSE))),0,15/(VLOOKUP(VLOOKUP(AI23,Données!$J$2:$L$208,3,FALSE),Données!$E$10:$G$12,3,FALSE)))</f>
        <v>0</v>
      </c>
      <c r="CY23" s="159">
        <f>IF(ISNA(15/(VLOOKUP(VLOOKUP(AK23,Données!$J$2:$L$208,3,FALSE),Données!$E$10:$G$12,3,FALSE))),0,15/(VLOOKUP(VLOOKUP(AK23,Données!$J$2:$L$208,3,FALSE),Données!$E$10:$G$12,3,FALSE)))</f>
        <v>0</v>
      </c>
      <c r="CZ23" s="160">
        <f>IF(ISNA(15/(VLOOKUP(VLOOKUP(AM23,Données!$J$2:$L$208,3,FALSE),Données!$E$10:$G$12,3,FALSE))),0,15/(VLOOKUP(VLOOKUP(AM23,Données!$J$2:$L$208,3,FALSE),Données!$E$10:$G$12,3,FALSE)))</f>
        <v>0</v>
      </c>
      <c r="DA23" s="258">
        <v>23</v>
      </c>
      <c r="DB23" s="162">
        <f t="shared" si="112"/>
        <v>12</v>
      </c>
      <c r="DC23" s="161">
        <f t="shared" si="67"/>
        <v>359</v>
      </c>
      <c r="DD23" s="256">
        <f t="shared" si="68"/>
        <v>269</v>
      </c>
      <c r="DE23" s="259">
        <f>HLOOKUP(DA23,Plan!$I$6:$IO$26,17,FALSE)</f>
        <v>12</v>
      </c>
      <c r="DF23" s="164" t="s">
        <v>429</v>
      </c>
      <c r="DG23" s="157" t="str">
        <f t="shared" si="113"/>
        <v>10h30  12</v>
      </c>
      <c r="DH23" s="332">
        <f t="shared" si="69"/>
        <v>144</v>
      </c>
      <c r="DI23" s="334">
        <f t="shared" si="141"/>
        <v>71</v>
      </c>
      <c r="DK23" s="226">
        <f>IFERROR(ROUNDUP((AO23*(VLOOKUP(VLOOKUP(AP23,Données!$J$2:$L$208,3,FALSE),Données!$E$10:$G$12,3,FALSE)))/1,0),0)</f>
        <v>0</v>
      </c>
      <c r="DL23" s="173">
        <f>IFERROR(ROUNDUP((AQ23*(VLOOKUP(VLOOKUP(AR23,Données!$J$2:$L$208,3,FALSE),Données!$E$10:$G$12,3,FALSE)))/1,0),0)</f>
        <v>0</v>
      </c>
      <c r="DM23" s="173">
        <f>IFERROR(ROUNDUP((AS23*(VLOOKUP(VLOOKUP(AT23,Données!$J$2:$L$208,3,FALSE),Données!$E$10:$G$12,3,FALSE)))/1,0),0)</f>
        <v>243</v>
      </c>
      <c r="DN23" s="173">
        <f>IFERROR(ROUNDUP((AU23*(VLOOKUP(VLOOKUP(AV23,Données!$J$2:$L$208,3,FALSE),Données!$E$10:$G$12,3,FALSE)))/1,0),0)</f>
        <v>61</v>
      </c>
      <c r="DO23" s="173">
        <f>IFERROR(ROUNDUP((AW23*(VLOOKUP(VLOOKUP(AX23,Données!$J$2:$L$208,3,FALSE),Données!$E$10:$G$12,3,FALSE)))/1,0),0)</f>
        <v>0</v>
      </c>
      <c r="DP23" s="174">
        <f>IFERROR(ROUNDUP((AY23*(VLOOKUP(VLOOKUP(AZ23,Données!$J$2:$L$208,3,FALSE),Données!$E$10:$G$12,3,FALSE)))/1,0),0)</f>
        <v>0</v>
      </c>
      <c r="DQ23" s="172">
        <f>IF(ISNA(15/(VLOOKUP(VLOOKUP(AP23,Données!$J$2:$L$208,3,FALSE),Données!$E$10:$G$12,3,FALSE))),0,15/(VLOOKUP(VLOOKUP(AP23,Données!$J$2:$L$208,3,FALSE),Données!$E$10:$G$12,3,FALSE)))</f>
        <v>0</v>
      </c>
      <c r="DR23" s="173">
        <f>IF(ISNA(15/(VLOOKUP(VLOOKUP(AR23,Données!$J$2:$L$208,3,FALSE),Données!$E$10:$G$12,3,FALSE))),0,15/(VLOOKUP(VLOOKUP(AR23,Données!$J$2:$L$208,3,FALSE),Données!$E$10:$G$12,3,FALSE)))</f>
        <v>0</v>
      </c>
      <c r="DS23" s="173">
        <f>IF(ISNA(15/(VLOOKUP(VLOOKUP(AT23,Données!$J$2:$L$208,3,FALSE),Données!$E$10:$G$12,3,FALSE))),0,15/(VLOOKUP(VLOOKUP(AT23,Données!$J$2:$L$208,3,FALSE),Données!$E$10:$G$12,3,FALSE)))</f>
        <v>11.25</v>
      </c>
      <c r="DT23" s="173">
        <f>IF(ISNA(15/(VLOOKUP(VLOOKUP(AV23,Données!$J$2:$L$208,3,FALSE),Données!$E$10:$G$12,3,FALSE))),0,15/(VLOOKUP(VLOOKUP(AV23,Données!$J$2:$L$208,3,FALSE),Données!$E$10:$G$12,3,FALSE)))</f>
        <v>36</v>
      </c>
      <c r="DU23" s="173">
        <f>IF(ISNA(15/(VLOOKUP(VLOOKUP(AX23,Données!$J$2:$L$208,3,FALSE),Données!$E$10:$G$12,3,FALSE))),0,15/(VLOOKUP(VLOOKUP(AX23,Données!$J$2:$L$208,3,FALSE),Données!$E$10:$G$12,3,FALSE)))</f>
        <v>0</v>
      </c>
      <c r="DV23" s="174">
        <f>IF(ISNA(15/(VLOOKUP(VLOOKUP(AZ23,Données!$J$2:$L$208,3,FALSE),Données!$E$10:$G$12,3,FALSE))),0,15/(VLOOKUP(VLOOKUP(AZ23,Données!$J$2:$L$208,3,FALSE),Données!$E$10:$G$12,3,FALSE)))</f>
        <v>0</v>
      </c>
      <c r="DW23" s="282">
        <v>23</v>
      </c>
      <c r="DX23" s="169">
        <f t="shared" si="114"/>
        <v>24</v>
      </c>
      <c r="DY23" s="171">
        <f t="shared" si="115"/>
        <v>304</v>
      </c>
      <c r="DZ23" s="228">
        <f t="shared" si="71"/>
        <v>328</v>
      </c>
      <c r="EA23" s="283">
        <f>HLOOKUP(DW23,Plan!$I$6:$IO$26,16,FALSE)</f>
        <v>0</v>
      </c>
      <c r="EB23" s="278" t="s">
        <v>429</v>
      </c>
      <c r="EC23" s="279" t="str">
        <f t="shared" si="116"/>
        <v>10h30  0</v>
      </c>
      <c r="ED23" s="84">
        <f t="shared" si="142"/>
        <v>0</v>
      </c>
      <c r="EE23" s="286">
        <f t="shared" si="143"/>
        <v>132</v>
      </c>
      <c r="EG23" s="208">
        <f>IFERROR(ROUNDUP((BB23*(VLOOKUP(VLOOKUP(BC23,Données!$J$2:$L$208,3,FALSE),Données!$E$10:$G$12,3,FALSE)))/1,0),0)</f>
        <v>0</v>
      </c>
      <c r="EH23" s="182">
        <f>IFERROR(ROUNDUP((BD23*(VLOOKUP(VLOOKUP(BE23,Données!$J$2:$L$208,3,FALSE),Données!$E$10:$G$12,3,FALSE)))/1,0),0)</f>
        <v>0</v>
      </c>
      <c r="EI23" s="182">
        <f>IFERROR(ROUNDUP((BF23*(VLOOKUP(VLOOKUP(BG23,Données!$J$2:$L$208,3,FALSE),Données!$E$10:$G$12,3,FALSE)))/1,0),0)</f>
        <v>0</v>
      </c>
      <c r="EJ23" s="182">
        <f>IFERROR(ROUNDUP((BH23*(VLOOKUP(VLOOKUP(BI23,Données!$J$2:$L$208,3,FALSE),Données!$E$10:$G$12,3,FALSE)))/1,0),0)</f>
        <v>0</v>
      </c>
      <c r="EK23" s="182">
        <f>IFERROR(ROUNDUP((BJ23*(VLOOKUP(VLOOKUP(BK23,Données!$J$2:$L$208,3,FALSE),Données!$E$10:$G$12,3,FALSE)))/1,0),0)</f>
        <v>0</v>
      </c>
      <c r="EL23" s="183">
        <f>IFERROR(ROUNDUP((BL23*(VLOOKUP(VLOOKUP(BM23,Données!$J$2:$L$208,3,FALSE),Données!$E$10:$G$12,3,FALSE)))/1,0),0)</f>
        <v>0</v>
      </c>
      <c r="EM23" s="181">
        <f>IF(ISNA(15/(VLOOKUP(VLOOKUP(BC23,Données!$J$2:$L$208,3,FALSE),Données!$E$10:$G$12,3,FALSE))),0,15/(VLOOKUP(VLOOKUP(BC23,Données!$J$2:$L$208,3,FALSE),Données!$E$10:$G$12,3,FALSE)))</f>
        <v>0</v>
      </c>
      <c r="EN23" s="182">
        <f>IF(ISNA(15/(VLOOKUP(VLOOKUP(BE23,Données!$J$2:$L$208,3,FALSE),Données!$E$10:$G$12,3,FALSE))),0,15/(VLOOKUP(VLOOKUP(BE23,Données!$J$2:$L$208,3,FALSE),Données!$E$10:$G$12,3,FALSE)))</f>
        <v>0</v>
      </c>
      <c r="EO23" s="182">
        <f>IF(ISNA(15/(VLOOKUP(VLOOKUP(BG23,Données!$J$2:$L$208,3,FALSE),Données!$E$10:$G$12,3,FALSE))),0,15/(VLOOKUP(VLOOKUP(BG23,Données!$J$2:$L$208,3,FALSE),Données!$E$10:$G$12,3,FALSE)))</f>
        <v>0</v>
      </c>
      <c r="EP23" s="182">
        <f>IF(ISNA(15/(VLOOKUP(VLOOKUP(BI23,Données!$J$2:$L$208,3,FALSE),Données!$E$10:$G$12,3,FALSE))),0,15/(VLOOKUP(VLOOKUP(BI23,Données!$J$2:$L$208,3,FALSE),Données!$E$10:$G$12,3,FALSE)))</f>
        <v>0</v>
      </c>
      <c r="EQ23" s="182">
        <f>IF(ISNA(15/(VLOOKUP(VLOOKUP(BK23,Données!$J$2:$L$208,3,FALSE),Données!$E$10:$G$12,3,FALSE))),0,15/(VLOOKUP(VLOOKUP(BK23,Données!$J$2:$L$208,3,FALSE),Données!$E$10:$G$12,3,FALSE)))</f>
        <v>0</v>
      </c>
      <c r="ER23" s="183">
        <f>IF(ISNA(15/(VLOOKUP(VLOOKUP(BM23,Données!$J$2:$L$208,3,FALSE),Données!$E$10:$G$12,3,FALSE))),0,15/(VLOOKUP(VLOOKUP(BM23,Données!$J$2:$L$208,3,FALSE),Données!$E$10:$G$12,3,FALSE)))</f>
        <v>0</v>
      </c>
      <c r="ES23" s="293">
        <v>23</v>
      </c>
      <c r="ET23" s="573">
        <f t="shared" si="117"/>
        <v>24</v>
      </c>
      <c r="EU23" s="180">
        <f t="shared" si="118"/>
        <v>0</v>
      </c>
      <c r="EV23" s="211" t="str">
        <f t="shared" si="72"/>
        <v/>
      </c>
      <c r="EW23" s="211">
        <f>HLOOKUP(ES23,Plan!$I$6:$IO$26,19,FALSE)</f>
        <v>7</v>
      </c>
      <c r="EX23" s="210" t="s">
        <v>429</v>
      </c>
      <c r="EY23" s="182" t="str">
        <f t="shared" si="119"/>
        <v>10h30  7</v>
      </c>
      <c r="EZ23" s="295">
        <f t="shared" si="144"/>
        <v>168</v>
      </c>
      <c r="FA23" s="296">
        <f t="shared" si="148"/>
        <v>123.375</v>
      </c>
      <c r="FC23" s="200">
        <f>IFERROR(ROUNDUP((BO23*(VLOOKUP(VLOOKUP(BP23,Données!$J$2:$L$208,3,FALSE),Données!$E$10:$G$12,3,FALSE)))/1,0),0)</f>
        <v>0</v>
      </c>
      <c r="FD23" s="190">
        <f>IFERROR(ROUNDUP((BQ23*(VLOOKUP(VLOOKUP(BR23,Données!$J$2:$L$208,3,FALSE),Données!$E$10:$G$12,3,FALSE)))/1,0),0)</f>
        <v>0</v>
      </c>
      <c r="FE23" s="190">
        <f>IFERROR(ROUNDUP((BS23*(VLOOKUP(VLOOKUP(BT23,Données!$J$2:$L$208,3,FALSE),Données!$E$10:$G$12,3,FALSE)))/1,0),0)</f>
        <v>0</v>
      </c>
      <c r="FF23" s="190">
        <f>IFERROR(ROUNDUP((BU23*(VLOOKUP(VLOOKUP(BV23,Données!$J$2:$L$208,3,FALSE),Données!$E$10:$G$12,3,FALSE)))/1,0),0)</f>
        <v>0</v>
      </c>
      <c r="FG23" s="190">
        <f>IFERROR(ROUNDUP((BW23*(VLOOKUP(VLOOKUP(BX23,Données!$J$2:$L$208,3,FALSE),Données!$E$10:$G$12,3,FALSE)))/1,0),0)</f>
        <v>0</v>
      </c>
      <c r="FH23" s="191">
        <f>IFERROR(ROUNDUP((BY23*(VLOOKUP(VLOOKUP(BZ23,Données!$J$2:$L$208,3,FALSE),Données!$E$10:$G$12,3,FALSE)))/1,0),0)</f>
        <v>0</v>
      </c>
      <c r="FI23" s="189">
        <f>IF(ISNA(15/(VLOOKUP(VLOOKUP(BP23,Données!$J$2:$L$208,3,FALSE),Données!$E$10:$G$12,3,FALSE))),0,15/(VLOOKUP(VLOOKUP(BP23,Données!$J$2:$L$208,3,FALSE),Données!$E$10:$G$12,3,FALSE)))</f>
        <v>0</v>
      </c>
      <c r="FJ23" s="190">
        <f>IF(ISNA(15/(VLOOKUP(VLOOKUP(BR23,Données!$J$2:$L$208,3,FALSE),Données!$E$10:$G$12,3,FALSE))),0,15/(VLOOKUP(VLOOKUP(BR23,Données!$J$2:$L$208,3,FALSE),Données!$E$10:$G$12,3,FALSE)))</f>
        <v>0</v>
      </c>
      <c r="FK23" s="190">
        <f>IF(ISNA(15/(VLOOKUP(VLOOKUP(BT23,Données!$J$2:$L$208,3,FALSE),Données!$E$10:$G$12,3,FALSE))),0,15/(VLOOKUP(VLOOKUP(BT23,Données!$J$2:$L$208,3,FALSE),Données!$E$10:$G$12,3,FALSE)))</f>
        <v>0</v>
      </c>
      <c r="FL23" s="190">
        <f>IF(ISNA(15/(VLOOKUP(VLOOKUP(BV23,Données!$J$2:$L$208,3,FALSE),Données!$E$10:$G$12,3,FALSE))),0,15/(VLOOKUP(VLOOKUP(BV23,Données!$J$2:$L$208,3,FALSE),Données!$E$10:$G$12,3,FALSE)))</f>
        <v>0</v>
      </c>
      <c r="FM23" s="190">
        <f>IF(ISNA(15/(VLOOKUP(VLOOKUP(BX23,Données!$J$2:$L$208,3,FALSE),Données!$E$10:$G$12,3,FALSE))),0,15/(VLOOKUP(VLOOKUP(BX23,Données!$J$2:$L$208,3,FALSE),Données!$E$10:$G$12,3,FALSE)))</f>
        <v>0</v>
      </c>
      <c r="FN23" s="191">
        <f>IF(ISNA(15/(VLOOKUP(VLOOKUP(BZ23,Données!$J$2:$L$208,3,FALSE),Données!$E$10:$G$12,3,FALSE))),0,15/(VLOOKUP(VLOOKUP(BZ23,Données!$J$2:$L$208,3,FALSE),Données!$E$10:$G$12,3,FALSE)))</f>
        <v>0</v>
      </c>
      <c r="FO23" s="305">
        <v>23</v>
      </c>
      <c r="FP23" s="188">
        <f t="shared" si="120"/>
        <v>36</v>
      </c>
      <c r="FQ23" s="190">
        <f t="shared" si="121"/>
        <v>0</v>
      </c>
      <c r="FR23" s="203" t="str">
        <f t="shared" si="73"/>
        <v/>
      </c>
      <c r="FS23" s="203">
        <f>HLOOKUP(FO23,Plan!$I$6:$IO$26,20,FALSE)</f>
        <v>0</v>
      </c>
      <c r="FT23" s="202" t="s">
        <v>429</v>
      </c>
      <c r="FU23" s="190" t="str">
        <f t="shared" si="122"/>
        <v>10h30  0</v>
      </c>
      <c r="FV23" s="307">
        <f t="shared" si="123"/>
        <v>0</v>
      </c>
      <c r="FW23" s="308">
        <f t="shared" si="145"/>
        <v>233</v>
      </c>
      <c r="FY23" s="233">
        <f>IFERROR(ROUNDUP((CB23*(VLOOKUP(VLOOKUP(CC23,Données!$J$2:$L$208,3,FALSE),Données!$E$10:$G$12,3,FALSE)))/1,0),0)</f>
        <v>0</v>
      </c>
      <c r="FZ23" s="218">
        <f>IFERROR(ROUNDUP((CD23*(VLOOKUP(VLOOKUP(CE23,Données!$J$2:$L$208,3,FALSE),Données!$E$10:$G$12,3,FALSE)))/1,0),0)</f>
        <v>0</v>
      </c>
      <c r="GA23" s="218">
        <f>IFERROR(ROUNDUP((CF23*(VLOOKUP(VLOOKUP(CG23,Données!$J$2:$L$208,3,FALSE),Données!$E$10:$G$12,3,FALSE)))/1,0),0)</f>
        <v>0</v>
      </c>
      <c r="GB23" s="218">
        <f>IFERROR(ROUNDUP((CH23*(VLOOKUP(VLOOKUP(CI23,Données!$J$2:$L$208,3,FALSE),Données!$E$10:$G$12,3,FALSE)))/1,0),0)</f>
        <v>0</v>
      </c>
      <c r="GC23" s="218">
        <f>IFERROR(ROUNDUP((CJ23*(VLOOKUP(VLOOKUP(CK23,Données!$J$2:$L$208,3,FALSE),Données!$E$10:$G$12,3,FALSE)))/1,0),0)</f>
        <v>0</v>
      </c>
      <c r="GD23" s="219">
        <f>IFERROR(ROUNDUP((CL23*(VLOOKUP(VLOOKUP(CM23,Données!$J$2:$L$208,3,FALSE),Données!$E$10:$G$12,3,FALSE)))/1,0),0)</f>
        <v>0</v>
      </c>
      <c r="GE23" s="217">
        <f>IF(ISNA(15/(VLOOKUP(VLOOKUP(CC23,Données!$J$2:$L$208,3,FALSE),Données!$E$10:$G$12,3,FALSE))),0,15/(VLOOKUP(VLOOKUP(CC23,Données!$J$2:$L$208,3,FALSE),Données!$E$10:$G$12,3,FALSE)))</f>
        <v>0</v>
      </c>
      <c r="GF23" s="218">
        <f>IF(ISNA(15/(VLOOKUP(VLOOKUP(CE23,Données!$J$2:$L$208,3,FALSE),Données!$E$10:$G$12,3,FALSE))),0,15/(VLOOKUP(VLOOKUP(CE23,Données!$J$2:$L$208,3,FALSE),Données!$E$10:$G$12,3,FALSE)))</f>
        <v>0</v>
      </c>
      <c r="GG23" s="218">
        <f>IF(ISNA(15/(VLOOKUP(VLOOKUP(CG23,Données!$J$2:$L$208,3,FALSE),Données!$E$10:$G$12,3,FALSE))),0,15/(VLOOKUP(VLOOKUP(CG23,Données!$J$2:$L$208,3,FALSE),Données!$E$10:$G$12,3,FALSE)))</f>
        <v>0</v>
      </c>
      <c r="GH23" s="218">
        <f>IF(ISNA(15/(VLOOKUP(VLOOKUP(CI23,Données!$J$2:$L$208,3,FALSE),Données!$E$10:$G$12,3,FALSE))),0,15/(VLOOKUP(VLOOKUP(CI23,Données!$J$2:$L$208,3,FALSE),Données!$E$10:$G$12,3,FALSE)))</f>
        <v>0</v>
      </c>
      <c r="GI23" s="218">
        <f>IF(ISNA(15/(VLOOKUP(VLOOKUP(CK23,Données!$J$2:$L$208,3,FALSE),Données!$E$10:$G$12,3,FALSE))),0,15/(VLOOKUP(VLOOKUP(CK23,Données!$J$2:$L$208,3,FALSE),Données!$E$10:$G$12,3,FALSE)))</f>
        <v>0</v>
      </c>
      <c r="GJ23" s="219">
        <f>IF(ISNA(15/(VLOOKUP(VLOOKUP(CM23,Données!$J$2:$L$208,3,FALSE),Données!$E$10:$G$12,3,FALSE))),0,15/(VLOOKUP(VLOOKUP(CM23,Données!$J$2:$L$208,3,FALSE),Données!$E$10:$G$12,3,FALSE)))</f>
        <v>0</v>
      </c>
      <c r="GK23" s="318">
        <v>23</v>
      </c>
      <c r="GL23" s="216">
        <f t="shared" si="124"/>
        <v>36</v>
      </c>
      <c r="GM23" s="218">
        <f t="shared" si="125"/>
        <v>0</v>
      </c>
      <c r="GN23" s="236" t="str">
        <f t="shared" si="74"/>
        <v/>
      </c>
      <c r="GO23" s="236">
        <f>HLOOKUP(GK23,Plan!$I$6:$IO$26,21,FALSE)</f>
        <v>0</v>
      </c>
      <c r="GP23" s="235" t="s">
        <v>429</v>
      </c>
      <c r="GQ23" s="218" t="str">
        <f t="shared" si="126"/>
        <v>10h30  0</v>
      </c>
      <c r="GR23" s="320">
        <f t="shared" si="75"/>
        <v>0</v>
      </c>
      <c r="GS23" s="321">
        <f t="shared" si="146"/>
        <v>65</v>
      </c>
      <c r="GT23" s="420"/>
      <c r="GU23" s="425" t="s">
        <v>511</v>
      </c>
      <c r="GV23" s="429" t="e">
        <f>#REF!</f>
        <v>#REF!</v>
      </c>
      <c r="GW23" s="430" t="e">
        <f>#REF!</f>
        <v>#REF!</v>
      </c>
      <c r="GX23" s="448" t="e">
        <f t="shared" si="127"/>
        <v>#REF!</v>
      </c>
      <c r="GY23" s="429" t="e">
        <f>#REF!</f>
        <v>#REF!</v>
      </c>
      <c r="GZ23" s="421" t="e">
        <f>#REF!</f>
        <v>#REF!</v>
      </c>
      <c r="HA23" s="434" t="e">
        <f>#REF!</f>
        <v>#REF!</v>
      </c>
      <c r="HB23" s="451" t="e">
        <f t="shared" si="128"/>
        <v>#REF!</v>
      </c>
      <c r="HD23" s="425" t="s">
        <v>511</v>
      </c>
      <c r="HE23" s="453" t="str">
        <f>IF(AB23=0,"",IF(VLOOKUP(AC23,Données!$J$2:$M$258,4,FALSE)="G",AB23,""))</f>
        <v/>
      </c>
      <c r="HF23" s="397" t="str">
        <f>IF(AD23=0,"",IF(VLOOKUP(AE23,Données!$J$2:$M$258,4,FALSE)="G",AD23,""))</f>
        <v/>
      </c>
      <c r="HG23" s="397" t="str">
        <f>IF(AF23=0,"",IF(VLOOKUP(AG23,Données!$J$2:$M$258,4,FALSE)="G",AF23,""))</f>
        <v/>
      </c>
      <c r="HH23" s="397" t="str">
        <f>IF(AH23=0,"",IF(VLOOKUP(AI23,Données!$J$2:$M$258,4,FALSE)="G",AH23,""))</f>
        <v/>
      </c>
      <c r="HI23" s="397" t="str">
        <f>IF(AJ23=0,"",IF(VLOOKUP(AK23,Données!$J$2:$M$258,4,FALSE)="G",AJ23,""))</f>
        <v/>
      </c>
      <c r="HJ23" s="461" t="str">
        <f>IF(AL23=0,"",IF(VLOOKUP(AM23,Données!$J$2:$M$258,4,FALSE)="G",AL23,""))</f>
        <v/>
      </c>
      <c r="HK23" s="464">
        <f t="shared" si="129"/>
        <v>0</v>
      </c>
      <c r="HL23" s="453" t="str">
        <f>IF(AO23=0,"",IF(VLOOKUP(AP23,Données!$J$2:$M$258,4,FALSE)="G",AO23,""))</f>
        <v/>
      </c>
      <c r="HM23" s="397" t="str">
        <f>IF(AQ23=0,"",IF(VLOOKUP(AR23,Données!$J$2:$M$258,4,FALSE)="G",AQ23,""))</f>
        <v/>
      </c>
      <c r="HN23" s="397" t="str">
        <f>IF(AS23=0,"",IF(VLOOKUP(AT23,Données!$J$2:$M$258,4,FALSE)="G",AS23,""))</f>
        <v/>
      </c>
      <c r="HO23" s="397">
        <f>IF(AU23=0,"",IF(VLOOKUP(AV23,Données!$J$2:$M$258,4,FALSE)="G",AU23,""))</f>
        <v>146</v>
      </c>
      <c r="HP23" s="397" t="str">
        <f>IF(AW23=0,"",IF(VLOOKUP(AX23,Données!$J$2:$M$258,4,FALSE)="G",AW23,""))</f>
        <v/>
      </c>
      <c r="HQ23" s="461" t="str">
        <f>IF(AY23=0,"",IF(VLOOKUP(AZ23,Données!$J$2:$M$258,4,FALSE)="G",AY23,""))</f>
        <v/>
      </c>
      <c r="HR23" s="464">
        <f t="shared" si="130"/>
        <v>146</v>
      </c>
      <c r="HS23" s="453" t="str">
        <f>IF(BB23=0,"",IF(VLOOKUP(BC23,Données!$J$2:$M$258,4,FALSE)="G",BB23,""))</f>
        <v/>
      </c>
      <c r="HT23" s="397" t="str">
        <f>IF(BD23=0,"",IF(VLOOKUP(BE23,Données!$J$2:$M$258,4,FALSE)="G",BD23,""))</f>
        <v/>
      </c>
      <c r="HU23" s="397" t="str">
        <f>IF(BF23=0,"",IF(VLOOKUP(BG23,Données!$J$2:$M$258,4,FALSE)="G",BF23,""))</f>
        <v/>
      </c>
      <c r="HV23" s="397" t="str">
        <f>IF(BH23=0,"",IF(VLOOKUP(BI23,Données!$J$2:$M$258,4,FALSE)="G",BH23,""))</f>
        <v/>
      </c>
      <c r="HW23" s="397" t="str">
        <f>IF(BJ23=0,"",IF(VLOOKUP(BK23,Données!$J$2:$M$258,4,FALSE)="G",BJ23,""))</f>
        <v/>
      </c>
      <c r="HX23" s="461" t="str">
        <f>IF(BL23=0,"",IF(VLOOKUP(BM23,Données!$J$2:$M$258,4,FALSE)="G",BL23,""))</f>
        <v/>
      </c>
      <c r="HY23" s="464">
        <f t="shared" si="131"/>
        <v>0</v>
      </c>
      <c r="HZ23" s="453" t="str">
        <f>IF(BO23=0,"",IF(VLOOKUP(BP23,Données!$J$2:$M$258,4,FALSE)="G",BO23,""))</f>
        <v/>
      </c>
      <c r="IA23" s="397" t="str">
        <f>IF(BQ23=0,"",IF(VLOOKUP(BR23,Données!$J$2:$M$258,4,FALSE)="G",BQ23,""))</f>
        <v/>
      </c>
      <c r="IB23" s="397" t="str">
        <f>IF(BS23=0,"",IF(VLOOKUP(BT23,Données!$J$2:$M$258,4,FALSE)="G",BS23,""))</f>
        <v/>
      </c>
      <c r="IC23" s="397" t="str">
        <f>IF(BU23=0,"",IF(VLOOKUP(BV23,Données!$J$2:$M$258,4,FALSE)="G",BU23,""))</f>
        <v/>
      </c>
      <c r="ID23" s="397" t="str">
        <f>IF(BW23=0,"",IF(VLOOKUP(BX23,Données!$J$2:$M$258,4,FALSE)="G",BW23,""))</f>
        <v/>
      </c>
      <c r="IE23" s="461" t="str">
        <f>IF(BY23=0,"",IF(VLOOKUP(BZ23,Données!$J$2:$M$258,4,FALSE)="G",BY23,""))</f>
        <v/>
      </c>
      <c r="IF23" s="464">
        <f t="shared" si="132"/>
        <v>0</v>
      </c>
      <c r="IG23" s="453" t="str">
        <f>IF(CB23=0,"",IF(VLOOKUP(CC23,Données!$J$2:$M$258,4,FALSE)="G",CB23,""))</f>
        <v/>
      </c>
      <c r="IH23" s="397" t="str">
        <f>IF(CD23=0,"",IF(VLOOKUP(CE23,Données!$J$2:$M$258,4,FALSE)="G",CD23,""))</f>
        <v/>
      </c>
      <c r="II23" s="397" t="str">
        <f>IF(CF23=0,"",IF(VLOOKUP(CG23,Données!$J$2:$M$258,4,FALSE)="G",CF23,""))</f>
        <v/>
      </c>
      <c r="IJ23" s="397" t="str">
        <f>IF(CH23=0,"",IF(VLOOKUP(CI23,Données!$J$2:$M$258,4,FALSE)="G",CH23,""))</f>
        <v/>
      </c>
      <c r="IK23" s="397" t="str">
        <f>IF(CJ23=0,"",IF(VLOOKUP(CK23,Données!$J$2:$M$258,4,FALSE)="G",CJ23,""))</f>
        <v/>
      </c>
      <c r="IL23" s="461" t="str">
        <f>IF(CL23=0,"",IF(VLOOKUP(CM23,Données!$J$2:$M$258,4,FALSE)="G",CL23,""))</f>
        <v/>
      </c>
      <c r="IM23" s="464">
        <f t="shared" si="133"/>
        <v>0</v>
      </c>
      <c r="IO23" s="480">
        <f t="shared" si="77"/>
        <v>0</v>
      </c>
      <c r="IP23" s="481">
        <f t="shared" si="78"/>
        <v>146</v>
      </c>
      <c r="IQ23" s="482">
        <f t="shared" si="79"/>
        <v>269</v>
      </c>
      <c r="IR23" s="483">
        <f t="shared" si="80"/>
        <v>182</v>
      </c>
      <c r="IS23" s="484">
        <f t="shared" si="81"/>
        <v>269</v>
      </c>
      <c r="IT23" s="481">
        <f t="shared" si="82"/>
        <v>328</v>
      </c>
      <c r="IU23" s="482">
        <f t="shared" si="134"/>
        <v>12</v>
      </c>
      <c r="IV23" s="485">
        <f t="shared" si="135"/>
        <v>0</v>
      </c>
      <c r="IW23" s="483">
        <f>HLOOKUP(FO23,Plan!$I$6:$IO$30,25,FALSE)</f>
        <v>0</v>
      </c>
      <c r="IX23" s="482" t="str">
        <f t="shared" si="83"/>
        <v>10h30  12</v>
      </c>
      <c r="IY23" s="485">
        <f t="shared" si="84"/>
        <v>144</v>
      </c>
      <c r="IZ23" s="486">
        <f t="shared" si="85"/>
        <v>71</v>
      </c>
      <c r="JA23" s="484" t="str">
        <f t="shared" si="86"/>
        <v>10h30  0</v>
      </c>
      <c r="JB23" s="485">
        <f t="shared" si="87"/>
        <v>0</v>
      </c>
      <c r="JC23" s="487">
        <f t="shared" si="88"/>
        <v>132</v>
      </c>
      <c r="JD23" s="488" t="e">
        <f t="shared" si="136"/>
        <v>#REF!</v>
      </c>
      <c r="JF23" s="512">
        <f t="shared" si="89"/>
        <v>0</v>
      </c>
      <c r="JG23" s="513">
        <f t="shared" si="90"/>
        <v>0</v>
      </c>
      <c r="JH23" s="514">
        <f t="shared" si="91"/>
        <v>0</v>
      </c>
      <c r="JI23" s="515">
        <f t="shared" si="92"/>
        <v>0</v>
      </c>
      <c r="JJ23" s="513">
        <f t="shared" si="93"/>
        <v>0</v>
      </c>
      <c r="JK23" s="516">
        <f t="shared" si="94"/>
        <v>0</v>
      </c>
      <c r="JL23" s="517">
        <f t="shared" si="95"/>
        <v>0</v>
      </c>
      <c r="JM23" s="513">
        <f t="shared" si="96"/>
        <v>0</v>
      </c>
      <c r="JN23" s="514">
        <f t="shared" si="97"/>
        <v>0</v>
      </c>
      <c r="JO23" s="506">
        <f t="shared" si="137"/>
        <v>7</v>
      </c>
      <c r="JP23" s="507">
        <f t="shared" si="138"/>
        <v>0</v>
      </c>
      <c r="JQ23" s="507">
        <f t="shared" si="139"/>
        <v>0</v>
      </c>
      <c r="JR23" s="508">
        <f>HLOOKUP(GK23,Plan!$I$6:$IO$30,25,FALSE)</f>
        <v>0</v>
      </c>
      <c r="JS23" s="515" t="str">
        <f t="shared" si="98"/>
        <v>10h30  7</v>
      </c>
      <c r="JT23" s="513">
        <f t="shared" si="99"/>
        <v>168</v>
      </c>
      <c r="JU23" s="518">
        <f t="shared" si="100"/>
        <v>123.375</v>
      </c>
      <c r="JV23" s="517" t="str">
        <f t="shared" si="101"/>
        <v>10h30  0</v>
      </c>
      <c r="JW23" s="513">
        <f t="shared" si="102"/>
        <v>0</v>
      </c>
      <c r="JX23" s="519">
        <f t="shared" si="103"/>
        <v>233</v>
      </c>
      <c r="JY23" s="515" t="str">
        <f t="shared" si="104"/>
        <v>10h30  0</v>
      </c>
      <c r="JZ23" s="513">
        <f t="shared" si="105"/>
        <v>0</v>
      </c>
      <c r="KA23" s="518">
        <f t="shared" si="106"/>
        <v>65</v>
      </c>
      <c r="KB23" s="520" t="e">
        <f t="shared" si="140"/>
        <v>#REF!</v>
      </c>
    </row>
    <row r="24" spans="1:288" ht="14.25" x14ac:dyDescent="0.2">
      <c r="A24" s="385">
        <f t="shared" si="147"/>
        <v>23</v>
      </c>
      <c r="B24" s="386" t="s">
        <v>390</v>
      </c>
      <c r="C24" s="387" t="s">
        <v>561</v>
      </c>
      <c r="D24" s="388" t="s">
        <v>857</v>
      </c>
      <c r="E24" s="388" t="s">
        <v>264</v>
      </c>
      <c r="F24" s="388">
        <v>132</v>
      </c>
      <c r="G24" s="394" t="str">
        <f>IF(ISNA(VLOOKUP(E24,Données!$J$2:$K$258,2,FALSE)),"",VLOOKUP(E24,Données!$J$2:$K$258,2,FALSE))</f>
        <v>London Luton</v>
      </c>
      <c r="H24" s="80"/>
      <c r="I24" s="77" t="str">
        <f t="shared" si="107"/>
        <v>1005GPA</v>
      </c>
      <c r="J24" s="82"/>
      <c r="K24" s="344" t="s">
        <v>698</v>
      </c>
      <c r="M24" s="84">
        <f t="shared" si="1"/>
        <v>0</v>
      </c>
      <c r="N24" s="84">
        <f t="shared" si="2"/>
        <v>0</v>
      </c>
      <c r="O24" s="84">
        <f t="shared" si="3"/>
        <v>0</v>
      </c>
      <c r="P24" s="84">
        <f t="shared" si="4"/>
        <v>0</v>
      </c>
      <c r="Q24" s="84">
        <f t="shared" si="5"/>
        <v>0</v>
      </c>
      <c r="S24" s="86" t="str">
        <f t="shared" si="108"/>
        <v>1005</v>
      </c>
      <c r="T24" s="371" t="str">
        <f>VLOOKUP(S24,Données!$Q$2:$R$229,2,FALSE)</f>
        <v>1000</v>
      </c>
      <c r="U24" s="85">
        <f>COUNTIF($T$4:T24,T24)</f>
        <v>2</v>
      </c>
      <c r="V24" s="85" t="str">
        <f t="shared" si="6"/>
        <v>GPA</v>
      </c>
      <c r="W24" s="85" t="str">
        <f t="shared" si="109"/>
        <v>10002GPA</v>
      </c>
      <c r="X24" s="85">
        <f t="shared" si="7"/>
        <v>150</v>
      </c>
      <c r="Y24" s="85" t="str">
        <f t="shared" si="8"/>
        <v>BRS</v>
      </c>
      <c r="AA24" s="342" t="s">
        <v>14</v>
      </c>
      <c r="AB24" s="107">
        <f t="shared" si="9"/>
        <v>186</v>
      </c>
      <c r="AC24" s="106" t="str">
        <f t="shared" si="110"/>
        <v>LGW</v>
      </c>
      <c r="AD24" s="97">
        <f t="shared" si="10"/>
        <v>0</v>
      </c>
      <c r="AE24" s="106" t="str">
        <f t="shared" si="11"/>
        <v/>
      </c>
      <c r="AF24" s="97">
        <f t="shared" si="12"/>
        <v>0</v>
      </c>
      <c r="AG24" s="106" t="str">
        <f t="shared" si="13"/>
        <v/>
      </c>
      <c r="AH24" s="97">
        <f t="shared" si="14"/>
        <v>0</v>
      </c>
      <c r="AI24" s="106" t="str">
        <f t="shared" si="15"/>
        <v/>
      </c>
      <c r="AJ24" s="97">
        <f t="shared" si="16"/>
        <v>0</v>
      </c>
      <c r="AK24" s="106" t="str">
        <f t="shared" si="17"/>
        <v/>
      </c>
      <c r="AL24" s="97">
        <f t="shared" si="18"/>
        <v>0</v>
      </c>
      <c r="AM24" s="108" t="str">
        <f t="shared" si="19"/>
        <v/>
      </c>
      <c r="AN24" s="113"/>
      <c r="AO24" s="115">
        <f t="shared" si="20"/>
        <v>0</v>
      </c>
      <c r="AP24" s="114" t="str">
        <f t="shared" si="21"/>
        <v/>
      </c>
      <c r="AQ24" s="89">
        <f t="shared" si="22"/>
        <v>246</v>
      </c>
      <c r="AR24" s="114" t="str">
        <f t="shared" si="23"/>
        <v>AUH</v>
      </c>
      <c r="AS24" s="89">
        <f t="shared" si="24"/>
        <v>0</v>
      </c>
      <c r="AT24" s="114" t="str">
        <f t="shared" si="25"/>
        <v/>
      </c>
      <c r="AU24" s="89">
        <f t="shared" si="26"/>
        <v>0</v>
      </c>
      <c r="AV24" s="114" t="str">
        <f t="shared" si="27"/>
        <v/>
      </c>
      <c r="AW24" s="89">
        <f t="shared" si="28"/>
        <v>0</v>
      </c>
      <c r="AX24" s="114" t="str">
        <f t="shared" si="29"/>
        <v/>
      </c>
      <c r="AY24" s="89">
        <f t="shared" si="30"/>
        <v>0</v>
      </c>
      <c r="AZ24" s="116" t="str">
        <f t="shared" si="31"/>
        <v/>
      </c>
      <c r="BA24" s="113"/>
      <c r="BB24" s="122">
        <f t="shared" si="32"/>
        <v>0</v>
      </c>
      <c r="BC24" s="121" t="str">
        <f t="shared" si="33"/>
        <v/>
      </c>
      <c r="BD24" s="91">
        <f t="shared" si="34"/>
        <v>0</v>
      </c>
      <c r="BE24" s="121" t="str">
        <f t="shared" si="35"/>
        <v/>
      </c>
      <c r="BF24" s="91">
        <f t="shared" si="36"/>
        <v>156</v>
      </c>
      <c r="BG24" s="121" t="str">
        <f t="shared" si="37"/>
        <v>LTN</v>
      </c>
      <c r="BH24" s="91">
        <f t="shared" si="38"/>
        <v>154</v>
      </c>
      <c r="BI24" s="121" t="str">
        <f t="shared" si="39"/>
        <v>EDI</v>
      </c>
      <c r="BJ24" s="91">
        <f t="shared" si="40"/>
        <v>156</v>
      </c>
      <c r="BK24" s="121" t="str">
        <f t="shared" si="41"/>
        <v>LGW</v>
      </c>
      <c r="BL24" s="91">
        <f t="shared" si="42"/>
        <v>0</v>
      </c>
      <c r="BM24" s="123" t="str">
        <f t="shared" si="43"/>
        <v/>
      </c>
      <c r="BN24" s="113"/>
      <c r="BO24" s="129">
        <f t="shared" si="44"/>
        <v>0</v>
      </c>
      <c r="BP24" s="128" t="str">
        <f t="shared" si="45"/>
        <v/>
      </c>
      <c r="BQ24" s="93">
        <f t="shared" si="46"/>
        <v>0</v>
      </c>
      <c r="BR24" s="128" t="str">
        <f t="shared" si="47"/>
        <v/>
      </c>
      <c r="BS24" s="93">
        <f t="shared" si="48"/>
        <v>0</v>
      </c>
      <c r="BT24" s="128" t="str">
        <f t="shared" si="49"/>
        <v/>
      </c>
      <c r="BU24" s="93">
        <f t="shared" si="111"/>
        <v>0</v>
      </c>
      <c r="BV24" s="128" t="str">
        <f t="shared" si="50"/>
        <v/>
      </c>
      <c r="BW24" s="93">
        <f t="shared" si="51"/>
        <v>0</v>
      </c>
      <c r="BX24" s="128" t="str">
        <f t="shared" si="52"/>
        <v/>
      </c>
      <c r="BY24" s="93">
        <f t="shared" si="53"/>
        <v>180</v>
      </c>
      <c r="BZ24" s="130" t="str">
        <f t="shared" si="54"/>
        <v>LHR</v>
      </c>
      <c r="CA24" s="113"/>
      <c r="CB24" s="136">
        <f t="shared" si="55"/>
        <v>0</v>
      </c>
      <c r="CC24" s="135" t="str">
        <f t="shared" si="56"/>
        <v/>
      </c>
      <c r="CD24" s="95">
        <f t="shared" si="57"/>
        <v>0</v>
      </c>
      <c r="CE24" s="135" t="str">
        <f t="shared" si="58"/>
        <v/>
      </c>
      <c r="CF24" s="95">
        <f t="shared" si="59"/>
        <v>0</v>
      </c>
      <c r="CG24" s="135" t="str">
        <f t="shared" si="60"/>
        <v/>
      </c>
      <c r="CH24" s="95">
        <f t="shared" si="61"/>
        <v>0</v>
      </c>
      <c r="CI24" s="135" t="str">
        <f t="shared" si="62"/>
        <v/>
      </c>
      <c r="CJ24" s="95">
        <f t="shared" si="63"/>
        <v>0</v>
      </c>
      <c r="CK24" s="135" t="str">
        <f t="shared" si="64"/>
        <v/>
      </c>
      <c r="CL24" s="95">
        <f t="shared" si="65"/>
        <v>0</v>
      </c>
      <c r="CM24" s="137" t="str">
        <f t="shared" si="66"/>
        <v/>
      </c>
      <c r="CO24" s="163">
        <f>IFERROR(ROUNDUP((AB24*(VLOOKUP(VLOOKUP(AC24,Données!$J$2:$L$208,3,FALSE),Données!$E$10:$G$12,3,FALSE)))/1,0),0)</f>
        <v>78</v>
      </c>
      <c r="CP24" s="159">
        <f>IFERROR(ROUNDUP((AD24*(VLOOKUP(VLOOKUP(AE24,Données!$J$2:$L$208,3,FALSE),Données!$E$10:$G$12,3,FALSE)))/1,0),0)</f>
        <v>0</v>
      </c>
      <c r="CQ24" s="159">
        <f>IFERROR(ROUNDUP((AF24*(VLOOKUP(VLOOKUP(AG24,Données!$J$2:$L$208,3,FALSE),Données!$E$10:$G$12,3,FALSE)))/1,0),0)</f>
        <v>0</v>
      </c>
      <c r="CR24" s="159">
        <f>IFERROR(ROUNDUP((AH24*(VLOOKUP(VLOOKUP(AI24,Données!$J$2:$L$208,3,FALSE),Données!$E$10:$G$12,3,FALSE)))/1,0),0)</f>
        <v>0</v>
      </c>
      <c r="CS24" s="159">
        <f>IFERROR(ROUNDUP((AJ24*(VLOOKUP(VLOOKUP(AK24,Données!$J$2:$L$208,3,FALSE),Données!$E$10:$G$12,3,FALSE)))/1,0),0)</f>
        <v>0</v>
      </c>
      <c r="CT24" s="160">
        <f>IFERROR(ROUNDUP((AL24*(VLOOKUP(VLOOKUP(AM24,Données!$J$2:$L$208,3,FALSE),Données!$E$10:$G$12,3,FALSE)))/1,0),0)</f>
        <v>0</v>
      </c>
      <c r="CU24" s="158">
        <f>IF(ISNA(15/(VLOOKUP(VLOOKUP(AC24,Données!$J$2:$L$208,3,FALSE),Données!$E$10:$G$12,3,FALSE))),0,15/(VLOOKUP(VLOOKUP(AC24,Données!$J$2:$L$208,3,FALSE),Données!$E$10:$G$12,3,FALSE)))</f>
        <v>36</v>
      </c>
      <c r="CV24" s="159">
        <f>IF(ISNA(15/(VLOOKUP(VLOOKUP(AE24,Données!$J$2:$L$208,3,FALSE),Données!$E$10:$G$12,3,FALSE))),0,15/(VLOOKUP(VLOOKUP(AE24,Données!$J$2:$L$208,3,FALSE),Données!$E$10:$G$12,3,FALSE)))</f>
        <v>0</v>
      </c>
      <c r="CW24" s="159">
        <f>IF(ISNA(15/(VLOOKUP(VLOOKUP(AG24,Données!$J$2:$L$208,3,FALSE),Données!$E$10:$G$12,3,FALSE))),0,15/(VLOOKUP(VLOOKUP(AG24,Données!$J$2:$L$208,3,FALSE),Données!$E$10:$G$12,3,FALSE)))</f>
        <v>0</v>
      </c>
      <c r="CX24" s="159">
        <f>IF(ISNA(15/(VLOOKUP(VLOOKUP(AI24,Données!$J$2:$L$208,3,FALSE),Données!$E$10:$G$12,3,FALSE))),0,15/(VLOOKUP(VLOOKUP(AI24,Données!$J$2:$L$208,3,FALSE),Données!$E$10:$G$12,3,FALSE)))</f>
        <v>0</v>
      </c>
      <c r="CY24" s="159">
        <f>IF(ISNA(15/(VLOOKUP(VLOOKUP(AK24,Données!$J$2:$L$208,3,FALSE),Données!$E$10:$G$12,3,FALSE))),0,15/(VLOOKUP(VLOOKUP(AK24,Données!$J$2:$L$208,3,FALSE),Données!$E$10:$G$12,3,FALSE)))</f>
        <v>0</v>
      </c>
      <c r="CZ24" s="160">
        <f>IF(ISNA(15/(VLOOKUP(VLOOKUP(AM24,Données!$J$2:$L$208,3,FALSE),Données!$E$10:$G$12,3,FALSE))),0,15/(VLOOKUP(VLOOKUP(AM24,Données!$J$2:$L$208,3,FALSE),Données!$E$10:$G$12,3,FALSE)))</f>
        <v>0</v>
      </c>
      <c r="DA24" s="258">
        <v>24</v>
      </c>
      <c r="DB24" s="162">
        <f t="shared" si="112"/>
        <v>36</v>
      </c>
      <c r="DC24" s="161">
        <f t="shared" si="67"/>
        <v>78</v>
      </c>
      <c r="DD24" s="256">
        <f t="shared" si="68"/>
        <v>186</v>
      </c>
      <c r="DE24" s="259">
        <f>HLOOKUP(DA24,Plan!$I$6:$IO$26,17,FALSE)</f>
        <v>13</v>
      </c>
      <c r="DF24" s="164" t="s">
        <v>430</v>
      </c>
      <c r="DG24" s="157" t="str">
        <f t="shared" si="113"/>
        <v>10h45  13</v>
      </c>
      <c r="DH24" s="332">
        <f t="shared" si="69"/>
        <v>468</v>
      </c>
      <c r="DI24" s="334">
        <f t="shared" si="141"/>
        <v>5</v>
      </c>
      <c r="DK24" s="226">
        <f>IFERROR(ROUNDUP((AO24*(VLOOKUP(VLOOKUP(AP24,Données!$J$2:$L$208,3,FALSE),Données!$E$10:$G$12,3,FALSE)))/1,0),0)</f>
        <v>0</v>
      </c>
      <c r="DL24" s="173">
        <f>IFERROR(ROUNDUP((AQ24*(VLOOKUP(VLOOKUP(AR24,Données!$J$2:$L$208,3,FALSE),Données!$E$10:$G$12,3,FALSE)))/1,0),0)</f>
        <v>328</v>
      </c>
      <c r="DM24" s="173">
        <f>IFERROR(ROUNDUP((AS24*(VLOOKUP(VLOOKUP(AT24,Données!$J$2:$L$208,3,FALSE),Données!$E$10:$G$12,3,FALSE)))/1,0),0)</f>
        <v>0</v>
      </c>
      <c r="DN24" s="173">
        <f>IFERROR(ROUNDUP((AU24*(VLOOKUP(VLOOKUP(AV24,Données!$J$2:$L$208,3,FALSE),Données!$E$10:$G$12,3,FALSE)))/1,0),0)</f>
        <v>0</v>
      </c>
      <c r="DO24" s="173">
        <f>IFERROR(ROUNDUP((AW24*(VLOOKUP(VLOOKUP(AX24,Données!$J$2:$L$208,3,FALSE),Données!$E$10:$G$12,3,FALSE)))/1,0),0)</f>
        <v>0</v>
      </c>
      <c r="DP24" s="174">
        <f>IFERROR(ROUNDUP((AY24*(VLOOKUP(VLOOKUP(AZ24,Données!$J$2:$L$208,3,FALSE),Données!$E$10:$G$12,3,FALSE)))/1,0),0)</f>
        <v>0</v>
      </c>
      <c r="DQ24" s="172">
        <f>IF(ISNA(15/(VLOOKUP(VLOOKUP(AP24,Données!$J$2:$L$208,3,FALSE),Données!$E$10:$G$12,3,FALSE))),0,15/(VLOOKUP(VLOOKUP(AP24,Données!$J$2:$L$208,3,FALSE),Données!$E$10:$G$12,3,FALSE)))</f>
        <v>0</v>
      </c>
      <c r="DR24" s="173">
        <f>IF(ISNA(15/(VLOOKUP(VLOOKUP(AR24,Données!$J$2:$L$208,3,FALSE),Données!$E$10:$G$12,3,FALSE))),0,15/(VLOOKUP(VLOOKUP(AR24,Données!$J$2:$L$208,3,FALSE),Données!$E$10:$G$12,3,FALSE)))</f>
        <v>11.25</v>
      </c>
      <c r="DS24" s="173">
        <f>IF(ISNA(15/(VLOOKUP(VLOOKUP(AT24,Données!$J$2:$L$208,3,FALSE),Données!$E$10:$G$12,3,FALSE))),0,15/(VLOOKUP(VLOOKUP(AT24,Données!$J$2:$L$208,3,FALSE),Données!$E$10:$G$12,3,FALSE)))</f>
        <v>0</v>
      </c>
      <c r="DT24" s="173">
        <f>IF(ISNA(15/(VLOOKUP(VLOOKUP(AV24,Données!$J$2:$L$208,3,FALSE),Données!$E$10:$G$12,3,FALSE))),0,15/(VLOOKUP(VLOOKUP(AV24,Données!$J$2:$L$208,3,FALSE),Données!$E$10:$G$12,3,FALSE)))</f>
        <v>0</v>
      </c>
      <c r="DU24" s="173">
        <f>IF(ISNA(15/(VLOOKUP(VLOOKUP(AX24,Données!$J$2:$L$208,3,FALSE),Données!$E$10:$G$12,3,FALSE))),0,15/(VLOOKUP(VLOOKUP(AX24,Données!$J$2:$L$208,3,FALSE),Données!$E$10:$G$12,3,FALSE)))</f>
        <v>0</v>
      </c>
      <c r="DV24" s="174">
        <f>IF(ISNA(15/(VLOOKUP(VLOOKUP(AZ24,Données!$J$2:$L$208,3,FALSE),Données!$E$10:$G$12,3,FALSE))),0,15/(VLOOKUP(VLOOKUP(AZ24,Données!$J$2:$L$208,3,FALSE),Données!$E$10:$G$12,3,FALSE)))</f>
        <v>0</v>
      </c>
      <c r="DW24" s="282">
        <v>24</v>
      </c>
      <c r="DX24" s="169">
        <f t="shared" si="114"/>
        <v>12</v>
      </c>
      <c r="DY24" s="171">
        <f t="shared" si="115"/>
        <v>328</v>
      </c>
      <c r="DZ24" s="228">
        <f t="shared" si="71"/>
        <v>246</v>
      </c>
      <c r="EA24" s="283">
        <f>HLOOKUP(DW24,Plan!$I$6:$IO$26,16,FALSE)</f>
        <v>0</v>
      </c>
      <c r="EB24" s="278" t="s">
        <v>430</v>
      </c>
      <c r="EC24" s="279" t="str">
        <f t="shared" si="116"/>
        <v>10h45  0</v>
      </c>
      <c r="ED24" s="84">
        <f t="shared" si="142"/>
        <v>0</v>
      </c>
      <c r="EE24" s="286">
        <f t="shared" si="143"/>
        <v>128.5</v>
      </c>
      <c r="EG24" s="208">
        <f>IFERROR(ROUNDUP((BB24*(VLOOKUP(VLOOKUP(BC24,Données!$J$2:$L$208,3,FALSE),Données!$E$10:$G$12,3,FALSE)))/1,0),0)</f>
        <v>0</v>
      </c>
      <c r="EH24" s="182">
        <f>IFERROR(ROUNDUP((BD24*(VLOOKUP(VLOOKUP(BE24,Données!$J$2:$L$208,3,FALSE),Données!$E$10:$G$12,3,FALSE)))/1,0),0)</f>
        <v>0</v>
      </c>
      <c r="EI24" s="182">
        <f>IFERROR(ROUNDUP((BF24*(VLOOKUP(VLOOKUP(BG24,Données!$J$2:$L$208,3,FALSE),Données!$E$10:$G$12,3,FALSE)))/1,0),0)</f>
        <v>65</v>
      </c>
      <c r="EJ24" s="182">
        <f>IFERROR(ROUNDUP((BH24*(VLOOKUP(VLOOKUP(BI24,Données!$J$2:$L$208,3,FALSE),Données!$E$10:$G$12,3,FALSE)))/1,0),0)</f>
        <v>65</v>
      </c>
      <c r="EK24" s="182">
        <f>IFERROR(ROUNDUP((BJ24*(VLOOKUP(VLOOKUP(BK24,Données!$J$2:$L$208,3,FALSE),Données!$E$10:$G$12,3,FALSE)))/1,0),0)</f>
        <v>65</v>
      </c>
      <c r="EL24" s="183">
        <f>IFERROR(ROUNDUP((BL24*(VLOOKUP(VLOOKUP(BM24,Données!$J$2:$L$208,3,FALSE),Données!$E$10:$G$12,3,FALSE)))/1,0),0)</f>
        <v>0</v>
      </c>
      <c r="EM24" s="181">
        <f>IF(ISNA(15/(VLOOKUP(VLOOKUP(BC24,Données!$J$2:$L$208,3,FALSE),Données!$E$10:$G$12,3,FALSE))),0,15/(VLOOKUP(VLOOKUP(BC24,Données!$J$2:$L$208,3,FALSE),Données!$E$10:$G$12,3,FALSE)))</f>
        <v>0</v>
      </c>
      <c r="EN24" s="182">
        <f>IF(ISNA(15/(VLOOKUP(VLOOKUP(BE24,Données!$J$2:$L$208,3,FALSE),Données!$E$10:$G$12,3,FALSE))),0,15/(VLOOKUP(VLOOKUP(BE24,Données!$J$2:$L$208,3,FALSE),Données!$E$10:$G$12,3,FALSE)))</f>
        <v>0</v>
      </c>
      <c r="EO24" s="182">
        <f>IF(ISNA(15/(VLOOKUP(VLOOKUP(BG24,Données!$J$2:$L$208,3,FALSE),Données!$E$10:$G$12,3,FALSE))),0,15/(VLOOKUP(VLOOKUP(BG24,Données!$J$2:$L$208,3,FALSE),Données!$E$10:$G$12,3,FALSE)))</f>
        <v>36</v>
      </c>
      <c r="EP24" s="182">
        <f>IF(ISNA(15/(VLOOKUP(VLOOKUP(BI24,Données!$J$2:$L$208,3,FALSE),Données!$E$10:$G$12,3,FALSE))),0,15/(VLOOKUP(VLOOKUP(BI24,Données!$J$2:$L$208,3,FALSE),Données!$E$10:$G$12,3,FALSE)))</f>
        <v>36</v>
      </c>
      <c r="EQ24" s="182">
        <f>IF(ISNA(15/(VLOOKUP(VLOOKUP(BK24,Données!$J$2:$L$208,3,FALSE),Données!$E$10:$G$12,3,FALSE))),0,15/(VLOOKUP(VLOOKUP(BK24,Données!$J$2:$L$208,3,FALSE),Données!$E$10:$G$12,3,FALSE)))</f>
        <v>36</v>
      </c>
      <c r="ER24" s="183">
        <f>IF(ISNA(15/(VLOOKUP(VLOOKUP(BM24,Données!$J$2:$L$208,3,FALSE),Données!$E$10:$G$12,3,FALSE))),0,15/(VLOOKUP(VLOOKUP(BM24,Données!$J$2:$L$208,3,FALSE),Données!$E$10:$G$12,3,FALSE)))</f>
        <v>0</v>
      </c>
      <c r="ES24" s="293">
        <v>24</v>
      </c>
      <c r="ET24" s="573">
        <f t="shared" si="117"/>
        <v>36</v>
      </c>
      <c r="EU24" s="180">
        <f t="shared" si="118"/>
        <v>195</v>
      </c>
      <c r="EV24" s="211">
        <f t="shared" si="72"/>
        <v>466</v>
      </c>
      <c r="EW24" s="211">
        <f>HLOOKUP(ES24,Plan!$I$6:$IO$26,19,FALSE)</f>
        <v>7</v>
      </c>
      <c r="EX24" s="210" t="s">
        <v>430</v>
      </c>
      <c r="EY24" s="182" t="str">
        <f t="shared" si="119"/>
        <v>10h45  7</v>
      </c>
      <c r="EZ24" s="295">
        <f t="shared" si="144"/>
        <v>252</v>
      </c>
      <c r="FA24" s="296">
        <f t="shared" si="148"/>
        <v>113.75</v>
      </c>
      <c r="FC24" s="200">
        <f>IFERROR(ROUNDUP((BO24*(VLOOKUP(VLOOKUP(BP24,Données!$J$2:$L$208,3,FALSE),Données!$E$10:$G$12,3,FALSE)))/1,0),0)</f>
        <v>0</v>
      </c>
      <c r="FD24" s="190">
        <f>IFERROR(ROUNDUP((BQ24*(VLOOKUP(VLOOKUP(BR24,Données!$J$2:$L$208,3,FALSE),Données!$E$10:$G$12,3,FALSE)))/1,0),0)</f>
        <v>0</v>
      </c>
      <c r="FE24" s="190">
        <f>IFERROR(ROUNDUP((BS24*(VLOOKUP(VLOOKUP(BT24,Données!$J$2:$L$208,3,FALSE),Données!$E$10:$G$12,3,FALSE)))/1,0),0)</f>
        <v>0</v>
      </c>
      <c r="FF24" s="190">
        <f>IFERROR(ROUNDUP((BU24*(VLOOKUP(VLOOKUP(BV24,Données!$J$2:$L$208,3,FALSE),Données!$E$10:$G$12,3,FALSE)))/1,0),0)</f>
        <v>0</v>
      </c>
      <c r="FG24" s="190">
        <f>IFERROR(ROUNDUP((BW24*(VLOOKUP(VLOOKUP(BX24,Données!$J$2:$L$208,3,FALSE),Données!$E$10:$G$12,3,FALSE)))/1,0),0)</f>
        <v>0</v>
      </c>
      <c r="FH24" s="191">
        <f>IFERROR(ROUNDUP((BY24*(VLOOKUP(VLOOKUP(BZ24,Données!$J$2:$L$208,3,FALSE),Données!$E$10:$G$12,3,FALSE)))/1,0),0)</f>
        <v>75</v>
      </c>
      <c r="FI24" s="189">
        <f>IF(ISNA(15/(VLOOKUP(VLOOKUP(BP24,Données!$J$2:$L$208,3,FALSE),Données!$E$10:$G$12,3,FALSE))),0,15/(VLOOKUP(VLOOKUP(BP24,Données!$J$2:$L$208,3,FALSE),Données!$E$10:$G$12,3,FALSE)))</f>
        <v>0</v>
      </c>
      <c r="FJ24" s="190">
        <f>IF(ISNA(15/(VLOOKUP(VLOOKUP(BR24,Données!$J$2:$L$208,3,FALSE),Données!$E$10:$G$12,3,FALSE))),0,15/(VLOOKUP(VLOOKUP(BR24,Données!$J$2:$L$208,3,FALSE),Données!$E$10:$G$12,3,FALSE)))</f>
        <v>0</v>
      </c>
      <c r="FK24" s="190">
        <f>IF(ISNA(15/(VLOOKUP(VLOOKUP(BT24,Données!$J$2:$L$208,3,FALSE),Données!$E$10:$G$12,3,FALSE))),0,15/(VLOOKUP(VLOOKUP(BT24,Données!$J$2:$L$208,3,FALSE),Données!$E$10:$G$12,3,FALSE)))</f>
        <v>0</v>
      </c>
      <c r="FL24" s="190">
        <f>IF(ISNA(15/(VLOOKUP(VLOOKUP(BV24,Données!$J$2:$L$208,3,FALSE),Données!$E$10:$G$12,3,FALSE))),0,15/(VLOOKUP(VLOOKUP(BV24,Données!$J$2:$L$208,3,FALSE),Données!$E$10:$G$12,3,FALSE)))</f>
        <v>0</v>
      </c>
      <c r="FM24" s="190">
        <f>IF(ISNA(15/(VLOOKUP(VLOOKUP(BX24,Données!$J$2:$L$208,3,FALSE),Données!$E$10:$G$12,3,FALSE))),0,15/(VLOOKUP(VLOOKUP(BX24,Données!$J$2:$L$208,3,FALSE),Données!$E$10:$G$12,3,FALSE)))</f>
        <v>0</v>
      </c>
      <c r="FN24" s="191">
        <f>IF(ISNA(15/(VLOOKUP(VLOOKUP(BZ24,Données!$J$2:$L$208,3,FALSE),Données!$E$10:$G$12,3,FALSE))),0,15/(VLOOKUP(VLOOKUP(BZ24,Données!$J$2:$L$208,3,FALSE),Données!$E$10:$G$12,3,FALSE)))</f>
        <v>36</v>
      </c>
      <c r="FO24" s="305">
        <v>24</v>
      </c>
      <c r="FP24" s="188">
        <f t="shared" si="120"/>
        <v>36</v>
      </c>
      <c r="FQ24" s="190">
        <f t="shared" si="121"/>
        <v>75</v>
      </c>
      <c r="FR24" s="203">
        <f t="shared" si="73"/>
        <v>180</v>
      </c>
      <c r="FS24" s="203">
        <f>HLOOKUP(FO24,Plan!$I$6:$IO$26,20,FALSE)</f>
        <v>0</v>
      </c>
      <c r="FT24" s="202" t="s">
        <v>430</v>
      </c>
      <c r="FU24" s="190" t="str">
        <f t="shared" si="122"/>
        <v>10h45  0</v>
      </c>
      <c r="FV24" s="307">
        <f t="shared" si="123"/>
        <v>0</v>
      </c>
      <c r="FW24" s="308">
        <f t="shared" si="145"/>
        <v>308</v>
      </c>
      <c r="FY24" s="233">
        <f>IFERROR(ROUNDUP((CB24*(VLOOKUP(VLOOKUP(CC24,Données!$J$2:$L$208,3,FALSE),Données!$E$10:$G$12,3,FALSE)))/1,0),0)</f>
        <v>0</v>
      </c>
      <c r="FZ24" s="218">
        <f>IFERROR(ROUNDUP((CD24*(VLOOKUP(VLOOKUP(CE24,Données!$J$2:$L$208,3,FALSE),Données!$E$10:$G$12,3,FALSE)))/1,0),0)</f>
        <v>0</v>
      </c>
      <c r="GA24" s="218">
        <f>IFERROR(ROUNDUP((CF24*(VLOOKUP(VLOOKUP(CG24,Données!$J$2:$L$208,3,FALSE),Données!$E$10:$G$12,3,FALSE)))/1,0),0)</f>
        <v>0</v>
      </c>
      <c r="GB24" s="218">
        <f>IFERROR(ROUNDUP((CH24*(VLOOKUP(VLOOKUP(CI24,Données!$J$2:$L$208,3,FALSE),Données!$E$10:$G$12,3,FALSE)))/1,0),0)</f>
        <v>0</v>
      </c>
      <c r="GC24" s="218">
        <f>IFERROR(ROUNDUP((CJ24*(VLOOKUP(VLOOKUP(CK24,Données!$J$2:$L$208,3,FALSE),Données!$E$10:$G$12,3,FALSE)))/1,0),0)</f>
        <v>0</v>
      </c>
      <c r="GD24" s="219">
        <f>IFERROR(ROUNDUP((CL24*(VLOOKUP(VLOOKUP(CM24,Données!$J$2:$L$208,3,FALSE),Données!$E$10:$G$12,3,FALSE)))/1,0),0)</f>
        <v>0</v>
      </c>
      <c r="GE24" s="217">
        <f>IF(ISNA(15/(VLOOKUP(VLOOKUP(CC24,Données!$J$2:$L$208,3,FALSE),Données!$E$10:$G$12,3,FALSE))),0,15/(VLOOKUP(VLOOKUP(CC24,Données!$J$2:$L$208,3,FALSE),Données!$E$10:$G$12,3,FALSE)))</f>
        <v>0</v>
      </c>
      <c r="GF24" s="218">
        <f>IF(ISNA(15/(VLOOKUP(VLOOKUP(CE24,Données!$J$2:$L$208,3,FALSE),Données!$E$10:$G$12,3,FALSE))),0,15/(VLOOKUP(VLOOKUP(CE24,Données!$J$2:$L$208,3,FALSE),Données!$E$10:$G$12,3,FALSE)))</f>
        <v>0</v>
      </c>
      <c r="GG24" s="218">
        <f>IF(ISNA(15/(VLOOKUP(VLOOKUP(CG24,Données!$J$2:$L$208,3,FALSE),Données!$E$10:$G$12,3,FALSE))),0,15/(VLOOKUP(VLOOKUP(CG24,Données!$J$2:$L$208,3,FALSE),Données!$E$10:$G$12,3,FALSE)))</f>
        <v>0</v>
      </c>
      <c r="GH24" s="218">
        <f>IF(ISNA(15/(VLOOKUP(VLOOKUP(CI24,Données!$J$2:$L$208,3,FALSE),Données!$E$10:$G$12,3,FALSE))),0,15/(VLOOKUP(VLOOKUP(CI24,Données!$J$2:$L$208,3,FALSE),Données!$E$10:$G$12,3,FALSE)))</f>
        <v>0</v>
      </c>
      <c r="GI24" s="218">
        <f>IF(ISNA(15/(VLOOKUP(VLOOKUP(CK24,Données!$J$2:$L$208,3,FALSE),Données!$E$10:$G$12,3,FALSE))),0,15/(VLOOKUP(VLOOKUP(CK24,Données!$J$2:$L$208,3,FALSE),Données!$E$10:$G$12,3,FALSE)))</f>
        <v>0</v>
      </c>
      <c r="GJ24" s="219">
        <f>IF(ISNA(15/(VLOOKUP(VLOOKUP(CM24,Données!$J$2:$L$208,3,FALSE),Données!$E$10:$G$12,3,FALSE))),0,15/(VLOOKUP(VLOOKUP(CM24,Données!$J$2:$L$208,3,FALSE),Données!$E$10:$G$12,3,FALSE)))</f>
        <v>0</v>
      </c>
      <c r="GK24" s="318">
        <v>24</v>
      </c>
      <c r="GL24" s="216">
        <f t="shared" si="124"/>
        <v>36</v>
      </c>
      <c r="GM24" s="218">
        <f t="shared" si="125"/>
        <v>0</v>
      </c>
      <c r="GN24" s="236" t="str">
        <f t="shared" si="74"/>
        <v/>
      </c>
      <c r="GO24" s="236">
        <f>HLOOKUP(GK24,Plan!$I$6:$IO$26,21,FALSE)</f>
        <v>0</v>
      </c>
      <c r="GP24" s="235" t="s">
        <v>430</v>
      </c>
      <c r="GQ24" s="218" t="str">
        <f t="shared" si="126"/>
        <v>10h45  0</v>
      </c>
      <c r="GR24" s="320">
        <f t="shared" si="75"/>
        <v>0</v>
      </c>
      <c r="GS24" s="321">
        <f t="shared" si="146"/>
        <v>65</v>
      </c>
      <c r="GT24" s="420"/>
      <c r="GU24" s="425" t="s">
        <v>512</v>
      </c>
      <c r="GV24" s="429" t="e">
        <f>#REF!</f>
        <v>#REF!</v>
      </c>
      <c r="GW24" s="430" t="e">
        <f>#REF!</f>
        <v>#REF!</v>
      </c>
      <c r="GX24" s="448" t="e">
        <f t="shared" si="127"/>
        <v>#REF!</v>
      </c>
      <c r="GY24" s="429" t="e">
        <f>#REF!</f>
        <v>#REF!</v>
      </c>
      <c r="GZ24" s="421" t="e">
        <f>#REF!</f>
        <v>#REF!</v>
      </c>
      <c r="HA24" s="434" t="e">
        <f>#REF!</f>
        <v>#REF!</v>
      </c>
      <c r="HB24" s="451" t="e">
        <f t="shared" si="128"/>
        <v>#REF!</v>
      </c>
      <c r="HD24" s="425" t="s">
        <v>512</v>
      </c>
      <c r="HE24" s="453">
        <f>IF(AB24=0,"",IF(VLOOKUP(AC24,Données!$J$2:$M$258,4,FALSE)="G",AB24,""))</f>
        <v>186</v>
      </c>
      <c r="HF24" s="397" t="str">
        <f>IF(AD24=0,"",IF(VLOOKUP(AE24,Données!$J$2:$M$258,4,FALSE)="G",AD24,""))</f>
        <v/>
      </c>
      <c r="HG24" s="397" t="str">
        <f>IF(AF24=0,"",IF(VLOOKUP(AG24,Données!$J$2:$M$258,4,FALSE)="G",AF24,""))</f>
        <v/>
      </c>
      <c r="HH24" s="397" t="str">
        <f>IF(AH24=0,"",IF(VLOOKUP(AI24,Données!$J$2:$M$258,4,FALSE)="G",AH24,""))</f>
        <v/>
      </c>
      <c r="HI24" s="397" t="str">
        <f>IF(AJ24=0,"",IF(VLOOKUP(AK24,Données!$J$2:$M$258,4,FALSE)="G",AJ24,""))</f>
        <v/>
      </c>
      <c r="HJ24" s="461" t="str">
        <f>IF(AL24=0,"",IF(VLOOKUP(AM24,Données!$J$2:$M$258,4,FALSE)="G",AL24,""))</f>
        <v/>
      </c>
      <c r="HK24" s="464">
        <f t="shared" si="129"/>
        <v>186</v>
      </c>
      <c r="HL24" s="453" t="str">
        <f>IF(AO24=0,"",IF(VLOOKUP(AP24,Données!$J$2:$M$258,4,FALSE)="G",AO24,""))</f>
        <v/>
      </c>
      <c r="HM24" s="397" t="str">
        <f>IF(AQ24=0,"",IF(VLOOKUP(AR24,Données!$J$2:$M$258,4,FALSE)="G",AQ24,""))</f>
        <v/>
      </c>
      <c r="HN24" s="397" t="str">
        <f>IF(AS24=0,"",IF(VLOOKUP(AT24,Données!$J$2:$M$258,4,FALSE)="G",AS24,""))</f>
        <v/>
      </c>
      <c r="HO24" s="397" t="str">
        <f>IF(AU24=0,"",IF(VLOOKUP(AV24,Données!$J$2:$M$258,4,FALSE)="G",AU24,""))</f>
        <v/>
      </c>
      <c r="HP24" s="397" t="str">
        <f>IF(AW24=0,"",IF(VLOOKUP(AX24,Données!$J$2:$M$258,4,FALSE)="G",AW24,""))</f>
        <v/>
      </c>
      <c r="HQ24" s="461" t="str">
        <f>IF(AY24=0,"",IF(VLOOKUP(AZ24,Données!$J$2:$M$258,4,FALSE)="G",AY24,""))</f>
        <v/>
      </c>
      <c r="HR24" s="464">
        <f t="shared" si="130"/>
        <v>0</v>
      </c>
      <c r="HS24" s="453" t="str">
        <f>IF(BB24=0,"",IF(VLOOKUP(BC24,Données!$J$2:$M$258,4,FALSE)="G",BB24,""))</f>
        <v/>
      </c>
      <c r="HT24" s="397" t="str">
        <f>IF(BD24=0,"",IF(VLOOKUP(BE24,Données!$J$2:$M$258,4,FALSE)="G",BD24,""))</f>
        <v/>
      </c>
      <c r="HU24" s="397">
        <f>IF(BF24=0,"",IF(VLOOKUP(BG24,Données!$J$2:$M$258,4,FALSE)="G",BF24,""))</f>
        <v>156</v>
      </c>
      <c r="HV24" s="397">
        <f>IF(BH24=0,"",IF(VLOOKUP(BI24,Données!$J$2:$M$258,4,FALSE)="G",BH24,""))</f>
        <v>154</v>
      </c>
      <c r="HW24" s="397">
        <f>IF(BJ24=0,"",IF(VLOOKUP(BK24,Données!$J$2:$M$258,4,FALSE)="G",BJ24,""))</f>
        <v>156</v>
      </c>
      <c r="HX24" s="461" t="str">
        <f>IF(BL24=0,"",IF(VLOOKUP(BM24,Données!$J$2:$M$258,4,FALSE)="G",BL24,""))</f>
        <v/>
      </c>
      <c r="HY24" s="464">
        <f t="shared" si="131"/>
        <v>466</v>
      </c>
      <c r="HZ24" s="453" t="str">
        <f>IF(BO24=0,"",IF(VLOOKUP(BP24,Données!$J$2:$M$258,4,FALSE)="G",BO24,""))</f>
        <v/>
      </c>
      <c r="IA24" s="397" t="str">
        <f>IF(BQ24=0,"",IF(VLOOKUP(BR24,Données!$J$2:$M$258,4,FALSE)="G",BQ24,""))</f>
        <v/>
      </c>
      <c r="IB24" s="397" t="str">
        <f>IF(BS24=0,"",IF(VLOOKUP(BT24,Données!$J$2:$M$258,4,FALSE)="G",BS24,""))</f>
        <v/>
      </c>
      <c r="IC24" s="397" t="str">
        <f>IF(BU24=0,"",IF(VLOOKUP(BV24,Données!$J$2:$M$258,4,FALSE)="G",BU24,""))</f>
        <v/>
      </c>
      <c r="ID24" s="397" t="str">
        <f>IF(BW24=0,"",IF(VLOOKUP(BX24,Données!$J$2:$M$258,4,FALSE)="G",BW24,""))</f>
        <v/>
      </c>
      <c r="IE24" s="461">
        <f>IF(BY24=0,"",IF(VLOOKUP(BZ24,Données!$J$2:$M$258,4,FALSE)="G",BY24,""))</f>
        <v>180</v>
      </c>
      <c r="IF24" s="464">
        <f t="shared" si="132"/>
        <v>180</v>
      </c>
      <c r="IG24" s="453" t="str">
        <f>IF(CB24=0,"",IF(VLOOKUP(CC24,Données!$J$2:$M$258,4,FALSE)="G",CB24,""))</f>
        <v/>
      </c>
      <c r="IH24" s="397" t="str">
        <f>IF(CD24=0,"",IF(VLOOKUP(CE24,Données!$J$2:$M$258,4,FALSE)="G",CD24,""))</f>
        <v/>
      </c>
      <c r="II24" s="397" t="str">
        <f>IF(CF24=0,"",IF(VLOOKUP(CG24,Données!$J$2:$M$258,4,FALSE)="G",CF24,""))</f>
        <v/>
      </c>
      <c r="IJ24" s="397" t="str">
        <f>IF(CH24=0,"",IF(VLOOKUP(CI24,Données!$J$2:$M$258,4,FALSE)="G",CH24,""))</f>
        <v/>
      </c>
      <c r="IK24" s="397" t="str">
        <f>IF(CJ24=0,"",IF(VLOOKUP(CK24,Données!$J$2:$M$258,4,FALSE)="G",CJ24,""))</f>
        <v/>
      </c>
      <c r="IL24" s="461" t="str">
        <f>IF(CL24=0,"",IF(VLOOKUP(CM24,Données!$J$2:$M$258,4,FALSE)="G",CL24,""))</f>
        <v/>
      </c>
      <c r="IM24" s="464">
        <f t="shared" si="133"/>
        <v>0</v>
      </c>
      <c r="IO24" s="480">
        <f t="shared" si="77"/>
        <v>186</v>
      </c>
      <c r="IP24" s="481">
        <f t="shared" si="78"/>
        <v>0</v>
      </c>
      <c r="IQ24" s="482">
        <f t="shared" si="79"/>
        <v>0</v>
      </c>
      <c r="IR24" s="483">
        <f t="shared" si="80"/>
        <v>246</v>
      </c>
      <c r="IS24" s="484">
        <f t="shared" si="81"/>
        <v>186</v>
      </c>
      <c r="IT24" s="481">
        <f t="shared" si="82"/>
        <v>246</v>
      </c>
      <c r="IU24" s="482">
        <f t="shared" si="134"/>
        <v>13</v>
      </c>
      <c r="IV24" s="485">
        <f t="shared" si="135"/>
        <v>0</v>
      </c>
      <c r="IW24" s="483">
        <f>HLOOKUP(FO24,Plan!$I$6:$IO$30,25,FALSE)</f>
        <v>0</v>
      </c>
      <c r="IX24" s="482" t="str">
        <f t="shared" si="83"/>
        <v>10h45  13</v>
      </c>
      <c r="IY24" s="485">
        <f t="shared" si="84"/>
        <v>468</v>
      </c>
      <c r="IZ24" s="486">
        <f t="shared" si="85"/>
        <v>5</v>
      </c>
      <c r="JA24" s="484" t="str">
        <f t="shared" si="86"/>
        <v>10h45  0</v>
      </c>
      <c r="JB24" s="485">
        <f t="shared" si="87"/>
        <v>0</v>
      </c>
      <c r="JC24" s="487">
        <f t="shared" si="88"/>
        <v>128.5</v>
      </c>
      <c r="JD24" s="488" t="e">
        <f t="shared" si="136"/>
        <v>#REF!</v>
      </c>
      <c r="JF24" s="512">
        <f t="shared" si="89"/>
        <v>466</v>
      </c>
      <c r="JG24" s="513">
        <f t="shared" si="90"/>
        <v>180</v>
      </c>
      <c r="JH24" s="514">
        <f t="shared" si="91"/>
        <v>0</v>
      </c>
      <c r="JI24" s="515">
        <f t="shared" si="92"/>
        <v>466</v>
      </c>
      <c r="JJ24" s="513">
        <f t="shared" si="93"/>
        <v>180</v>
      </c>
      <c r="JK24" s="516">
        <f t="shared" si="94"/>
        <v>0</v>
      </c>
      <c r="JL24" s="517">
        <f t="shared" si="95"/>
        <v>0</v>
      </c>
      <c r="JM24" s="513">
        <f t="shared" si="96"/>
        <v>0</v>
      </c>
      <c r="JN24" s="514">
        <f t="shared" si="97"/>
        <v>0</v>
      </c>
      <c r="JO24" s="506">
        <f t="shared" si="137"/>
        <v>7</v>
      </c>
      <c r="JP24" s="507">
        <f t="shared" si="138"/>
        <v>0</v>
      </c>
      <c r="JQ24" s="507">
        <f t="shared" si="139"/>
        <v>0</v>
      </c>
      <c r="JR24" s="508">
        <f>HLOOKUP(GK24,Plan!$I$6:$IO$30,25,FALSE)</f>
        <v>0</v>
      </c>
      <c r="JS24" s="515" t="str">
        <f t="shared" si="98"/>
        <v>10h45  7</v>
      </c>
      <c r="JT24" s="513">
        <f t="shared" si="99"/>
        <v>252</v>
      </c>
      <c r="JU24" s="518">
        <f t="shared" si="100"/>
        <v>113.75</v>
      </c>
      <c r="JV24" s="517" t="str">
        <f t="shared" si="101"/>
        <v>10h45  0</v>
      </c>
      <c r="JW24" s="513">
        <f t="shared" si="102"/>
        <v>0</v>
      </c>
      <c r="JX24" s="519">
        <f t="shared" si="103"/>
        <v>308</v>
      </c>
      <c r="JY24" s="515" t="str">
        <f t="shared" si="104"/>
        <v>10h45  0</v>
      </c>
      <c r="JZ24" s="513">
        <f t="shared" si="105"/>
        <v>0</v>
      </c>
      <c r="KA24" s="518">
        <f t="shared" si="106"/>
        <v>65</v>
      </c>
      <c r="KB24" s="520" t="e">
        <f t="shared" si="140"/>
        <v>#REF!</v>
      </c>
    </row>
    <row r="25" spans="1:288" ht="14.25" x14ac:dyDescent="0.2">
      <c r="A25" s="385">
        <f t="shared" si="147"/>
        <v>24</v>
      </c>
      <c r="B25" s="386" t="s">
        <v>394</v>
      </c>
      <c r="C25" s="387" t="s">
        <v>561</v>
      </c>
      <c r="D25" s="388" t="s">
        <v>858</v>
      </c>
      <c r="E25" s="388" t="s">
        <v>200</v>
      </c>
      <c r="F25" s="388">
        <v>156</v>
      </c>
      <c r="G25" s="394" t="str">
        <f>IF(ISNA(VLOOKUP(E25,Données!$J$2:$K$258,2,FALSE)),"",VLOOKUP(E25,Données!$J$2:$K$258,2,FALSE))</f>
        <v>Edinburgh</v>
      </c>
      <c r="H25" s="80"/>
      <c r="I25" s="77" t="str">
        <f t="shared" si="107"/>
        <v>1005GPA</v>
      </c>
      <c r="J25" s="82"/>
      <c r="K25" s="344" t="s">
        <v>699</v>
      </c>
      <c r="M25" s="84">
        <f t="shared" si="1"/>
        <v>0</v>
      </c>
      <c r="N25" s="84">
        <f t="shared" si="2"/>
        <v>0</v>
      </c>
      <c r="O25" s="84">
        <f t="shared" si="3"/>
        <v>0</v>
      </c>
      <c r="P25" s="84">
        <f t="shared" si="4"/>
        <v>0</v>
      </c>
      <c r="Q25" s="84">
        <f t="shared" si="5"/>
        <v>0</v>
      </c>
      <c r="S25" s="86" t="str">
        <f t="shared" si="108"/>
        <v>1005</v>
      </c>
      <c r="T25" s="371" t="str">
        <f>VLOOKUP(S25,Données!$Q$2:$R$229,2,FALSE)</f>
        <v>1000</v>
      </c>
      <c r="U25" s="85">
        <f>COUNTIF($T$4:T25,T25)</f>
        <v>3</v>
      </c>
      <c r="V25" s="85" t="str">
        <f t="shared" si="6"/>
        <v>GPA</v>
      </c>
      <c r="W25" s="85" t="str">
        <f t="shared" si="109"/>
        <v>10003GPA</v>
      </c>
      <c r="X25" s="85">
        <f t="shared" si="7"/>
        <v>73</v>
      </c>
      <c r="Y25" s="85" t="str">
        <f t="shared" si="8"/>
        <v>MSQ</v>
      </c>
      <c r="AA25" s="342" t="s">
        <v>15</v>
      </c>
      <c r="AB25" s="107">
        <f t="shared" si="9"/>
        <v>0</v>
      </c>
      <c r="AC25" s="106" t="str">
        <f t="shared" si="110"/>
        <v/>
      </c>
      <c r="AD25" s="97">
        <f t="shared" si="10"/>
        <v>0</v>
      </c>
      <c r="AE25" s="106" t="str">
        <f t="shared" si="11"/>
        <v/>
      </c>
      <c r="AF25" s="97">
        <f t="shared" si="12"/>
        <v>0</v>
      </c>
      <c r="AG25" s="106" t="str">
        <f t="shared" si="13"/>
        <v/>
      </c>
      <c r="AH25" s="97">
        <f t="shared" si="14"/>
        <v>0</v>
      </c>
      <c r="AI25" s="106" t="str">
        <f t="shared" si="15"/>
        <v/>
      </c>
      <c r="AJ25" s="97">
        <f t="shared" si="16"/>
        <v>0</v>
      </c>
      <c r="AK25" s="106" t="str">
        <f t="shared" si="17"/>
        <v/>
      </c>
      <c r="AL25" s="97">
        <f t="shared" si="18"/>
        <v>0</v>
      </c>
      <c r="AM25" s="108" t="str">
        <f t="shared" si="19"/>
        <v/>
      </c>
      <c r="AN25" s="113"/>
      <c r="AO25" s="115">
        <f t="shared" si="20"/>
        <v>0</v>
      </c>
      <c r="AP25" s="114" t="str">
        <f t="shared" si="21"/>
        <v/>
      </c>
      <c r="AQ25" s="89">
        <f t="shared" si="22"/>
        <v>0</v>
      </c>
      <c r="AR25" s="114" t="str">
        <f t="shared" si="23"/>
        <v/>
      </c>
      <c r="AS25" s="89">
        <f t="shared" si="24"/>
        <v>0</v>
      </c>
      <c r="AT25" s="114" t="str">
        <f t="shared" si="25"/>
        <v/>
      </c>
      <c r="AU25" s="89">
        <f t="shared" si="26"/>
        <v>0</v>
      </c>
      <c r="AV25" s="114" t="str">
        <f t="shared" si="27"/>
        <v/>
      </c>
      <c r="AW25" s="89">
        <f t="shared" si="28"/>
        <v>0</v>
      </c>
      <c r="AX25" s="114" t="str">
        <f t="shared" si="29"/>
        <v/>
      </c>
      <c r="AY25" s="89">
        <f t="shared" si="30"/>
        <v>0</v>
      </c>
      <c r="AZ25" s="116" t="str">
        <f t="shared" si="31"/>
        <v/>
      </c>
      <c r="BA25" s="113"/>
      <c r="BB25" s="122">
        <f t="shared" si="32"/>
        <v>0</v>
      </c>
      <c r="BC25" s="121" t="str">
        <f t="shared" si="33"/>
        <v/>
      </c>
      <c r="BD25" s="91">
        <f t="shared" si="34"/>
        <v>0</v>
      </c>
      <c r="BE25" s="121" t="str">
        <f t="shared" si="35"/>
        <v/>
      </c>
      <c r="BF25" s="91">
        <f t="shared" si="36"/>
        <v>0</v>
      </c>
      <c r="BG25" s="121" t="str">
        <f t="shared" si="37"/>
        <v/>
      </c>
      <c r="BH25" s="91">
        <f t="shared" si="38"/>
        <v>0</v>
      </c>
      <c r="BI25" s="121" t="str">
        <f t="shared" si="39"/>
        <v/>
      </c>
      <c r="BJ25" s="91">
        <f t="shared" si="40"/>
        <v>0</v>
      </c>
      <c r="BK25" s="121" t="str">
        <f t="shared" si="41"/>
        <v/>
      </c>
      <c r="BL25" s="91">
        <f t="shared" si="42"/>
        <v>0</v>
      </c>
      <c r="BM25" s="123" t="str">
        <f t="shared" si="43"/>
        <v/>
      </c>
      <c r="BN25" s="113"/>
      <c r="BO25" s="129">
        <f t="shared" si="44"/>
        <v>0</v>
      </c>
      <c r="BP25" s="128" t="str">
        <f t="shared" si="45"/>
        <v/>
      </c>
      <c r="BQ25" s="93">
        <f t="shared" si="46"/>
        <v>0</v>
      </c>
      <c r="BR25" s="128" t="str">
        <f t="shared" si="47"/>
        <v/>
      </c>
      <c r="BS25" s="93">
        <f t="shared" si="48"/>
        <v>0</v>
      </c>
      <c r="BT25" s="128" t="str">
        <f t="shared" si="49"/>
        <v/>
      </c>
      <c r="BU25" s="93">
        <f t="shared" si="111"/>
        <v>0</v>
      </c>
      <c r="BV25" s="128" t="str">
        <f t="shared" si="50"/>
        <v/>
      </c>
      <c r="BW25" s="93">
        <f t="shared" si="51"/>
        <v>0</v>
      </c>
      <c r="BX25" s="128" t="str">
        <f t="shared" si="52"/>
        <v/>
      </c>
      <c r="BY25" s="93">
        <f t="shared" si="53"/>
        <v>0</v>
      </c>
      <c r="BZ25" s="130" t="str">
        <f t="shared" si="54"/>
        <v/>
      </c>
      <c r="CA25" s="113"/>
      <c r="CB25" s="136">
        <f t="shared" si="55"/>
        <v>0</v>
      </c>
      <c r="CC25" s="135" t="str">
        <f t="shared" si="56"/>
        <v/>
      </c>
      <c r="CD25" s="95">
        <f t="shared" si="57"/>
        <v>0</v>
      </c>
      <c r="CE25" s="135" t="str">
        <f t="shared" si="58"/>
        <v/>
      </c>
      <c r="CF25" s="95">
        <f t="shared" si="59"/>
        <v>0</v>
      </c>
      <c r="CG25" s="135" t="str">
        <f t="shared" si="60"/>
        <v/>
      </c>
      <c r="CH25" s="95">
        <f t="shared" si="61"/>
        <v>0</v>
      </c>
      <c r="CI25" s="135" t="str">
        <f t="shared" si="62"/>
        <v/>
      </c>
      <c r="CJ25" s="95">
        <f t="shared" si="63"/>
        <v>0</v>
      </c>
      <c r="CK25" s="135" t="str">
        <f t="shared" si="64"/>
        <v/>
      </c>
      <c r="CL25" s="95">
        <f t="shared" si="65"/>
        <v>0</v>
      </c>
      <c r="CM25" s="137" t="str">
        <f t="shared" si="66"/>
        <v/>
      </c>
      <c r="CO25" s="163">
        <f>IFERROR(ROUNDUP((AB25*(VLOOKUP(VLOOKUP(AC25,Données!$J$2:$L$208,3,FALSE),Données!$E$10:$G$12,3,FALSE)))/1,0),0)</f>
        <v>0</v>
      </c>
      <c r="CP25" s="159">
        <f>IFERROR(ROUNDUP((AD25*(VLOOKUP(VLOOKUP(AE25,Données!$J$2:$L$208,3,FALSE),Données!$E$10:$G$12,3,FALSE)))/1,0),0)</f>
        <v>0</v>
      </c>
      <c r="CQ25" s="159">
        <f>IFERROR(ROUNDUP((AF25*(VLOOKUP(VLOOKUP(AG25,Données!$J$2:$L$208,3,FALSE),Données!$E$10:$G$12,3,FALSE)))/1,0),0)</f>
        <v>0</v>
      </c>
      <c r="CR25" s="159">
        <f>IFERROR(ROUNDUP((AH25*(VLOOKUP(VLOOKUP(AI25,Données!$J$2:$L$208,3,FALSE),Données!$E$10:$G$12,3,FALSE)))/1,0),0)</f>
        <v>0</v>
      </c>
      <c r="CS25" s="159">
        <f>IFERROR(ROUNDUP((AJ25*(VLOOKUP(VLOOKUP(AK25,Données!$J$2:$L$208,3,FALSE),Données!$E$10:$G$12,3,FALSE)))/1,0),0)</f>
        <v>0</v>
      </c>
      <c r="CT25" s="160">
        <f>IFERROR(ROUNDUP((AL25*(VLOOKUP(VLOOKUP(AM25,Données!$J$2:$L$208,3,FALSE),Données!$E$10:$G$12,3,FALSE)))/1,0),0)</f>
        <v>0</v>
      </c>
      <c r="CU25" s="158">
        <f>IF(ISNA(15/(VLOOKUP(VLOOKUP(AC25,Données!$J$2:$L$208,3,FALSE),Données!$E$10:$G$12,3,FALSE))),0,15/(VLOOKUP(VLOOKUP(AC25,Données!$J$2:$L$208,3,FALSE),Données!$E$10:$G$12,3,FALSE)))</f>
        <v>0</v>
      </c>
      <c r="CV25" s="159">
        <f>IF(ISNA(15/(VLOOKUP(VLOOKUP(AE25,Données!$J$2:$L$208,3,FALSE),Données!$E$10:$G$12,3,FALSE))),0,15/(VLOOKUP(VLOOKUP(AE25,Données!$J$2:$L$208,3,FALSE),Données!$E$10:$G$12,3,FALSE)))</f>
        <v>0</v>
      </c>
      <c r="CW25" s="159">
        <f>IF(ISNA(15/(VLOOKUP(VLOOKUP(AG25,Données!$J$2:$L$208,3,FALSE),Données!$E$10:$G$12,3,FALSE))),0,15/(VLOOKUP(VLOOKUP(AG25,Données!$J$2:$L$208,3,FALSE),Données!$E$10:$G$12,3,FALSE)))</f>
        <v>0</v>
      </c>
      <c r="CX25" s="159">
        <f>IF(ISNA(15/(VLOOKUP(VLOOKUP(AI25,Données!$J$2:$L$208,3,FALSE),Données!$E$10:$G$12,3,FALSE))),0,15/(VLOOKUP(VLOOKUP(AI25,Données!$J$2:$L$208,3,FALSE),Données!$E$10:$G$12,3,FALSE)))</f>
        <v>0</v>
      </c>
      <c r="CY25" s="159">
        <f>IF(ISNA(15/(VLOOKUP(VLOOKUP(AK25,Données!$J$2:$L$208,3,FALSE),Données!$E$10:$G$12,3,FALSE))),0,15/(VLOOKUP(VLOOKUP(AK25,Données!$J$2:$L$208,3,FALSE),Données!$E$10:$G$12,3,FALSE)))</f>
        <v>0</v>
      </c>
      <c r="CZ25" s="160">
        <f>IF(ISNA(15/(VLOOKUP(VLOOKUP(AM25,Données!$J$2:$L$208,3,FALSE),Données!$E$10:$G$12,3,FALSE))),0,15/(VLOOKUP(VLOOKUP(AM25,Données!$J$2:$L$208,3,FALSE),Données!$E$10:$G$12,3,FALSE)))</f>
        <v>0</v>
      </c>
      <c r="DA25" s="258">
        <v>25</v>
      </c>
      <c r="DB25" s="162">
        <f t="shared" si="112"/>
        <v>36</v>
      </c>
      <c r="DC25" s="161">
        <f t="shared" si="67"/>
        <v>0</v>
      </c>
      <c r="DD25" s="256">
        <f t="shared" si="68"/>
        <v>0</v>
      </c>
      <c r="DE25" s="259">
        <f>HLOOKUP(DA25,Plan!$I$6:$IO$26,17,FALSE)</f>
        <v>13</v>
      </c>
      <c r="DF25" s="164" t="s">
        <v>431</v>
      </c>
      <c r="DG25" s="157" t="str">
        <f t="shared" si="113"/>
        <v>11h00  13</v>
      </c>
      <c r="DH25" s="332">
        <f t="shared" si="69"/>
        <v>468</v>
      </c>
      <c r="DI25" s="334">
        <f t="shared" si="141"/>
        <v>0</v>
      </c>
      <c r="DK25" s="226">
        <f>IFERROR(ROUNDUP((AO25*(VLOOKUP(VLOOKUP(AP25,Données!$J$2:$L$208,3,FALSE),Données!$E$10:$G$12,3,FALSE)))/1,0),0)</f>
        <v>0</v>
      </c>
      <c r="DL25" s="173">
        <f>IFERROR(ROUNDUP((AQ25*(VLOOKUP(VLOOKUP(AR25,Données!$J$2:$L$208,3,FALSE),Données!$E$10:$G$12,3,FALSE)))/1,0),0)</f>
        <v>0</v>
      </c>
      <c r="DM25" s="173">
        <f>IFERROR(ROUNDUP((AS25*(VLOOKUP(VLOOKUP(AT25,Données!$J$2:$L$208,3,FALSE),Données!$E$10:$G$12,3,FALSE)))/1,0),0)</f>
        <v>0</v>
      </c>
      <c r="DN25" s="173">
        <f>IFERROR(ROUNDUP((AU25*(VLOOKUP(VLOOKUP(AV25,Données!$J$2:$L$208,3,FALSE),Données!$E$10:$G$12,3,FALSE)))/1,0),0)</f>
        <v>0</v>
      </c>
      <c r="DO25" s="173">
        <f>IFERROR(ROUNDUP((AW25*(VLOOKUP(VLOOKUP(AX25,Données!$J$2:$L$208,3,FALSE),Données!$E$10:$G$12,3,FALSE)))/1,0),0)</f>
        <v>0</v>
      </c>
      <c r="DP25" s="174">
        <f>IFERROR(ROUNDUP((AY25*(VLOOKUP(VLOOKUP(AZ25,Données!$J$2:$L$208,3,FALSE),Données!$E$10:$G$12,3,FALSE)))/1,0),0)</f>
        <v>0</v>
      </c>
      <c r="DQ25" s="172">
        <f>IF(ISNA(15/(VLOOKUP(VLOOKUP(AP25,Données!$J$2:$L$208,3,FALSE),Données!$E$10:$G$12,3,FALSE))),0,15/(VLOOKUP(VLOOKUP(AP25,Données!$J$2:$L$208,3,FALSE),Données!$E$10:$G$12,3,FALSE)))</f>
        <v>0</v>
      </c>
      <c r="DR25" s="173">
        <f>IF(ISNA(15/(VLOOKUP(VLOOKUP(AR25,Données!$J$2:$L$208,3,FALSE),Données!$E$10:$G$12,3,FALSE))),0,15/(VLOOKUP(VLOOKUP(AR25,Données!$J$2:$L$208,3,FALSE),Données!$E$10:$G$12,3,FALSE)))</f>
        <v>0</v>
      </c>
      <c r="DS25" s="173">
        <f>IF(ISNA(15/(VLOOKUP(VLOOKUP(AT25,Données!$J$2:$L$208,3,FALSE),Données!$E$10:$G$12,3,FALSE))),0,15/(VLOOKUP(VLOOKUP(AT25,Données!$J$2:$L$208,3,FALSE),Données!$E$10:$G$12,3,FALSE)))</f>
        <v>0</v>
      </c>
      <c r="DT25" s="173">
        <f>IF(ISNA(15/(VLOOKUP(VLOOKUP(AV25,Données!$J$2:$L$208,3,FALSE),Données!$E$10:$G$12,3,FALSE))),0,15/(VLOOKUP(VLOOKUP(AV25,Données!$J$2:$L$208,3,FALSE),Données!$E$10:$G$12,3,FALSE)))</f>
        <v>0</v>
      </c>
      <c r="DU25" s="173">
        <f>IF(ISNA(15/(VLOOKUP(VLOOKUP(AX25,Données!$J$2:$L$208,3,FALSE),Données!$E$10:$G$12,3,FALSE))),0,15/(VLOOKUP(VLOOKUP(AX25,Données!$J$2:$L$208,3,FALSE),Données!$E$10:$G$12,3,FALSE)))</f>
        <v>0</v>
      </c>
      <c r="DV25" s="174">
        <f>IF(ISNA(15/(VLOOKUP(VLOOKUP(AZ25,Données!$J$2:$L$208,3,FALSE),Données!$E$10:$G$12,3,FALSE))),0,15/(VLOOKUP(VLOOKUP(AZ25,Données!$J$2:$L$208,3,FALSE),Données!$E$10:$G$12,3,FALSE)))</f>
        <v>0</v>
      </c>
      <c r="DW25" s="282">
        <v>25</v>
      </c>
      <c r="DX25" s="169">
        <f t="shared" si="114"/>
        <v>12</v>
      </c>
      <c r="DY25" s="171">
        <f t="shared" si="115"/>
        <v>0</v>
      </c>
      <c r="DZ25" s="228" t="str">
        <f t="shared" si="71"/>
        <v/>
      </c>
      <c r="EA25" s="283">
        <f>HLOOKUP(DW25,Plan!$I$6:$IO$26,16,FALSE)</f>
        <v>0</v>
      </c>
      <c r="EB25" s="278" t="s">
        <v>431</v>
      </c>
      <c r="EC25" s="279" t="str">
        <f t="shared" si="116"/>
        <v>11h00  0</v>
      </c>
      <c r="ED25" s="84">
        <f t="shared" si="142"/>
        <v>0</v>
      </c>
      <c r="EE25" s="286">
        <f t="shared" si="143"/>
        <v>174</v>
      </c>
      <c r="EG25" s="208">
        <f>IFERROR(ROUNDUP((BB25*(VLOOKUP(VLOOKUP(BC25,Données!$J$2:$L$208,3,FALSE),Données!$E$10:$G$12,3,FALSE)))/1,0),0)</f>
        <v>0</v>
      </c>
      <c r="EH25" s="182">
        <f>IFERROR(ROUNDUP((BD25*(VLOOKUP(VLOOKUP(BE25,Données!$J$2:$L$208,3,FALSE),Données!$E$10:$G$12,3,FALSE)))/1,0),0)</f>
        <v>0</v>
      </c>
      <c r="EI25" s="182">
        <f>IFERROR(ROUNDUP((BF25*(VLOOKUP(VLOOKUP(BG25,Données!$J$2:$L$208,3,FALSE),Données!$E$10:$G$12,3,FALSE)))/1,0),0)</f>
        <v>0</v>
      </c>
      <c r="EJ25" s="182">
        <f>IFERROR(ROUNDUP((BH25*(VLOOKUP(VLOOKUP(BI25,Données!$J$2:$L$208,3,FALSE),Données!$E$10:$G$12,3,FALSE)))/1,0),0)</f>
        <v>0</v>
      </c>
      <c r="EK25" s="182">
        <f>IFERROR(ROUNDUP((BJ25*(VLOOKUP(VLOOKUP(BK25,Données!$J$2:$L$208,3,FALSE),Données!$E$10:$G$12,3,FALSE)))/1,0),0)</f>
        <v>0</v>
      </c>
      <c r="EL25" s="183">
        <f>IFERROR(ROUNDUP((BL25*(VLOOKUP(VLOOKUP(BM25,Données!$J$2:$L$208,3,FALSE),Données!$E$10:$G$12,3,FALSE)))/1,0),0)</f>
        <v>0</v>
      </c>
      <c r="EM25" s="181">
        <f>IF(ISNA(15/(VLOOKUP(VLOOKUP(BC25,Données!$J$2:$L$208,3,FALSE),Données!$E$10:$G$12,3,FALSE))),0,15/(VLOOKUP(VLOOKUP(BC25,Données!$J$2:$L$208,3,FALSE),Données!$E$10:$G$12,3,FALSE)))</f>
        <v>0</v>
      </c>
      <c r="EN25" s="182">
        <f>IF(ISNA(15/(VLOOKUP(VLOOKUP(BE25,Données!$J$2:$L$208,3,FALSE),Données!$E$10:$G$12,3,FALSE))),0,15/(VLOOKUP(VLOOKUP(BE25,Données!$J$2:$L$208,3,FALSE),Données!$E$10:$G$12,3,FALSE)))</f>
        <v>0</v>
      </c>
      <c r="EO25" s="182">
        <f>IF(ISNA(15/(VLOOKUP(VLOOKUP(BG25,Données!$J$2:$L$208,3,FALSE),Données!$E$10:$G$12,3,FALSE))),0,15/(VLOOKUP(VLOOKUP(BG25,Données!$J$2:$L$208,3,FALSE),Données!$E$10:$G$12,3,FALSE)))</f>
        <v>0</v>
      </c>
      <c r="EP25" s="182">
        <f>IF(ISNA(15/(VLOOKUP(VLOOKUP(BI25,Données!$J$2:$L$208,3,FALSE),Données!$E$10:$G$12,3,FALSE))),0,15/(VLOOKUP(VLOOKUP(BI25,Données!$J$2:$L$208,3,FALSE),Données!$E$10:$G$12,3,FALSE)))</f>
        <v>0</v>
      </c>
      <c r="EQ25" s="182">
        <f>IF(ISNA(15/(VLOOKUP(VLOOKUP(BK25,Données!$J$2:$L$208,3,FALSE),Données!$E$10:$G$12,3,FALSE))),0,15/(VLOOKUP(VLOOKUP(BK25,Données!$J$2:$L$208,3,FALSE),Données!$E$10:$G$12,3,FALSE)))</f>
        <v>0</v>
      </c>
      <c r="ER25" s="183">
        <f>IF(ISNA(15/(VLOOKUP(VLOOKUP(BM25,Données!$J$2:$L$208,3,FALSE),Données!$E$10:$G$12,3,FALSE))),0,15/(VLOOKUP(VLOOKUP(BM25,Données!$J$2:$L$208,3,FALSE),Données!$E$10:$G$12,3,FALSE)))</f>
        <v>0</v>
      </c>
      <c r="ES25" s="293">
        <v>25</v>
      </c>
      <c r="ET25" s="573">
        <f t="shared" si="117"/>
        <v>36</v>
      </c>
      <c r="EU25" s="180">
        <f t="shared" si="118"/>
        <v>0</v>
      </c>
      <c r="EV25" s="211" t="str">
        <f t="shared" si="72"/>
        <v/>
      </c>
      <c r="EW25" s="211">
        <f>HLOOKUP(ES25,Plan!$I$6:$IO$26,19,FALSE)</f>
        <v>7</v>
      </c>
      <c r="EX25" s="210" t="s">
        <v>431</v>
      </c>
      <c r="EY25" s="182" t="str">
        <f t="shared" si="119"/>
        <v>11h00  7</v>
      </c>
      <c r="EZ25" s="295">
        <f t="shared" si="144"/>
        <v>252</v>
      </c>
      <c r="FA25" s="296">
        <f t="shared" si="148"/>
        <v>163.25</v>
      </c>
      <c r="FC25" s="200">
        <f>IFERROR(ROUNDUP((BO25*(VLOOKUP(VLOOKUP(BP25,Données!$J$2:$L$208,3,FALSE),Données!$E$10:$G$12,3,FALSE)))/1,0),0)</f>
        <v>0</v>
      </c>
      <c r="FD25" s="190">
        <f>IFERROR(ROUNDUP((BQ25*(VLOOKUP(VLOOKUP(BR25,Données!$J$2:$L$208,3,FALSE),Données!$E$10:$G$12,3,FALSE)))/1,0),0)</f>
        <v>0</v>
      </c>
      <c r="FE25" s="190">
        <f>IFERROR(ROUNDUP((BS25*(VLOOKUP(VLOOKUP(BT25,Données!$J$2:$L$208,3,FALSE),Données!$E$10:$G$12,3,FALSE)))/1,0),0)</f>
        <v>0</v>
      </c>
      <c r="FF25" s="190">
        <f>IFERROR(ROUNDUP((BU25*(VLOOKUP(VLOOKUP(BV25,Données!$J$2:$L$208,3,FALSE),Données!$E$10:$G$12,3,FALSE)))/1,0),0)</f>
        <v>0</v>
      </c>
      <c r="FG25" s="190">
        <f>IFERROR(ROUNDUP((BW25*(VLOOKUP(VLOOKUP(BX25,Données!$J$2:$L$208,3,FALSE),Données!$E$10:$G$12,3,FALSE)))/1,0),0)</f>
        <v>0</v>
      </c>
      <c r="FH25" s="191">
        <f>IFERROR(ROUNDUP((BY25*(VLOOKUP(VLOOKUP(BZ25,Données!$J$2:$L$208,3,FALSE),Données!$E$10:$G$12,3,FALSE)))/1,0),0)</f>
        <v>0</v>
      </c>
      <c r="FI25" s="189">
        <f>IF(ISNA(15/(VLOOKUP(VLOOKUP(BP25,Données!$J$2:$L$208,3,FALSE),Données!$E$10:$G$12,3,FALSE))),0,15/(VLOOKUP(VLOOKUP(BP25,Données!$J$2:$L$208,3,FALSE),Données!$E$10:$G$12,3,FALSE)))</f>
        <v>0</v>
      </c>
      <c r="FJ25" s="190">
        <f>IF(ISNA(15/(VLOOKUP(VLOOKUP(BR25,Données!$J$2:$L$208,3,FALSE),Données!$E$10:$G$12,3,FALSE))),0,15/(VLOOKUP(VLOOKUP(BR25,Données!$J$2:$L$208,3,FALSE),Données!$E$10:$G$12,3,FALSE)))</f>
        <v>0</v>
      </c>
      <c r="FK25" s="190">
        <f>IF(ISNA(15/(VLOOKUP(VLOOKUP(BT25,Données!$J$2:$L$208,3,FALSE),Données!$E$10:$G$12,3,FALSE))),0,15/(VLOOKUP(VLOOKUP(BT25,Données!$J$2:$L$208,3,FALSE),Données!$E$10:$G$12,3,FALSE)))</f>
        <v>0</v>
      </c>
      <c r="FL25" s="190">
        <f>IF(ISNA(15/(VLOOKUP(VLOOKUP(BV25,Données!$J$2:$L$208,3,FALSE),Données!$E$10:$G$12,3,FALSE))),0,15/(VLOOKUP(VLOOKUP(BV25,Données!$J$2:$L$208,3,FALSE),Données!$E$10:$G$12,3,FALSE)))</f>
        <v>0</v>
      </c>
      <c r="FM25" s="190">
        <f>IF(ISNA(15/(VLOOKUP(VLOOKUP(BX25,Données!$J$2:$L$208,3,FALSE),Données!$E$10:$G$12,3,FALSE))),0,15/(VLOOKUP(VLOOKUP(BX25,Données!$J$2:$L$208,3,FALSE),Données!$E$10:$G$12,3,FALSE)))</f>
        <v>0</v>
      </c>
      <c r="FN25" s="191">
        <f>IF(ISNA(15/(VLOOKUP(VLOOKUP(BZ25,Données!$J$2:$L$208,3,FALSE),Données!$E$10:$G$12,3,FALSE))),0,15/(VLOOKUP(VLOOKUP(BZ25,Données!$J$2:$L$208,3,FALSE),Données!$E$10:$G$12,3,FALSE)))</f>
        <v>0</v>
      </c>
      <c r="FO25" s="305">
        <v>25</v>
      </c>
      <c r="FP25" s="188">
        <f t="shared" si="120"/>
        <v>36</v>
      </c>
      <c r="FQ25" s="190">
        <f t="shared" si="121"/>
        <v>0</v>
      </c>
      <c r="FR25" s="203" t="str">
        <f t="shared" si="73"/>
        <v/>
      </c>
      <c r="FS25" s="203">
        <f>HLOOKUP(FO25,Plan!$I$6:$IO$26,20,FALSE)</f>
        <v>0</v>
      </c>
      <c r="FT25" s="202" t="s">
        <v>431</v>
      </c>
      <c r="FU25" s="190" t="str">
        <f t="shared" si="122"/>
        <v>11h00  0</v>
      </c>
      <c r="FV25" s="307">
        <f t="shared" si="123"/>
        <v>0</v>
      </c>
      <c r="FW25" s="308">
        <f t="shared" si="145"/>
        <v>308</v>
      </c>
      <c r="FY25" s="233">
        <f>IFERROR(ROUNDUP((CB25*(VLOOKUP(VLOOKUP(CC25,Données!$J$2:$L$208,3,FALSE),Données!$E$10:$G$12,3,FALSE)))/1,0),0)</f>
        <v>0</v>
      </c>
      <c r="FZ25" s="218">
        <f>IFERROR(ROUNDUP((CD25*(VLOOKUP(VLOOKUP(CE25,Données!$J$2:$L$208,3,FALSE),Données!$E$10:$G$12,3,FALSE)))/1,0),0)</f>
        <v>0</v>
      </c>
      <c r="GA25" s="218">
        <f>IFERROR(ROUNDUP((CF25*(VLOOKUP(VLOOKUP(CG25,Données!$J$2:$L$208,3,FALSE),Données!$E$10:$G$12,3,FALSE)))/1,0),0)</f>
        <v>0</v>
      </c>
      <c r="GB25" s="218">
        <f>IFERROR(ROUNDUP((CH25*(VLOOKUP(VLOOKUP(CI25,Données!$J$2:$L$208,3,FALSE),Données!$E$10:$G$12,3,FALSE)))/1,0),0)</f>
        <v>0</v>
      </c>
      <c r="GC25" s="218">
        <f>IFERROR(ROUNDUP((CJ25*(VLOOKUP(VLOOKUP(CK25,Données!$J$2:$L$208,3,FALSE),Données!$E$10:$G$12,3,FALSE)))/1,0),0)</f>
        <v>0</v>
      </c>
      <c r="GD25" s="219">
        <f>IFERROR(ROUNDUP((CL25*(VLOOKUP(VLOOKUP(CM25,Données!$J$2:$L$208,3,FALSE),Données!$E$10:$G$12,3,FALSE)))/1,0),0)</f>
        <v>0</v>
      </c>
      <c r="GE25" s="217">
        <f>IF(ISNA(15/(VLOOKUP(VLOOKUP(CC25,Données!$J$2:$L$208,3,FALSE),Données!$E$10:$G$12,3,FALSE))),0,15/(VLOOKUP(VLOOKUP(CC25,Données!$J$2:$L$208,3,FALSE),Données!$E$10:$G$12,3,FALSE)))</f>
        <v>0</v>
      </c>
      <c r="GF25" s="218">
        <f>IF(ISNA(15/(VLOOKUP(VLOOKUP(CE25,Données!$J$2:$L$208,3,FALSE),Données!$E$10:$G$12,3,FALSE))),0,15/(VLOOKUP(VLOOKUP(CE25,Données!$J$2:$L$208,3,FALSE),Données!$E$10:$G$12,3,FALSE)))</f>
        <v>0</v>
      </c>
      <c r="GG25" s="218">
        <f>IF(ISNA(15/(VLOOKUP(VLOOKUP(CG25,Données!$J$2:$L$208,3,FALSE),Données!$E$10:$G$12,3,FALSE))),0,15/(VLOOKUP(VLOOKUP(CG25,Données!$J$2:$L$208,3,FALSE),Données!$E$10:$G$12,3,FALSE)))</f>
        <v>0</v>
      </c>
      <c r="GH25" s="218">
        <f>IF(ISNA(15/(VLOOKUP(VLOOKUP(CI25,Données!$J$2:$L$208,3,FALSE),Données!$E$10:$G$12,3,FALSE))),0,15/(VLOOKUP(VLOOKUP(CI25,Données!$J$2:$L$208,3,FALSE),Données!$E$10:$G$12,3,FALSE)))</f>
        <v>0</v>
      </c>
      <c r="GI25" s="218">
        <f>IF(ISNA(15/(VLOOKUP(VLOOKUP(CK25,Données!$J$2:$L$208,3,FALSE),Données!$E$10:$G$12,3,FALSE))),0,15/(VLOOKUP(VLOOKUP(CK25,Données!$J$2:$L$208,3,FALSE),Données!$E$10:$G$12,3,FALSE)))</f>
        <v>0</v>
      </c>
      <c r="GJ25" s="219">
        <f>IF(ISNA(15/(VLOOKUP(VLOOKUP(CM25,Données!$J$2:$L$208,3,FALSE),Données!$E$10:$G$12,3,FALSE))),0,15/(VLOOKUP(VLOOKUP(CM25,Données!$J$2:$L$208,3,FALSE),Données!$E$10:$G$12,3,FALSE)))</f>
        <v>0</v>
      </c>
      <c r="GK25" s="318">
        <v>25</v>
      </c>
      <c r="GL25" s="216">
        <f t="shared" si="124"/>
        <v>36</v>
      </c>
      <c r="GM25" s="218">
        <f t="shared" si="125"/>
        <v>0</v>
      </c>
      <c r="GN25" s="236" t="str">
        <f t="shared" si="74"/>
        <v/>
      </c>
      <c r="GO25" s="236">
        <f>HLOOKUP(GK25,Plan!$I$6:$IO$26,21,FALSE)</f>
        <v>0</v>
      </c>
      <c r="GP25" s="235" t="s">
        <v>431</v>
      </c>
      <c r="GQ25" s="218" t="str">
        <f t="shared" si="126"/>
        <v>11h00  0</v>
      </c>
      <c r="GR25" s="320">
        <f t="shared" si="75"/>
        <v>0</v>
      </c>
      <c r="GS25" s="321">
        <f t="shared" si="146"/>
        <v>65</v>
      </c>
      <c r="GT25" s="420"/>
      <c r="GU25" s="425" t="s">
        <v>513</v>
      </c>
      <c r="GV25" s="429" t="e">
        <f>#REF!</f>
        <v>#REF!</v>
      </c>
      <c r="GW25" s="430" t="e">
        <f>#REF!</f>
        <v>#REF!</v>
      </c>
      <c r="GX25" s="448" t="e">
        <f t="shared" si="127"/>
        <v>#REF!</v>
      </c>
      <c r="GY25" s="429" t="e">
        <f>#REF!</f>
        <v>#REF!</v>
      </c>
      <c r="GZ25" s="421" t="e">
        <f>#REF!</f>
        <v>#REF!</v>
      </c>
      <c r="HA25" s="434" t="e">
        <f>#REF!</f>
        <v>#REF!</v>
      </c>
      <c r="HB25" s="451" t="e">
        <f t="shared" si="128"/>
        <v>#REF!</v>
      </c>
      <c r="HD25" s="425" t="s">
        <v>513</v>
      </c>
      <c r="HE25" s="453" t="str">
        <f>IF(AB25=0,"",IF(VLOOKUP(AC25,Données!$J$2:$M$258,4,FALSE)="G",AB25,""))</f>
        <v/>
      </c>
      <c r="HF25" s="397" t="str">
        <f>IF(AD25=0,"",IF(VLOOKUP(AE25,Données!$J$2:$M$258,4,FALSE)="G",AD25,""))</f>
        <v/>
      </c>
      <c r="HG25" s="397" t="str">
        <f>IF(AF25=0,"",IF(VLOOKUP(AG25,Données!$J$2:$M$258,4,FALSE)="G",AF25,""))</f>
        <v/>
      </c>
      <c r="HH25" s="397" t="str">
        <f>IF(AH25=0,"",IF(VLOOKUP(AI25,Données!$J$2:$M$258,4,FALSE)="G",AH25,""))</f>
        <v/>
      </c>
      <c r="HI25" s="397" t="str">
        <f>IF(AJ25=0,"",IF(VLOOKUP(AK25,Données!$J$2:$M$258,4,FALSE)="G",AJ25,""))</f>
        <v/>
      </c>
      <c r="HJ25" s="461" t="str">
        <f>IF(AL25=0,"",IF(VLOOKUP(AM25,Données!$J$2:$M$258,4,FALSE)="G",AL25,""))</f>
        <v/>
      </c>
      <c r="HK25" s="464">
        <f t="shared" si="129"/>
        <v>0</v>
      </c>
      <c r="HL25" s="453" t="str">
        <f>IF(AO25=0,"",IF(VLOOKUP(AP25,Données!$J$2:$M$258,4,FALSE)="G",AO25,""))</f>
        <v/>
      </c>
      <c r="HM25" s="397" t="str">
        <f>IF(AQ25=0,"",IF(VLOOKUP(AR25,Données!$J$2:$M$258,4,FALSE)="G",AQ25,""))</f>
        <v/>
      </c>
      <c r="HN25" s="397" t="str">
        <f>IF(AS25=0,"",IF(VLOOKUP(AT25,Données!$J$2:$M$258,4,FALSE)="G",AS25,""))</f>
        <v/>
      </c>
      <c r="HO25" s="397" t="str">
        <f>IF(AU25=0,"",IF(VLOOKUP(AV25,Données!$J$2:$M$258,4,FALSE)="G",AU25,""))</f>
        <v/>
      </c>
      <c r="HP25" s="397" t="str">
        <f>IF(AW25=0,"",IF(VLOOKUP(AX25,Données!$J$2:$M$258,4,FALSE)="G",AW25,""))</f>
        <v/>
      </c>
      <c r="HQ25" s="461" t="str">
        <f>IF(AY25=0,"",IF(VLOOKUP(AZ25,Données!$J$2:$M$258,4,FALSE)="G",AY25,""))</f>
        <v/>
      </c>
      <c r="HR25" s="464">
        <f t="shared" si="130"/>
        <v>0</v>
      </c>
      <c r="HS25" s="453" t="str">
        <f>IF(BB25=0,"",IF(VLOOKUP(BC25,Données!$J$2:$M$258,4,FALSE)="G",BB25,""))</f>
        <v/>
      </c>
      <c r="HT25" s="397" t="str">
        <f>IF(BD25=0,"",IF(VLOOKUP(BE25,Données!$J$2:$M$258,4,FALSE)="G",BD25,""))</f>
        <v/>
      </c>
      <c r="HU25" s="397" t="str">
        <f>IF(BF25=0,"",IF(VLOOKUP(BG25,Données!$J$2:$M$258,4,FALSE)="G",BF25,""))</f>
        <v/>
      </c>
      <c r="HV25" s="397" t="str">
        <f>IF(BH25=0,"",IF(VLOOKUP(BI25,Données!$J$2:$M$258,4,FALSE)="G",BH25,""))</f>
        <v/>
      </c>
      <c r="HW25" s="397" t="str">
        <f>IF(BJ25=0,"",IF(VLOOKUP(BK25,Données!$J$2:$M$258,4,FALSE)="G",BJ25,""))</f>
        <v/>
      </c>
      <c r="HX25" s="461" t="str">
        <f>IF(BL25=0,"",IF(VLOOKUP(BM25,Données!$J$2:$M$258,4,FALSE)="G",BL25,""))</f>
        <v/>
      </c>
      <c r="HY25" s="464">
        <f t="shared" si="131"/>
        <v>0</v>
      </c>
      <c r="HZ25" s="453" t="str">
        <f>IF(BO25=0,"",IF(VLOOKUP(BP25,Données!$J$2:$M$258,4,FALSE)="G",BO25,""))</f>
        <v/>
      </c>
      <c r="IA25" s="397" t="str">
        <f>IF(BQ25=0,"",IF(VLOOKUP(BR25,Données!$J$2:$M$258,4,FALSE)="G",BQ25,""))</f>
        <v/>
      </c>
      <c r="IB25" s="397" t="str">
        <f>IF(BS25=0,"",IF(VLOOKUP(BT25,Données!$J$2:$M$258,4,FALSE)="G",BS25,""))</f>
        <v/>
      </c>
      <c r="IC25" s="397" t="str">
        <f>IF(BU25=0,"",IF(VLOOKUP(BV25,Données!$J$2:$M$258,4,FALSE)="G",BU25,""))</f>
        <v/>
      </c>
      <c r="ID25" s="397" t="str">
        <f>IF(BW25=0,"",IF(VLOOKUP(BX25,Données!$J$2:$M$258,4,FALSE)="G",BW25,""))</f>
        <v/>
      </c>
      <c r="IE25" s="461" t="str">
        <f>IF(BY25=0,"",IF(VLOOKUP(BZ25,Données!$J$2:$M$258,4,FALSE)="G",BY25,""))</f>
        <v/>
      </c>
      <c r="IF25" s="464">
        <f t="shared" si="132"/>
        <v>0</v>
      </c>
      <c r="IG25" s="453" t="str">
        <f>IF(CB25=0,"",IF(VLOOKUP(CC25,Données!$J$2:$M$258,4,FALSE)="G",CB25,""))</f>
        <v/>
      </c>
      <c r="IH25" s="397" t="str">
        <f>IF(CD25=0,"",IF(VLOOKUP(CE25,Données!$J$2:$M$258,4,FALSE)="G",CD25,""))</f>
        <v/>
      </c>
      <c r="II25" s="397" t="str">
        <f>IF(CF25=0,"",IF(VLOOKUP(CG25,Données!$J$2:$M$258,4,FALSE)="G",CF25,""))</f>
        <v/>
      </c>
      <c r="IJ25" s="397" t="str">
        <f>IF(CH25=0,"",IF(VLOOKUP(CI25,Données!$J$2:$M$258,4,FALSE)="G",CH25,""))</f>
        <v/>
      </c>
      <c r="IK25" s="397" t="str">
        <f>IF(CJ25=0,"",IF(VLOOKUP(CK25,Données!$J$2:$M$258,4,FALSE)="G",CJ25,""))</f>
        <v/>
      </c>
      <c r="IL25" s="461" t="str">
        <f>IF(CL25=0,"",IF(VLOOKUP(CM25,Données!$J$2:$M$258,4,FALSE)="G",CL25,""))</f>
        <v/>
      </c>
      <c r="IM25" s="464">
        <f t="shared" si="133"/>
        <v>0</v>
      </c>
      <c r="IO25" s="480">
        <f t="shared" si="77"/>
        <v>0</v>
      </c>
      <c r="IP25" s="481">
        <f t="shared" si="78"/>
        <v>0</v>
      </c>
      <c r="IQ25" s="482">
        <f t="shared" si="79"/>
        <v>0</v>
      </c>
      <c r="IR25" s="483">
        <f t="shared" si="80"/>
        <v>0</v>
      </c>
      <c r="IS25" s="484">
        <f t="shared" si="81"/>
        <v>0</v>
      </c>
      <c r="IT25" s="481">
        <f t="shared" si="82"/>
        <v>0</v>
      </c>
      <c r="IU25" s="482">
        <f t="shared" si="134"/>
        <v>13</v>
      </c>
      <c r="IV25" s="485">
        <f t="shared" si="135"/>
        <v>0</v>
      </c>
      <c r="IW25" s="483">
        <f>HLOOKUP(FO25,Plan!$I$6:$IO$30,25,FALSE)</f>
        <v>0</v>
      </c>
      <c r="IX25" s="482" t="str">
        <f t="shared" si="83"/>
        <v>11h00  13</v>
      </c>
      <c r="IY25" s="485">
        <f t="shared" si="84"/>
        <v>468</v>
      </c>
      <c r="IZ25" s="486">
        <f t="shared" si="85"/>
        <v>0</v>
      </c>
      <c r="JA25" s="484" t="str">
        <f t="shared" si="86"/>
        <v>11h00  0</v>
      </c>
      <c r="JB25" s="485">
        <f t="shared" si="87"/>
        <v>0</v>
      </c>
      <c r="JC25" s="487">
        <f t="shared" si="88"/>
        <v>174</v>
      </c>
      <c r="JD25" s="488" t="e">
        <f t="shared" si="136"/>
        <v>#REF!</v>
      </c>
      <c r="JF25" s="512">
        <f t="shared" si="89"/>
        <v>0</v>
      </c>
      <c r="JG25" s="513">
        <f t="shared" si="90"/>
        <v>0</v>
      </c>
      <c r="JH25" s="514">
        <f t="shared" si="91"/>
        <v>0</v>
      </c>
      <c r="JI25" s="515">
        <f t="shared" si="92"/>
        <v>0</v>
      </c>
      <c r="JJ25" s="513">
        <f t="shared" si="93"/>
        <v>0</v>
      </c>
      <c r="JK25" s="516">
        <f t="shared" si="94"/>
        <v>0</v>
      </c>
      <c r="JL25" s="517">
        <f t="shared" si="95"/>
        <v>0</v>
      </c>
      <c r="JM25" s="513">
        <f t="shared" si="96"/>
        <v>0</v>
      </c>
      <c r="JN25" s="514">
        <f t="shared" si="97"/>
        <v>0</v>
      </c>
      <c r="JO25" s="506">
        <f t="shared" si="137"/>
        <v>7</v>
      </c>
      <c r="JP25" s="507">
        <f t="shared" si="138"/>
        <v>0</v>
      </c>
      <c r="JQ25" s="507">
        <f t="shared" si="139"/>
        <v>0</v>
      </c>
      <c r="JR25" s="508">
        <f>HLOOKUP(GK25,Plan!$I$6:$IO$30,25,FALSE)</f>
        <v>0</v>
      </c>
      <c r="JS25" s="515" t="str">
        <f t="shared" si="98"/>
        <v>11h00  7</v>
      </c>
      <c r="JT25" s="513">
        <f t="shared" si="99"/>
        <v>252</v>
      </c>
      <c r="JU25" s="518">
        <f t="shared" si="100"/>
        <v>163.25</v>
      </c>
      <c r="JV25" s="517" t="str">
        <f t="shared" si="101"/>
        <v>11h00  0</v>
      </c>
      <c r="JW25" s="513">
        <f t="shared" si="102"/>
        <v>0</v>
      </c>
      <c r="JX25" s="519">
        <f t="shared" si="103"/>
        <v>308</v>
      </c>
      <c r="JY25" s="515" t="str">
        <f t="shared" si="104"/>
        <v>11h00  0</v>
      </c>
      <c r="JZ25" s="513">
        <f t="shared" si="105"/>
        <v>0</v>
      </c>
      <c r="KA25" s="518">
        <f t="shared" si="106"/>
        <v>65</v>
      </c>
      <c r="KB25" s="520" t="e">
        <f t="shared" si="140"/>
        <v>#REF!</v>
      </c>
    </row>
    <row r="26" spans="1:288" ht="14.25" x14ac:dyDescent="0.2">
      <c r="A26" s="385">
        <f t="shared" si="147"/>
        <v>25</v>
      </c>
      <c r="B26" s="386" t="s">
        <v>407</v>
      </c>
      <c r="C26" s="387" t="s">
        <v>561</v>
      </c>
      <c r="D26" s="388" t="s">
        <v>869</v>
      </c>
      <c r="E26" s="388" t="s">
        <v>294</v>
      </c>
      <c r="F26" s="388">
        <v>140</v>
      </c>
      <c r="G26" s="394" t="str">
        <f>IF(ISNA(VLOOKUP(E26,Données!$J$2:$K$258,2,FALSE)),"",VLOOKUP(E26,Données!$J$2:$K$258,2,FALSE))</f>
        <v>Moscow Doomodedovo</v>
      </c>
      <c r="H26" s="80"/>
      <c r="I26" s="77" t="str">
        <f t="shared" si="107"/>
        <v>1010T30</v>
      </c>
      <c r="J26" s="82"/>
      <c r="K26" s="344" t="s">
        <v>700</v>
      </c>
      <c r="M26" s="84">
        <f t="shared" si="1"/>
        <v>0</v>
      </c>
      <c r="N26" s="84">
        <f t="shared" si="2"/>
        <v>0</v>
      </c>
      <c r="O26" s="84">
        <f t="shared" si="3"/>
        <v>0</v>
      </c>
      <c r="P26" s="84">
        <f t="shared" si="4"/>
        <v>0</v>
      </c>
      <c r="Q26" s="84">
        <f t="shared" si="5"/>
        <v>0</v>
      </c>
      <c r="S26" s="86" t="str">
        <f t="shared" si="108"/>
        <v>1010</v>
      </c>
      <c r="T26" s="371" t="str">
        <f>VLOOKUP(S26,Données!$Q$2:$R$229,2,FALSE)</f>
        <v>1000</v>
      </c>
      <c r="U26" s="85">
        <f>COUNTIF($T$4:T26,T26)</f>
        <v>4</v>
      </c>
      <c r="V26" s="85" t="str">
        <f t="shared" si="6"/>
        <v>T30</v>
      </c>
      <c r="W26" s="85" t="str">
        <f t="shared" si="109"/>
        <v>10004T30</v>
      </c>
      <c r="X26" s="85">
        <f t="shared" si="7"/>
        <v>132</v>
      </c>
      <c r="Y26" s="85" t="str">
        <f t="shared" si="8"/>
        <v>LTN</v>
      </c>
      <c r="AA26" s="342" t="s">
        <v>16</v>
      </c>
      <c r="AB26" s="107">
        <f t="shared" si="9"/>
        <v>105</v>
      </c>
      <c r="AC26" s="106" t="str">
        <f t="shared" si="110"/>
        <v>LCY</v>
      </c>
      <c r="AD26" s="97">
        <f t="shared" si="10"/>
        <v>0</v>
      </c>
      <c r="AE26" s="106" t="str">
        <f t="shared" si="11"/>
        <v/>
      </c>
      <c r="AF26" s="97">
        <f t="shared" si="12"/>
        <v>0</v>
      </c>
      <c r="AG26" s="106" t="str">
        <f t="shared" si="13"/>
        <v/>
      </c>
      <c r="AH26" s="97">
        <f t="shared" si="14"/>
        <v>0</v>
      </c>
      <c r="AI26" s="106" t="str">
        <f t="shared" si="15"/>
        <v/>
      </c>
      <c r="AJ26" s="97">
        <f t="shared" si="16"/>
        <v>0</v>
      </c>
      <c r="AK26" s="106" t="str">
        <f t="shared" si="17"/>
        <v/>
      </c>
      <c r="AL26" s="97">
        <f t="shared" si="18"/>
        <v>0</v>
      </c>
      <c r="AM26" s="108" t="str">
        <f t="shared" si="19"/>
        <v/>
      </c>
      <c r="AN26" s="113"/>
      <c r="AO26" s="115">
        <f t="shared" si="20"/>
        <v>0</v>
      </c>
      <c r="AP26" s="114" t="str">
        <f t="shared" si="21"/>
        <v/>
      </c>
      <c r="AQ26" s="89">
        <f t="shared" si="22"/>
        <v>0</v>
      </c>
      <c r="AR26" s="114" t="str">
        <f t="shared" si="23"/>
        <v/>
      </c>
      <c r="AS26" s="89">
        <f t="shared" si="24"/>
        <v>0</v>
      </c>
      <c r="AT26" s="114" t="str">
        <f t="shared" si="25"/>
        <v/>
      </c>
      <c r="AU26" s="89">
        <f t="shared" si="26"/>
        <v>0</v>
      </c>
      <c r="AV26" s="114" t="str">
        <f t="shared" si="27"/>
        <v/>
      </c>
      <c r="AW26" s="89">
        <f t="shared" si="28"/>
        <v>0</v>
      </c>
      <c r="AX26" s="114" t="str">
        <f t="shared" si="29"/>
        <v/>
      </c>
      <c r="AY26" s="89">
        <f t="shared" si="30"/>
        <v>0</v>
      </c>
      <c r="AZ26" s="116" t="str">
        <f t="shared" si="31"/>
        <v/>
      </c>
      <c r="BA26" s="113"/>
      <c r="BB26" s="122">
        <f t="shared" si="32"/>
        <v>0</v>
      </c>
      <c r="BC26" s="121" t="str">
        <f t="shared" si="33"/>
        <v/>
      </c>
      <c r="BD26" s="91">
        <f t="shared" si="34"/>
        <v>0</v>
      </c>
      <c r="BE26" s="121" t="str">
        <f t="shared" si="35"/>
        <v/>
      </c>
      <c r="BF26" s="91">
        <f t="shared" si="36"/>
        <v>0</v>
      </c>
      <c r="BG26" s="121" t="str">
        <f t="shared" si="37"/>
        <v/>
      </c>
      <c r="BH26" s="91">
        <f t="shared" si="38"/>
        <v>0</v>
      </c>
      <c r="BI26" s="121" t="str">
        <f t="shared" si="39"/>
        <v/>
      </c>
      <c r="BJ26" s="91">
        <f t="shared" si="40"/>
        <v>0</v>
      </c>
      <c r="BK26" s="121" t="str">
        <f t="shared" si="41"/>
        <v/>
      </c>
      <c r="BL26" s="91">
        <f t="shared" si="42"/>
        <v>0</v>
      </c>
      <c r="BM26" s="123" t="str">
        <f t="shared" si="43"/>
        <v/>
      </c>
      <c r="BN26" s="113"/>
      <c r="BO26" s="129">
        <f t="shared" si="44"/>
        <v>0</v>
      </c>
      <c r="BP26" s="128" t="str">
        <f t="shared" si="45"/>
        <v/>
      </c>
      <c r="BQ26" s="93">
        <f t="shared" si="46"/>
        <v>0</v>
      </c>
      <c r="BR26" s="128" t="str">
        <f t="shared" si="47"/>
        <v/>
      </c>
      <c r="BS26" s="93">
        <f t="shared" si="48"/>
        <v>0</v>
      </c>
      <c r="BT26" s="128" t="str">
        <f t="shared" si="49"/>
        <v/>
      </c>
      <c r="BU26" s="93">
        <f t="shared" si="111"/>
        <v>0</v>
      </c>
      <c r="BV26" s="128" t="str">
        <f t="shared" si="50"/>
        <v/>
      </c>
      <c r="BW26" s="93">
        <f t="shared" si="51"/>
        <v>0</v>
      </c>
      <c r="BX26" s="128" t="str">
        <f t="shared" si="52"/>
        <v/>
      </c>
      <c r="BY26" s="93">
        <f t="shared" si="53"/>
        <v>0</v>
      </c>
      <c r="BZ26" s="130" t="str">
        <f t="shared" si="54"/>
        <v/>
      </c>
      <c r="CA26" s="113"/>
      <c r="CB26" s="136">
        <f t="shared" si="55"/>
        <v>0</v>
      </c>
      <c r="CC26" s="135" t="str">
        <f t="shared" si="56"/>
        <v/>
      </c>
      <c r="CD26" s="95">
        <f t="shared" si="57"/>
        <v>0</v>
      </c>
      <c r="CE26" s="135" t="str">
        <f t="shared" si="58"/>
        <v/>
      </c>
      <c r="CF26" s="95">
        <f t="shared" si="59"/>
        <v>0</v>
      </c>
      <c r="CG26" s="135" t="str">
        <f t="shared" si="60"/>
        <v/>
      </c>
      <c r="CH26" s="95">
        <f t="shared" si="61"/>
        <v>0</v>
      </c>
      <c r="CI26" s="135" t="str">
        <f t="shared" si="62"/>
        <v/>
      </c>
      <c r="CJ26" s="95">
        <f t="shared" si="63"/>
        <v>0</v>
      </c>
      <c r="CK26" s="135" t="str">
        <f t="shared" si="64"/>
        <v/>
      </c>
      <c r="CL26" s="95">
        <f t="shared" si="65"/>
        <v>0</v>
      </c>
      <c r="CM26" s="137" t="str">
        <f t="shared" si="66"/>
        <v/>
      </c>
      <c r="CO26" s="163">
        <f>IFERROR(ROUNDUP((AB26*(VLOOKUP(VLOOKUP(AC26,Données!$J$2:$L$208,3,FALSE),Données!$E$10:$G$12,3,FALSE)))/1,0),0)</f>
        <v>44</v>
      </c>
      <c r="CP26" s="159">
        <f>IFERROR(ROUNDUP((AD26*(VLOOKUP(VLOOKUP(AE26,Données!$J$2:$L$208,3,FALSE),Données!$E$10:$G$12,3,FALSE)))/1,0),0)</f>
        <v>0</v>
      </c>
      <c r="CQ26" s="159">
        <f>IFERROR(ROUNDUP((AF26*(VLOOKUP(VLOOKUP(AG26,Données!$J$2:$L$208,3,FALSE),Données!$E$10:$G$12,3,FALSE)))/1,0),0)</f>
        <v>0</v>
      </c>
      <c r="CR26" s="159">
        <f>IFERROR(ROUNDUP((AH26*(VLOOKUP(VLOOKUP(AI26,Données!$J$2:$L$208,3,FALSE),Données!$E$10:$G$12,3,FALSE)))/1,0),0)</f>
        <v>0</v>
      </c>
      <c r="CS26" s="159">
        <f>IFERROR(ROUNDUP((AJ26*(VLOOKUP(VLOOKUP(AK26,Données!$J$2:$L$208,3,FALSE),Données!$E$10:$G$12,3,FALSE)))/1,0),0)</f>
        <v>0</v>
      </c>
      <c r="CT26" s="160">
        <f>IFERROR(ROUNDUP((AL26*(VLOOKUP(VLOOKUP(AM26,Données!$J$2:$L$208,3,FALSE),Données!$E$10:$G$12,3,FALSE)))/1,0),0)</f>
        <v>0</v>
      </c>
      <c r="CU26" s="158">
        <f>IF(ISNA(15/(VLOOKUP(VLOOKUP(AC26,Données!$J$2:$L$208,3,FALSE),Données!$E$10:$G$12,3,FALSE))),0,15/(VLOOKUP(VLOOKUP(AC26,Données!$J$2:$L$208,3,FALSE),Données!$E$10:$G$12,3,FALSE)))</f>
        <v>36</v>
      </c>
      <c r="CV26" s="159">
        <f>IF(ISNA(15/(VLOOKUP(VLOOKUP(AE26,Données!$J$2:$L$208,3,FALSE),Données!$E$10:$G$12,3,FALSE))),0,15/(VLOOKUP(VLOOKUP(AE26,Données!$J$2:$L$208,3,FALSE),Données!$E$10:$G$12,3,FALSE)))</f>
        <v>0</v>
      </c>
      <c r="CW26" s="159">
        <f>IF(ISNA(15/(VLOOKUP(VLOOKUP(AG26,Données!$J$2:$L$208,3,FALSE),Données!$E$10:$G$12,3,FALSE))),0,15/(VLOOKUP(VLOOKUP(AG26,Données!$J$2:$L$208,3,FALSE),Données!$E$10:$G$12,3,FALSE)))</f>
        <v>0</v>
      </c>
      <c r="CX26" s="159">
        <f>IF(ISNA(15/(VLOOKUP(VLOOKUP(AI26,Données!$J$2:$L$208,3,FALSE),Données!$E$10:$G$12,3,FALSE))),0,15/(VLOOKUP(VLOOKUP(AI26,Données!$J$2:$L$208,3,FALSE),Données!$E$10:$G$12,3,FALSE)))</f>
        <v>0</v>
      </c>
      <c r="CY26" s="159">
        <f>IF(ISNA(15/(VLOOKUP(VLOOKUP(AK26,Données!$J$2:$L$208,3,FALSE),Données!$E$10:$G$12,3,FALSE))),0,15/(VLOOKUP(VLOOKUP(AK26,Données!$J$2:$L$208,3,FALSE),Données!$E$10:$G$12,3,FALSE)))</f>
        <v>0</v>
      </c>
      <c r="CZ26" s="160">
        <f>IF(ISNA(15/(VLOOKUP(VLOOKUP(AM26,Données!$J$2:$L$208,3,FALSE),Données!$E$10:$G$12,3,FALSE))),0,15/(VLOOKUP(VLOOKUP(AM26,Données!$J$2:$L$208,3,FALSE),Données!$E$10:$G$12,3,FALSE)))</f>
        <v>0</v>
      </c>
      <c r="DA26" s="258">
        <v>26</v>
      </c>
      <c r="DB26" s="162">
        <f t="shared" si="112"/>
        <v>36</v>
      </c>
      <c r="DC26" s="161">
        <f t="shared" si="67"/>
        <v>44</v>
      </c>
      <c r="DD26" s="256">
        <f t="shared" si="68"/>
        <v>105</v>
      </c>
      <c r="DE26" s="259">
        <f>HLOOKUP(DA26,Plan!$I$6:$IO$26,17,FALSE)</f>
        <v>13</v>
      </c>
      <c r="DF26" s="164" t="s">
        <v>432</v>
      </c>
      <c r="DG26" s="157" t="str">
        <f t="shared" si="113"/>
        <v>11h15  13</v>
      </c>
      <c r="DH26" s="332">
        <f t="shared" si="69"/>
        <v>468</v>
      </c>
      <c r="DI26" s="334">
        <f t="shared" si="141"/>
        <v>44</v>
      </c>
      <c r="DK26" s="226">
        <f>IFERROR(ROUNDUP((AO26*(VLOOKUP(VLOOKUP(AP26,Données!$J$2:$L$208,3,FALSE),Données!$E$10:$G$12,3,FALSE)))/1,0),0)</f>
        <v>0</v>
      </c>
      <c r="DL26" s="173">
        <f>IFERROR(ROUNDUP((AQ26*(VLOOKUP(VLOOKUP(AR26,Données!$J$2:$L$208,3,FALSE),Données!$E$10:$G$12,3,FALSE)))/1,0),0)</f>
        <v>0</v>
      </c>
      <c r="DM26" s="173">
        <f>IFERROR(ROUNDUP((AS26*(VLOOKUP(VLOOKUP(AT26,Données!$J$2:$L$208,3,FALSE),Données!$E$10:$G$12,3,FALSE)))/1,0),0)</f>
        <v>0</v>
      </c>
      <c r="DN26" s="173">
        <f>IFERROR(ROUNDUP((AU26*(VLOOKUP(VLOOKUP(AV26,Données!$J$2:$L$208,3,FALSE),Données!$E$10:$G$12,3,FALSE)))/1,0),0)</f>
        <v>0</v>
      </c>
      <c r="DO26" s="173">
        <f>IFERROR(ROUNDUP((AW26*(VLOOKUP(VLOOKUP(AX26,Données!$J$2:$L$208,3,FALSE),Données!$E$10:$G$12,3,FALSE)))/1,0),0)</f>
        <v>0</v>
      </c>
      <c r="DP26" s="174">
        <f>IFERROR(ROUNDUP((AY26*(VLOOKUP(VLOOKUP(AZ26,Données!$J$2:$L$208,3,FALSE),Données!$E$10:$G$12,3,FALSE)))/1,0),0)</f>
        <v>0</v>
      </c>
      <c r="DQ26" s="172">
        <f>IF(ISNA(15/(VLOOKUP(VLOOKUP(AP26,Données!$J$2:$L$208,3,FALSE),Données!$E$10:$G$12,3,FALSE))),0,15/(VLOOKUP(VLOOKUP(AP26,Données!$J$2:$L$208,3,FALSE),Données!$E$10:$G$12,3,FALSE)))</f>
        <v>0</v>
      </c>
      <c r="DR26" s="173">
        <f>IF(ISNA(15/(VLOOKUP(VLOOKUP(AR26,Données!$J$2:$L$208,3,FALSE),Données!$E$10:$G$12,3,FALSE))),0,15/(VLOOKUP(VLOOKUP(AR26,Données!$J$2:$L$208,3,FALSE),Données!$E$10:$G$12,3,FALSE)))</f>
        <v>0</v>
      </c>
      <c r="DS26" s="173">
        <f>IF(ISNA(15/(VLOOKUP(VLOOKUP(AT26,Données!$J$2:$L$208,3,FALSE),Données!$E$10:$G$12,3,FALSE))),0,15/(VLOOKUP(VLOOKUP(AT26,Données!$J$2:$L$208,3,FALSE),Données!$E$10:$G$12,3,FALSE)))</f>
        <v>0</v>
      </c>
      <c r="DT26" s="173">
        <f>IF(ISNA(15/(VLOOKUP(VLOOKUP(AV26,Données!$J$2:$L$208,3,FALSE),Données!$E$10:$G$12,3,FALSE))),0,15/(VLOOKUP(VLOOKUP(AV26,Données!$J$2:$L$208,3,FALSE),Données!$E$10:$G$12,3,FALSE)))</f>
        <v>0</v>
      </c>
      <c r="DU26" s="173">
        <f>IF(ISNA(15/(VLOOKUP(VLOOKUP(AX26,Données!$J$2:$L$208,3,FALSE),Données!$E$10:$G$12,3,FALSE))),0,15/(VLOOKUP(VLOOKUP(AX26,Données!$J$2:$L$208,3,FALSE),Données!$E$10:$G$12,3,FALSE)))</f>
        <v>0</v>
      </c>
      <c r="DV26" s="174">
        <f>IF(ISNA(15/(VLOOKUP(VLOOKUP(AZ26,Données!$J$2:$L$208,3,FALSE),Données!$E$10:$G$12,3,FALSE))),0,15/(VLOOKUP(VLOOKUP(AZ26,Données!$J$2:$L$208,3,FALSE),Données!$E$10:$G$12,3,FALSE)))</f>
        <v>0</v>
      </c>
      <c r="DW26" s="282">
        <v>26</v>
      </c>
      <c r="DX26" s="169">
        <f t="shared" si="114"/>
        <v>12</v>
      </c>
      <c r="DY26" s="171">
        <f t="shared" si="115"/>
        <v>0</v>
      </c>
      <c r="DZ26" s="228" t="str">
        <f t="shared" si="71"/>
        <v/>
      </c>
      <c r="EA26" s="283">
        <f>HLOOKUP(DW26,Plan!$I$6:$IO$26,16,FALSE)</f>
        <v>0</v>
      </c>
      <c r="EB26" s="278" t="s">
        <v>432</v>
      </c>
      <c r="EC26" s="279" t="str">
        <f t="shared" si="116"/>
        <v>11h15  0</v>
      </c>
      <c r="ED26" s="84">
        <f t="shared" si="142"/>
        <v>0</v>
      </c>
      <c r="EE26" s="286">
        <f t="shared" si="143"/>
        <v>101.75</v>
      </c>
      <c r="EG26" s="208">
        <f>IFERROR(ROUNDUP((BB26*(VLOOKUP(VLOOKUP(BC26,Données!$J$2:$L$208,3,FALSE),Données!$E$10:$G$12,3,FALSE)))/1,0),0)</f>
        <v>0</v>
      </c>
      <c r="EH26" s="182">
        <f>IFERROR(ROUNDUP((BD26*(VLOOKUP(VLOOKUP(BE26,Données!$J$2:$L$208,3,FALSE),Données!$E$10:$G$12,3,FALSE)))/1,0),0)</f>
        <v>0</v>
      </c>
      <c r="EI26" s="182">
        <f>IFERROR(ROUNDUP((BF26*(VLOOKUP(VLOOKUP(BG26,Données!$J$2:$L$208,3,FALSE),Données!$E$10:$G$12,3,FALSE)))/1,0),0)</f>
        <v>0</v>
      </c>
      <c r="EJ26" s="182">
        <f>IFERROR(ROUNDUP((BH26*(VLOOKUP(VLOOKUP(BI26,Données!$J$2:$L$208,3,FALSE),Données!$E$10:$G$12,3,FALSE)))/1,0),0)</f>
        <v>0</v>
      </c>
      <c r="EK26" s="182">
        <f>IFERROR(ROUNDUP((BJ26*(VLOOKUP(VLOOKUP(BK26,Données!$J$2:$L$208,3,FALSE),Données!$E$10:$G$12,3,FALSE)))/1,0),0)</f>
        <v>0</v>
      </c>
      <c r="EL26" s="183">
        <f>IFERROR(ROUNDUP((BL26*(VLOOKUP(VLOOKUP(BM26,Données!$J$2:$L$208,3,FALSE),Données!$E$10:$G$12,3,FALSE)))/1,0),0)</f>
        <v>0</v>
      </c>
      <c r="EM26" s="181">
        <f>IF(ISNA(15/(VLOOKUP(VLOOKUP(BC26,Données!$J$2:$L$208,3,FALSE),Données!$E$10:$G$12,3,FALSE))),0,15/(VLOOKUP(VLOOKUP(BC26,Données!$J$2:$L$208,3,FALSE),Données!$E$10:$G$12,3,FALSE)))</f>
        <v>0</v>
      </c>
      <c r="EN26" s="182">
        <f>IF(ISNA(15/(VLOOKUP(VLOOKUP(BE26,Données!$J$2:$L$208,3,FALSE),Données!$E$10:$G$12,3,FALSE))),0,15/(VLOOKUP(VLOOKUP(BE26,Données!$J$2:$L$208,3,FALSE),Données!$E$10:$G$12,3,FALSE)))</f>
        <v>0</v>
      </c>
      <c r="EO26" s="182">
        <f>IF(ISNA(15/(VLOOKUP(VLOOKUP(BG26,Données!$J$2:$L$208,3,FALSE),Données!$E$10:$G$12,3,FALSE))),0,15/(VLOOKUP(VLOOKUP(BG26,Données!$J$2:$L$208,3,FALSE),Données!$E$10:$G$12,3,FALSE)))</f>
        <v>0</v>
      </c>
      <c r="EP26" s="182">
        <f>IF(ISNA(15/(VLOOKUP(VLOOKUP(BI26,Données!$J$2:$L$208,3,FALSE),Données!$E$10:$G$12,3,FALSE))),0,15/(VLOOKUP(VLOOKUP(BI26,Données!$J$2:$L$208,3,FALSE),Données!$E$10:$G$12,3,FALSE)))</f>
        <v>0</v>
      </c>
      <c r="EQ26" s="182">
        <f>IF(ISNA(15/(VLOOKUP(VLOOKUP(BK26,Données!$J$2:$L$208,3,FALSE),Données!$E$10:$G$12,3,FALSE))),0,15/(VLOOKUP(VLOOKUP(BK26,Données!$J$2:$L$208,3,FALSE),Données!$E$10:$G$12,3,FALSE)))</f>
        <v>0</v>
      </c>
      <c r="ER26" s="183">
        <f>IF(ISNA(15/(VLOOKUP(VLOOKUP(BM26,Données!$J$2:$L$208,3,FALSE),Données!$E$10:$G$12,3,FALSE))),0,15/(VLOOKUP(VLOOKUP(BM26,Données!$J$2:$L$208,3,FALSE),Données!$E$10:$G$12,3,FALSE)))</f>
        <v>0</v>
      </c>
      <c r="ES26" s="293">
        <v>26</v>
      </c>
      <c r="ET26" s="573">
        <f t="shared" si="117"/>
        <v>36</v>
      </c>
      <c r="EU26" s="180">
        <f t="shared" si="118"/>
        <v>0</v>
      </c>
      <c r="EV26" s="211" t="str">
        <f t="shared" si="72"/>
        <v/>
      </c>
      <c r="EW26" s="211">
        <f>HLOOKUP(ES26,Plan!$I$6:$IO$26,19,FALSE)</f>
        <v>8</v>
      </c>
      <c r="EX26" s="210" t="s">
        <v>432</v>
      </c>
      <c r="EY26" s="182" t="str">
        <f t="shared" si="119"/>
        <v>11h15  8</v>
      </c>
      <c r="EZ26" s="295">
        <f t="shared" si="144"/>
        <v>288</v>
      </c>
      <c r="FA26" s="296">
        <f t="shared" si="148"/>
        <v>71.625</v>
      </c>
      <c r="FC26" s="200">
        <f>IFERROR(ROUNDUP((BO26*(VLOOKUP(VLOOKUP(BP26,Données!$J$2:$L$208,3,FALSE),Données!$E$10:$G$12,3,FALSE)))/1,0),0)</f>
        <v>0</v>
      </c>
      <c r="FD26" s="190">
        <f>IFERROR(ROUNDUP((BQ26*(VLOOKUP(VLOOKUP(BR26,Données!$J$2:$L$208,3,FALSE),Données!$E$10:$G$12,3,FALSE)))/1,0),0)</f>
        <v>0</v>
      </c>
      <c r="FE26" s="190">
        <f>IFERROR(ROUNDUP((BS26*(VLOOKUP(VLOOKUP(BT26,Données!$J$2:$L$208,3,FALSE),Données!$E$10:$G$12,3,FALSE)))/1,0),0)</f>
        <v>0</v>
      </c>
      <c r="FF26" s="190">
        <f>IFERROR(ROUNDUP((BU26*(VLOOKUP(VLOOKUP(BV26,Données!$J$2:$L$208,3,FALSE),Données!$E$10:$G$12,3,FALSE)))/1,0),0)</f>
        <v>0</v>
      </c>
      <c r="FG26" s="190">
        <f>IFERROR(ROUNDUP((BW26*(VLOOKUP(VLOOKUP(BX26,Données!$J$2:$L$208,3,FALSE),Données!$E$10:$G$12,3,FALSE)))/1,0),0)</f>
        <v>0</v>
      </c>
      <c r="FH26" s="191">
        <f>IFERROR(ROUNDUP((BY26*(VLOOKUP(VLOOKUP(BZ26,Données!$J$2:$L$208,3,FALSE),Données!$E$10:$G$12,3,FALSE)))/1,0),0)</f>
        <v>0</v>
      </c>
      <c r="FI26" s="189">
        <f>IF(ISNA(15/(VLOOKUP(VLOOKUP(BP26,Données!$J$2:$L$208,3,FALSE),Données!$E$10:$G$12,3,FALSE))),0,15/(VLOOKUP(VLOOKUP(BP26,Données!$J$2:$L$208,3,FALSE),Données!$E$10:$G$12,3,FALSE)))</f>
        <v>0</v>
      </c>
      <c r="FJ26" s="190">
        <f>IF(ISNA(15/(VLOOKUP(VLOOKUP(BR26,Données!$J$2:$L$208,3,FALSE),Données!$E$10:$G$12,3,FALSE))),0,15/(VLOOKUP(VLOOKUP(BR26,Données!$J$2:$L$208,3,FALSE),Données!$E$10:$G$12,3,FALSE)))</f>
        <v>0</v>
      </c>
      <c r="FK26" s="190">
        <f>IF(ISNA(15/(VLOOKUP(VLOOKUP(BT26,Données!$J$2:$L$208,3,FALSE),Données!$E$10:$G$12,3,FALSE))),0,15/(VLOOKUP(VLOOKUP(BT26,Données!$J$2:$L$208,3,FALSE),Données!$E$10:$G$12,3,FALSE)))</f>
        <v>0</v>
      </c>
      <c r="FL26" s="190">
        <f>IF(ISNA(15/(VLOOKUP(VLOOKUP(BV26,Données!$J$2:$L$208,3,FALSE),Données!$E$10:$G$12,3,FALSE))),0,15/(VLOOKUP(VLOOKUP(BV26,Données!$J$2:$L$208,3,FALSE),Données!$E$10:$G$12,3,FALSE)))</f>
        <v>0</v>
      </c>
      <c r="FM26" s="190">
        <f>IF(ISNA(15/(VLOOKUP(VLOOKUP(BX26,Données!$J$2:$L$208,3,FALSE),Données!$E$10:$G$12,3,FALSE))),0,15/(VLOOKUP(VLOOKUP(BX26,Données!$J$2:$L$208,3,FALSE),Données!$E$10:$G$12,3,FALSE)))</f>
        <v>0</v>
      </c>
      <c r="FN26" s="191">
        <f>IF(ISNA(15/(VLOOKUP(VLOOKUP(BZ26,Données!$J$2:$L$208,3,FALSE),Données!$E$10:$G$12,3,FALSE))),0,15/(VLOOKUP(VLOOKUP(BZ26,Données!$J$2:$L$208,3,FALSE),Données!$E$10:$G$12,3,FALSE)))</f>
        <v>0</v>
      </c>
      <c r="FO26" s="305">
        <v>26</v>
      </c>
      <c r="FP26" s="188">
        <f t="shared" si="120"/>
        <v>36</v>
      </c>
      <c r="FQ26" s="190">
        <f t="shared" si="121"/>
        <v>0</v>
      </c>
      <c r="FR26" s="203" t="str">
        <f t="shared" si="73"/>
        <v/>
      </c>
      <c r="FS26" s="203">
        <f>HLOOKUP(FO26,Plan!$I$6:$IO$26,20,FALSE)</f>
        <v>0</v>
      </c>
      <c r="FT26" s="202" t="s">
        <v>432</v>
      </c>
      <c r="FU26" s="190" t="str">
        <f t="shared" si="122"/>
        <v>11h15  0</v>
      </c>
      <c r="FV26" s="307">
        <f t="shared" si="123"/>
        <v>0</v>
      </c>
      <c r="FW26" s="308">
        <f t="shared" si="145"/>
        <v>308</v>
      </c>
      <c r="FY26" s="233">
        <f>IFERROR(ROUNDUP((CB26*(VLOOKUP(VLOOKUP(CC26,Données!$J$2:$L$208,3,FALSE),Données!$E$10:$G$12,3,FALSE)))/1,0),0)</f>
        <v>0</v>
      </c>
      <c r="FZ26" s="218">
        <f>IFERROR(ROUNDUP((CD26*(VLOOKUP(VLOOKUP(CE26,Données!$J$2:$L$208,3,FALSE),Données!$E$10:$G$12,3,FALSE)))/1,0),0)</f>
        <v>0</v>
      </c>
      <c r="GA26" s="218">
        <f>IFERROR(ROUNDUP((CF26*(VLOOKUP(VLOOKUP(CG26,Données!$J$2:$L$208,3,FALSE),Données!$E$10:$G$12,3,FALSE)))/1,0),0)</f>
        <v>0</v>
      </c>
      <c r="GB26" s="218">
        <f>IFERROR(ROUNDUP((CH26*(VLOOKUP(VLOOKUP(CI26,Données!$J$2:$L$208,3,FALSE),Données!$E$10:$G$12,3,FALSE)))/1,0),0)</f>
        <v>0</v>
      </c>
      <c r="GC26" s="218">
        <f>IFERROR(ROUNDUP((CJ26*(VLOOKUP(VLOOKUP(CK26,Données!$J$2:$L$208,3,FALSE),Données!$E$10:$G$12,3,FALSE)))/1,0),0)</f>
        <v>0</v>
      </c>
      <c r="GD26" s="219">
        <f>IFERROR(ROUNDUP((CL26*(VLOOKUP(VLOOKUP(CM26,Données!$J$2:$L$208,3,FALSE),Données!$E$10:$G$12,3,FALSE)))/1,0),0)</f>
        <v>0</v>
      </c>
      <c r="GE26" s="217">
        <f>IF(ISNA(15/(VLOOKUP(VLOOKUP(CC26,Données!$J$2:$L$208,3,FALSE),Données!$E$10:$G$12,3,FALSE))),0,15/(VLOOKUP(VLOOKUP(CC26,Données!$J$2:$L$208,3,FALSE),Données!$E$10:$G$12,3,FALSE)))</f>
        <v>0</v>
      </c>
      <c r="GF26" s="218">
        <f>IF(ISNA(15/(VLOOKUP(VLOOKUP(CE26,Données!$J$2:$L$208,3,FALSE),Données!$E$10:$G$12,3,FALSE))),0,15/(VLOOKUP(VLOOKUP(CE26,Données!$J$2:$L$208,3,FALSE),Données!$E$10:$G$12,3,FALSE)))</f>
        <v>0</v>
      </c>
      <c r="GG26" s="218">
        <f>IF(ISNA(15/(VLOOKUP(VLOOKUP(CG26,Données!$J$2:$L$208,3,FALSE),Données!$E$10:$G$12,3,FALSE))),0,15/(VLOOKUP(VLOOKUP(CG26,Données!$J$2:$L$208,3,FALSE),Données!$E$10:$G$12,3,FALSE)))</f>
        <v>0</v>
      </c>
      <c r="GH26" s="218">
        <f>IF(ISNA(15/(VLOOKUP(VLOOKUP(CI26,Données!$J$2:$L$208,3,FALSE),Données!$E$10:$G$12,3,FALSE))),0,15/(VLOOKUP(VLOOKUP(CI26,Données!$J$2:$L$208,3,FALSE),Données!$E$10:$G$12,3,FALSE)))</f>
        <v>0</v>
      </c>
      <c r="GI26" s="218">
        <f>IF(ISNA(15/(VLOOKUP(VLOOKUP(CK26,Données!$J$2:$L$208,3,FALSE),Données!$E$10:$G$12,3,FALSE))),0,15/(VLOOKUP(VLOOKUP(CK26,Données!$J$2:$L$208,3,FALSE),Données!$E$10:$G$12,3,FALSE)))</f>
        <v>0</v>
      </c>
      <c r="GJ26" s="219">
        <f>IF(ISNA(15/(VLOOKUP(VLOOKUP(CM26,Données!$J$2:$L$208,3,FALSE),Données!$E$10:$G$12,3,FALSE))),0,15/(VLOOKUP(VLOOKUP(CM26,Données!$J$2:$L$208,3,FALSE),Données!$E$10:$G$12,3,FALSE)))</f>
        <v>0</v>
      </c>
      <c r="GK26" s="318">
        <v>26</v>
      </c>
      <c r="GL26" s="216">
        <f t="shared" si="124"/>
        <v>36</v>
      </c>
      <c r="GM26" s="218">
        <f t="shared" si="125"/>
        <v>0</v>
      </c>
      <c r="GN26" s="236" t="str">
        <f t="shared" si="74"/>
        <v/>
      </c>
      <c r="GO26" s="236">
        <f>HLOOKUP(GK26,Plan!$I$6:$IO$26,21,FALSE)</f>
        <v>0</v>
      </c>
      <c r="GP26" s="235" t="s">
        <v>432</v>
      </c>
      <c r="GQ26" s="218" t="str">
        <f t="shared" si="126"/>
        <v>11h15  0</v>
      </c>
      <c r="GR26" s="320">
        <f t="shared" si="75"/>
        <v>0</v>
      </c>
      <c r="GS26" s="321">
        <f t="shared" si="146"/>
        <v>65</v>
      </c>
      <c r="GT26" s="420"/>
      <c r="GU26" s="425" t="s">
        <v>514</v>
      </c>
      <c r="GV26" s="429" t="e">
        <f>#REF!</f>
        <v>#REF!</v>
      </c>
      <c r="GW26" s="430" t="e">
        <f>#REF!</f>
        <v>#REF!</v>
      </c>
      <c r="GX26" s="448" t="e">
        <f t="shared" si="127"/>
        <v>#REF!</v>
      </c>
      <c r="GY26" s="429" t="e">
        <f>#REF!</f>
        <v>#REF!</v>
      </c>
      <c r="GZ26" s="421" t="e">
        <f>#REF!</f>
        <v>#REF!</v>
      </c>
      <c r="HA26" s="434" t="e">
        <f>#REF!</f>
        <v>#REF!</v>
      </c>
      <c r="HB26" s="451" t="e">
        <f t="shared" si="128"/>
        <v>#REF!</v>
      </c>
      <c r="HD26" s="425" t="s">
        <v>514</v>
      </c>
      <c r="HE26" s="453">
        <f>IF(AB26=0,"",IF(VLOOKUP(AC26,Données!$J$2:$M$258,4,FALSE)="G",AB26,""))</f>
        <v>105</v>
      </c>
      <c r="HF26" s="397" t="str">
        <f>IF(AD26=0,"",IF(VLOOKUP(AE26,Données!$J$2:$M$258,4,FALSE)="G",AD26,""))</f>
        <v/>
      </c>
      <c r="HG26" s="397" t="str">
        <f>IF(AF26=0,"",IF(VLOOKUP(AG26,Données!$J$2:$M$258,4,FALSE)="G",AF26,""))</f>
        <v/>
      </c>
      <c r="HH26" s="397" t="str">
        <f>IF(AH26=0,"",IF(VLOOKUP(AI26,Données!$J$2:$M$258,4,FALSE)="G",AH26,""))</f>
        <v/>
      </c>
      <c r="HI26" s="397" t="str">
        <f>IF(AJ26=0,"",IF(VLOOKUP(AK26,Données!$J$2:$M$258,4,FALSE)="G",AJ26,""))</f>
        <v/>
      </c>
      <c r="HJ26" s="461" t="str">
        <f>IF(AL26=0,"",IF(VLOOKUP(AM26,Données!$J$2:$M$258,4,FALSE)="G",AL26,""))</f>
        <v/>
      </c>
      <c r="HK26" s="464">
        <f t="shared" si="129"/>
        <v>105</v>
      </c>
      <c r="HL26" s="453" t="str">
        <f>IF(AO26=0,"",IF(VLOOKUP(AP26,Données!$J$2:$M$258,4,FALSE)="G",AO26,""))</f>
        <v/>
      </c>
      <c r="HM26" s="397" t="str">
        <f>IF(AQ26=0,"",IF(VLOOKUP(AR26,Données!$J$2:$M$258,4,FALSE)="G",AQ26,""))</f>
        <v/>
      </c>
      <c r="HN26" s="397" t="str">
        <f>IF(AS26=0,"",IF(VLOOKUP(AT26,Données!$J$2:$M$258,4,FALSE)="G",AS26,""))</f>
        <v/>
      </c>
      <c r="HO26" s="397" t="str">
        <f>IF(AU26=0,"",IF(VLOOKUP(AV26,Données!$J$2:$M$258,4,FALSE)="G",AU26,""))</f>
        <v/>
      </c>
      <c r="HP26" s="397" t="str">
        <f>IF(AW26=0,"",IF(VLOOKUP(AX26,Données!$J$2:$M$258,4,FALSE)="G",AW26,""))</f>
        <v/>
      </c>
      <c r="HQ26" s="461" t="str">
        <f>IF(AY26=0,"",IF(VLOOKUP(AZ26,Données!$J$2:$M$258,4,FALSE)="G",AY26,""))</f>
        <v/>
      </c>
      <c r="HR26" s="464">
        <f t="shared" si="130"/>
        <v>0</v>
      </c>
      <c r="HS26" s="453" t="str">
        <f>IF(BB26=0,"",IF(VLOOKUP(BC26,Données!$J$2:$M$258,4,FALSE)="G",BB26,""))</f>
        <v/>
      </c>
      <c r="HT26" s="397" t="str">
        <f>IF(BD26=0,"",IF(VLOOKUP(BE26,Données!$J$2:$M$258,4,FALSE)="G",BD26,""))</f>
        <v/>
      </c>
      <c r="HU26" s="397" t="str">
        <f>IF(BF26=0,"",IF(VLOOKUP(BG26,Données!$J$2:$M$258,4,FALSE)="G",BF26,""))</f>
        <v/>
      </c>
      <c r="HV26" s="397" t="str">
        <f>IF(BH26=0,"",IF(VLOOKUP(BI26,Données!$J$2:$M$258,4,FALSE)="G",BH26,""))</f>
        <v/>
      </c>
      <c r="HW26" s="397" t="str">
        <f>IF(BJ26=0,"",IF(VLOOKUP(BK26,Données!$J$2:$M$258,4,FALSE)="G",BJ26,""))</f>
        <v/>
      </c>
      <c r="HX26" s="461" t="str">
        <f>IF(BL26=0,"",IF(VLOOKUP(BM26,Données!$J$2:$M$258,4,FALSE)="G",BL26,""))</f>
        <v/>
      </c>
      <c r="HY26" s="464">
        <f t="shared" si="131"/>
        <v>0</v>
      </c>
      <c r="HZ26" s="453" t="str">
        <f>IF(BO26=0,"",IF(VLOOKUP(BP26,Données!$J$2:$M$258,4,FALSE)="G",BO26,""))</f>
        <v/>
      </c>
      <c r="IA26" s="397" t="str">
        <f>IF(BQ26=0,"",IF(VLOOKUP(BR26,Données!$J$2:$M$258,4,FALSE)="G",BQ26,""))</f>
        <v/>
      </c>
      <c r="IB26" s="397" t="str">
        <f>IF(BS26=0,"",IF(VLOOKUP(BT26,Données!$J$2:$M$258,4,FALSE)="G",BS26,""))</f>
        <v/>
      </c>
      <c r="IC26" s="397" t="str">
        <f>IF(BU26=0,"",IF(VLOOKUP(BV26,Données!$J$2:$M$258,4,FALSE)="G",BU26,""))</f>
        <v/>
      </c>
      <c r="ID26" s="397" t="str">
        <f>IF(BW26=0,"",IF(VLOOKUP(BX26,Données!$J$2:$M$258,4,FALSE)="G",BW26,""))</f>
        <v/>
      </c>
      <c r="IE26" s="461" t="str">
        <f>IF(BY26=0,"",IF(VLOOKUP(BZ26,Données!$J$2:$M$258,4,FALSE)="G",BY26,""))</f>
        <v/>
      </c>
      <c r="IF26" s="464">
        <f t="shared" si="132"/>
        <v>0</v>
      </c>
      <c r="IG26" s="453" t="str">
        <f>IF(CB26=0,"",IF(VLOOKUP(CC26,Données!$J$2:$M$258,4,FALSE)="G",CB26,""))</f>
        <v/>
      </c>
      <c r="IH26" s="397" t="str">
        <f>IF(CD26=0,"",IF(VLOOKUP(CE26,Données!$J$2:$M$258,4,FALSE)="G",CD26,""))</f>
        <v/>
      </c>
      <c r="II26" s="397" t="str">
        <f>IF(CF26=0,"",IF(VLOOKUP(CG26,Données!$J$2:$M$258,4,FALSE)="G",CF26,""))</f>
        <v/>
      </c>
      <c r="IJ26" s="397" t="str">
        <f>IF(CH26=0,"",IF(VLOOKUP(CI26,Données!$J$2:$M$258,4,FALSE)="G",CH26,""))</f>
        <v/>
      </c>
      <c r="IK26" s="397" t="str">
        <f>IF(CJ26=0,"",IF(VLOOKUP(CK26,Données!$J$2:$M$258,4,FALSE)="G",CJ26,""))</f>
        <v/>
      </c>
      <c r="IL26" s="461" t="str">
        <f>IF(CL26=0,"",IF(VLOOKUP(CM26,Données!$J$2:$M$258,4,FALSE)="G",CL26,""))</f>
        <v/>
      </c>
      <c r="IM26" s="464">
        <f t="shared" si="133"/>
        <v>0</v>
      </c>
      <c r="IO26" s="480">
        <f t="shared" si="77"/>
        <v>105</v>
      </c>
      <c r="IP26" s="481">
        <f t="shared" si="78"/>
        <v>0</v>
      </c>
      <c r="IQ26" s="482">
        <f t="shared" si="79"/>
        <v>0</v>
      </c>
      <c r="IR26" s="483">
        <f t="shared" si="80"/>
        <v>0</v>
      </c>
      <c r="IS26" s="484">
        <f t="shared" si="81"/>
        <v>105</v>
      </c>
      <c r="IT26" s="481">
        <f t="shared" si="82"/>
        <v>0</v>
      </c>
      <c r="IU26" s="482">
        <f t="shared" si="134"/>
        <v>13</v>
      </c>
      <c r="IV26" s="485">
        <f t="shared" si="135"/>
        <v>0</v>
      </c>
      <c r="IW26" s="483">
        <f>HLOOKUP(FO26,Plan!$I$6:$IO$30,25,FALSE)</f>
        <v>0</v>
      </c>
      <c r="IX26" s="482" t="str">
        <f t="shared" si="83"/>
        <v>11h15  13</v>
      </c>
      <c r="IY26" s="485">
        <f t="shared" si="84"/>
        <v>468</v>
      </c>
      <c r="IZ26" s="486">
        <f t="shared" si="85"/>
        <v>44</v>
      </c>
      <c r="JA26" s="484" t="str">
        <f t="shared" si="86"/>
        <v>11h15  0</v>
      </c>
      <c r="JB26" s="485">
        <f t="shared" si="87"/>
        <v>0</v>
      </c>
      <c r="JC26" s="487">
        <f t="shared" si="88"/>
        <v>101.75</v>
      </c>
      <c r="JD26" s="488" t="e">
        <f t="shared" si="136"/>
        <v>#REF!</v>
      </c>
      <c r="JF26" s="512">
        <f t="shared" si="89"/>
        <v>0</v>
      </c>
      <c r="JG26" s="513">
        <f t="shared" si="90"/>
        <v>0</v>
      </c>
      <c r="JH26" s="514">
        <f t="shared" si="91"/>
        <v>0</v>
      </c>
      <c r="JI26" s="515">
        <f t="shared" si="92"/>
        <v>0</v>
      </c>
      <c r="JJ26" s="513">
        <f t="shared" si="93"/>
        <v>0</v>
      </c>
      <c r="JK26" s="516">
        <f t="shared" si="94"/>
        <v>0</v>
      </c>
      <c r="JL26" s="517">
        <f t="shared" si="95"/>
        <v>0</v>
      </c>
      <c r="JM26" s="513">
        <f t="shared" si="96"/>
        <v>0</v>
      </c>
      <c r="JN26" s="514">
        <f t="shared" si="97"/>
        <v>0</v>
      </c>
      <c r="JO26" s="506">
        <f t="shared" si="137"/>
        <v>8</v>
      </c>
      <c r="JP26" s="507">
        <f t="shared" si="138"/>
        <v>0</v>
      </c>
      <c r="JQ26" s="507">
        <f t="shared" si="139"/>
        <v>0</v>
      </c>
      <c r="JR26" s="508">
        <f>HLOOKUP(GK26,Plan!$I$6:$IO$30,25,FALSE)</f>
        <v>0</v>
      </c>
      <c r="JS26" s="515" t="str">
        <f t="shared" si="98"/>
        <v>11h15  8</v>
      </c>
      <c r="JT26" s="513">
        <f t="shared" si="99"/>
        <v>288</v>
      </c>
      <c r="JU26" s="518">
        <f t="shared" si="100"/>
        <v>71.625</v>
      </c>
      <c r="JV26" s="517" t="str">
        <f t="shared" si="101"/>
        <v>11h15  0</v>
      </c>
      <c r="JW26" s="513">
        <f t="shared" si="102"/>
        <v>0</v>
      </c>
      <c r="JX26" s="519">
        <f t="shared" si="103"/>
        <v>308</v>
      </c>
      <c r="JY26" s="515" t="str">
        <f t="shared" si="104"/>
        <v>11h15  0</v>
      </c>
      <c r="JZ26" s="513">
        <f t="shared" si="105"/>
        <v>0</v>
      </c>
      <c r="KA26" s="518">
        <f t="shared" si="106"/>
        <v>65</v>
      </c>
      <c r="KB26" s="520" t="e">
        <f t="shared" si="140"/>
        <v>#REF!</v>
      </c>
    </row>
    <row r="27" spans="1:288" ht="14.25" x14ac:dyDescent="0.2">
      <c r="A27" s="385">
        <f t="shared" si="147"/>
        <v>26</v>
      </c>
      <c r="B27" s="386" t="s">
        <v>405</v>
      </c>
      <c r="C27" s="387" t="s">
        <v>13</v>
      </c>
      <c r="D27" s="388" t="s">
        <v>863</v>
      </c>
      <c r="E27" s="388" t="s">
        <v>145</v>
      </c>
      <c r="F27" s="388">
        <v>102</v>
      </c>
      <c r="G27" s="394" t="str">
        <f>IF(ISNA(VLOOKUP(E27,Données!$J$2:$K$258,2,FALSE)),"",VLOOKUP(E27,Données!$J$2:$K$258,2,FALSE))</f>
        <v>Beirut</v>
      </c>
      <c r="H27" s="80"/>
      <c r="I27" s="77" t="str">
        <f t="shared" si="107"/>
        <v>1010T40</v>
      </c>
      <c r="J27" s="82"/>
      <c r="K27" s="344" t="s">
        <v>701</v>
      </c>
      <c r="M27" s="84">
        <f t="shared" si="1"/>
        <v>0</v>
      </c>
      <c r="N27" s="84">
        <f t="shared" si="2"/>
        <v>0</v>
      </c>
      <c r="O27" s="84">
        <f t="shared" si="3"/>
        <v>0</v>
      </c>
      <c r="P27" s="84">
        <f t="shared" si="4"/>
        <v>0</v>
      </c>
      <c r="Q27" s="84">
        <f t="shared" si="5"/>
        <v>0</v>
      </c>
      <c r="S27" s="86" t="str">
        <f t="shared" si="108"/>
        <v>1010</v>
      </c>
      <c r="T27" s="371" t="str">
        <f>VLOOKUP(S27,Données!$Q$2:$R$229,2,FALSE)</f>
        <v>1000</v>
      </c>
      <c r="U27" s="85">
        <f>COUNTIF($T$4:T27,T27)</f>
        <v>5</v>
      </c>
      <c r="V27" s="85" t="str">
        <f t="shared" si="6"/>
        <v>T40</v>
      </c>
      <c r="W27" s="85" t="str">
        <f t="shared" si="109"/>
        <v>10005T40</v>
      </c>
      <c r="X27" s="85">
        <f t="shared" si="7"/>
        <v>156</v>
      </c>
      <c r="Y27" s="85" t="str">
        <f t="shared" si="8"/>
        <v>EDI</v>
      </c>
      <c r="AA27" s="342" t="s">
        <v>17</v>
      </c>
      <c r="AB27" s="107">
        <f t="shared" si="9"/>
        <v>0</v>
      </c>
      <c r="AC27" s="106" t="str">
        <f t="shared" si="110"/>
        <v/>
      </c>
      <c r="AD27" s="97">
        <f t="shared" si="10"/>
        <v>139</v>
      </c>
      <c r="AE27" s="106" t="str">
        <f t="shared" si="11"/>
        <v>LHR</v>
      </c>
      <c r="AF27" s="97">
        <f t="shared" si="12"/>
        <v>154</v>
      </c>
      <c r="AG27" s="106" t="str">
        <f t="shared" si="13"/>
        <v>SVO</v>
      </c>
      <c r="AH27" s="97">
        <f t="shared" si="14"/>
        <v>0</v>
      </c>
      <c r="AI27" s="106" t="str">
        <f t="shared" si="15"/>
        <v/>
      </c>
      <c r="AJ27" s="97">
        <f t="shared" si="16"/>
        <v>0</v>
      </c>
      <c r="AK27" s="106" t="str">
        <f t="shared" si="17"/>
        <v/>
      </c>
      <c r="AL27" s="97">
        <f t="shared" si="18"/>
        <v>0</v>
      </c>
      <c r="AM27" s="108" t="str">
        <f t="shared" si="19"/>
        <v/>
      </c>
      <c r="AN27" s="113"/>
      <c r="AO27" s="115">
        <f t="shared" si="20"/>
        <v>0</v>
      </c>
      <c r="AP27" s="114" t="str">
        <f t="shared" si="21"/>
        <v/>
      </c>
      <c r="AQ27" s="89">
        <f t="shared" si="22"/>
        <v>0</v>
      </c>
      <c r="AR27" s="114" t="str">
        <f t="shared" si="23"/>
        <v/>
      </c>
      <c r="AS27" s="89">
        <f t="shared" si="24"/>
        <v>0</v>
      </c>
      <c r="AT27" s="114" t="str">
        <f t="shared" si="25"/>
        <v/>
      </c>
      <c r="AU27" s="89">
        <f t="shared" si="26"/>
        <v>0</v>
      </c>
      <c r="AV27" s="114" t="str">
        <f t="shared" si="27"/>
        <v/>
      </c>
      <c r="AW27" s="89">
        <f t="shared" si="28"/>
        <v>238</v>
      </c>
      <c r="AX27" s="114" t="str">
        <f t="shared" si="29"/>
        <v>JFK</v>
      </c>
      <c r="AY27" s="89">
        <f t="shared" si="30"/>
        <v>198</v>
      </c>
      <c r="AZ27" s="116" t="str">
        <f t="shared" si="31"/>
        <v>IAD</v>
      </c>
      <c r="BA27" s="113"/>
      <c r="BB27" s="122">
        <f t="shared" si="32"/>
        <v>169</v>
      </c>
      <c r="BC27" s="121" t="str">
        <f t="shared" si="33"/>
        <v>IST</v>
      </c>
      <c r="BD27" s="91">
        <f t="shared" si="34"/>
        <v>0</v>
      </c>
      <c r="BE27" s="121" t="str">
        <f t="shared" si="35"/>
        <v/>
      </c>
      <c r="BF27" s="91">
        <f t="shared" si="36"/>
        <v>0</v>
      </c>
      <c r="BG27" s="121" t="str">
        <f t="shared" si="37"/>
        <v/>
      </c>
      <c r="BH27" s="91">
        <f t="shared" si="38"/>
        <v>127</v>
      </c>
      <c r="BI27" s="121" t="str">
        <f t="shared" si="39"/>
        <v>BEY</v>
      </c>
      <c r="BJ27" s="91">
        <f t="shared" si="40"/>
        <v>0</v>
      </c>
      <c r="BK27" s="121" t="str">
        <f t="shared" si="41"/>
        <v/>
      </c>
      <c r="BL27" s="91">
        <f t="shared" si="42"/>
        <v>0</v>
      </c>
      <c r="BM27" s="123" t="str">
        <f t="shared" si="43"/>
        <v/>
      </c>
      <c r="BN27" s="113"/>
      <c r="BO27" s="129">
        <f t="shared" si="44"/>
        <v>0</v>
      </c>
      <c r="BP27" s="128" t="str">
        <f t="shared" si="45"/>
        <v/>
      </c>
      <c r="BQ27" s="93">
        <f t="shared" si="46"/>
        <v>0</v>
      </c>
      <c r="BR27" s="128" t="str">
        <f t="shared" si="47"/>
        <v/>
      </c>
      <c r="BS27" s="93">
        <f t="shared" si="48"/>
        <v>0</v>
      </c>
      <c r="BT27" s="128" t="str">
        <f t="shared" si="49"/>
        <v/>
      </c>
      <c r="BU27" s="93">
        <f t="shared" si="111"/>
        <v>0</v>
      </c>
      <c r="BV27" s="128" t="str">
        <f t="shared" si="50"/>
        <v/>
      </c>
      <c r="BW27" s="93">
        <f t="shared" si="51"/>
        <v>0</v>
      </c>
      <c r="BX27" s="128" t="str">
        <f t="shared" si="52"/>
        <v/>
      </c>
      <c r="BY27" s="93">
        <f t="shared" si="53"/>
        <v>0</v>
      </c>
      <c r="BZ27" s="130" t="str">
        <f t="shared" si="54"/>
        <v/>
      </c>
      <c r="CA27" s="113"/>
      <c r="CB27" s="136">
        <f t="shared" si="55"/>
        <v>0</v>
      </c>
      <c r="CC27" s="135" t="str">
        <f t="shared" si="56"/>
        <v/>
      </c>
      <c r="CD27" s="95">
        <f t="shared" si="57"/>
        <v>0</v>
      </c>
      <c r="CE27" s="135" t="str">
        <f t="shared" si="58"/>
        <v/>
      </c>
      <c r="CF27" s="95">
        <f t="shared" si="59"/>
        <v>0</v>
      </c>
      <c r="CG27" s="135" t="str">
        <f t="shared" si="60"/>
        <v/>
      </c>
      <c r="CH27" s="95">
        <f t="shared" si="61"/>
        <v>0</v>
      </c>
      <c r="CI27" s="135" t="str">
        <f t="shared" si="62"/>
        <v/>
      </c>
      <c r="CJ27" s="95">
        <f t="shared" si="63"/>
        <v>0</v>
      </c>
      <c r="CK27" s="135" t="str">
        <f t="shared" si="64"/>
        <v/>
      </c>
      <c r="CL27" s="95">
        <f t="shared" si="65"/>
        <v>0</v>
      </c>
      <c r="CM27" s="137" t="str">
        <f t="shared" si="66"/>
        <v/>
      </c>
      <c r="CO27" s="163">
        <f>IFERROR(ROUNDUP((AB27*(VLOOKUP(VLOOKUP(AC27,Données!$J$2:$L$208,3,FALSE),Données!$E$10:$G$12,3,FALSE)))/1,0),0)</f>
        <v>0</v>
      </c>
      <c r="CP27" s="159">
        <f>IFERROR(ROUNDUP((AD27*(VLOOKUP(VLOOKUP(AE27,Données!$J$2:$L$208,3,FALSE),Données!$E$10:$G$12,3,FALSE)))/1,0),0)</f>
        <v>58</v>
      </c>
      <c r="CQ27" s="159">
        <f>IFERROR(ROUNDUP((AF27*(VLOOKUP(VLOOKUP(AG27,Données!$J$2:$L$208,3,FALSE),Données!$E$10:$G$12,3,FALSE)))/1,0),0)</f>
        <v>206</v>
      </c>
      <c r="CR27" s="159">
        <f>IFERROR(ROUNDUP((AH27*(VLOOKUP(VLOOKUP(AI27,Données!$J$2:$L$208,3,FALSE),Données!$E$10:$G$12,3,FALSE)))/1,0),0)</f>
        <v>0</v>
      </c>
      <c r="CS27" s="159">
        <f>IFERROR(ROUNDUP((AJ27*(VLOOKUP(VLOOKUP(AK27,Données!$J$2:$L$208,3,FALSE),Données!$E$10:$G$12,3,FALSE)))/1,0),0)</f>
        <v>0</v>
      </c>
      <c r="CT27" s="160">
        <f>IFERROR(ROUNDUP((AL27*(VLOOKUP(VLOOKUP(AM27,Données!$J$2:$L$208,3,FALSE),Données!$E$10:$G$12,3,FALSE)))/1,0),0)</f>
        <v>0</v>
      </c>
      <c r="CU27" s="158">
        <f>IF(ISNA(15/(VLOOKUP(VLOOKUP(AC27,Données!$J$2:$L$208,3,FALSE),Données!$E$10:$G$12,3,FALSE))),0,15/(VLOOKUP(VLOOKUP(AC27,Données!$J$2:$L$208,3,FALSE),Données!$E$10:$G$12,3,FALSE)))</f>
        <v>0</v>
      </c>
      <c r="CV27" s="159">
        <f>IF(ISNA(15/(VLOOKUP(VLOOKUP(AE27,Données!$J$2:$L$208,3,FALSE),Données!$E$10:$G$12,3,FALSE))),0,15/(VLOOKUP(VLOOKUP(AE27,Données!$J$2:$L$208,3,FALSE),Données!$E$10:$G$12,3,FALSE)))</f>
        <v>36</v>
      </c>
      <c r="CW27" s="159">
        <f>IF(ISNA(15/(VLOOKUP(VLOOKUP(AG27,Données!$J$2:$L$208,3,FALSE),Données!$E$10:$G$12,3,FALSE))),0,15/(VLOOKUP(VLOOKUP(AG27,Données!$J$2:$L$208,3,FALSE),Données!$E$10:$G$12,3,FALSE)))</f>
        <v>11.25</v>
      </c>
      <c r="CX27" s="159">
        <f>IF(ISNA(15/(VLOOKUP(VLOOKUP(AI27,Données!$J$2:$L$208,3,FALSE),Données!$E$10:$G$12,3,FALSE))),0,15/(VLOOKUP(VLOOKUP(AI27,Données!$J$2:$L$208,3,FALSE),Données!$E$10:$G$12,3,FALSE)))</f>
        <v>0</v>
      </c>
      <c r="CY27" s="159">
        <f>IF(ISNA(15/(VLOOKUP(VLOOKUP(AK27,Données!$J$2:$L$208,3,FALSE),Données!$E$10:$G$12,3,FALSE))),0,15/(VLOOKUP(VLOOKUP(AK27,Données!$J$2:$L$208,3,FALSE),Données!$E$10:$G$12,3,FALSE)))</f>
        <v>0</v>
      </c>
      <c r="CZ27" s="160">
        <f>IF(ISNA(15/(VLOOKUP(VLOOKUP(AM27,Données!$J$2:$L$208,3,FALSE),Données!$E$10:$G$12,3,FALSE))),0,15/(VLOOKUP(VLOOKUP(AM27,Données!$J$2:$L$208,3,FALSE),Données!$E$10:$G$12,3,FALSE)))</f>
        <v>0</v>
      </c>
      <c r="DA27" s="258">
        <v>27</v>
      </c>
      <c r="DB27" s="162">
        <f t="shared" si="112"/>
        <v>24</v>
      </c>
      <c r="DC27" s="161">
        <f t="shared" si="67"/>
        <v>264</v>
      </c>
      <c r="DD27" s="256">
        <f t="shared" si="68"/>
        <v>293</v>
      </c>
      <c r="DE27" s="259">
        <f>HLOOKUP(DA27,Plan!$I$6:$IO$26,17,FALSE)</f>
        <v>13</v>
      </c>
      <c r="DF27" s="164" t="s">
        <v>433</v>
      </c>
      <c r="DG27" s="157" t="str">
        <f t="shared" si="113"/>
        <v>11h30  13</v>
      </c>
      <c r="DH27" s="332">
        <f t="shared" si="69"/>
        <v>312</v>
      </c>
      <c r="DI27" s="334">
        <f t="shared" si="141"/>
        <v>264</v>
      </c>
      <c r="DK27" s="226">
        <f>IFERROR(ROUNDUP((AO27*(VLOOKUP(VLOOKUP(AP27,Données!$J$2:$L$208,3,FALSE),Données!$E$10:$G$12,3,FALSE)))/1,0),0)</f>
        <v>0</v>
      </c>
      <c r="DL27" s="173">
        <f>IFERROR(ROUNDUP((AQ27*(VLOOKUP(VLOOKUP(AR27,Données!$J$2:$L$208,3,FALSE),Données!$E$10:$G$12,3,FALSE)))/1,0),0)</f>
        <v>0</v>
      </c>
      <c r="DM27" s="173">
        <f>IFERROR(ROUNDUP((AS27*(VLOOKUP(VLOOKUP(AT27,Données!$J$2:$L$208,3,FALSE),Données!$E$10:$G$12,3,FALSE)))/1,0),0)</f>
        <v>0</v>
      </c>
      <c r="DN27" s="173">
        <f>IFERROR(ROUNDUP((AU27*(VLOOKUP(VLOOKUP(AV27,Données!$J$2:$L$208,3,FALSE),Données!$E$10:$G$12,3,FALSE)))/1,0),0)</f>
        <v>0</v>
      </c>
      <c r="DO27" s="173">
        <f>IFERROR(ROUNDUP((AW27*(VLOOKUP(VLOOKUP(AX27,Données!$J$2:$L$208,3,FALSE),Données!$E$10:$G$12,3,FALSE)))/1,0),0)</f>
        <v>199</v>
      </c>
      <c r="DP27" s="174">
        <f>IFERROR(ROUNDUP((AY27*(VLOOKUP(VLOOKUP(AZ27,Données!$J$2:$L$208,3,FALSE),Données!$E$10:$G$12,3,FALSE)))/1,0),0)</f>
        <v>165</v>
      </c>
      <c r="DQ27" s="172">
        <f>IF(ISNA(15/(VLOOKUP(VLOOKUP(AP27,Données!$J$2:$L$208,3,FALSE),Données!$E$10:$G$12,3,FALSE))),0,15/(VLOOKUP(VLOOKUP(AP27,Données!$J$2:$L$208,3,FALSE),Données!$E$10:$G$12,3,FALSE)))</f>
        <v>0</v>
      </c>
      <c r="DR27" s="173">
        <f>IF(ISNA(15/(VLOOKUP(VLOOKUP(AR27,Données!$J$2:$L$208,3,FALSE),Données!$E$10:$G$12,3,FALSE))),0,15/(VLOOKUP(VLOOKUP(AR27,Données!$J$2:$L$208,3,FALSE),Données!$E$10:$G$12,3,FALSE)))</f>
        <v>0</v>
      </c>
      <c r="DS27" s="173">
        <f>IF(ISNA(15/(VLOOKUP(VLOOKUP(AT27,Données!$J$2:$L$208,3,FALSE),Données!$E$10:$G$12,3,FALSE))),0,15/(VLOOKUP(VLOOKUP(AT27,Données!$J$2:$L$208,3,FALSE),Données!$E$10:$G$12,3,FALSE)))</f>
        <v>0</v>
      </c>
      <c r="DT27" s="173">
        <f>IF(ISNA(15/(VLOOKUP(VLOOKUP(AV27,Données!$J$2:$L$208,3,FALSE),Données!$E$10:$G$12,3,FALSE))),0,15/(VLOOKUP(VLOOKUP(AV27,Données!$J$2:$L$208,3,FALSE),Données!$E$10:$G$12,3,FALSE)))</f>
        <v>0</v>
      </c>
      <c r="DU27" s="173">
        <f>IF(ISNA(15/(VLOOKUP(VLOOKUP(AX27,Données!$J$2:$L$208,3,FALSE),Données!$E$10:$G$12,3,FALSE))),0,15/(VLOOKUP(VLOOKUP(AX27,Données!$J$2:$L$208,3,FALSE),Données!$E$10:$G$12,3,FALSE)))</f>
        <v>18</v>
      </c>
      <c r="DV27" s="174">
        <f>IF(ISNA(15/(VLOOKUP(VLOOKUP(AZ27,Données!$J$2:$L$208,3,FALSE),Données!$E$10:$G$12,3,FALSE))),0,15/(VLOOKUP(VLOOKUP(AZ27,Données!$J$2:$L$208,3,FALSE),Données!$E$10:$G$12,3,FALSE)))</f>
        <v>18</v>
      </c>
      <c r="DW27" s="282">
        <v>27</v>
      </c>
      <c r="DX27" s="169">
        <f t="shared" si="114"/>
        <v>18</v>
      </c>
      <c r="DY27" s="171">
        <f t="shared" si="115"/>
        <v>364</v>
      </c>
      <c r="DZ27" s="228">
        <f t="shared" si="71"/>
        <v>436</v>
      </c>
      <c r="EA27" s="283">
        <f>HLOOKUP(DW27,Plan!$I$6:$IO$26,16,FALSE)</f>
        <v>0</v>
      </c>
      <c r="EB27" s="278" t="s">
        <v>433</v>
      </c>
      <c r="EC27" s="279" t="str">
        <f t="shared" si="116"/>
        <v>11h30  0</v>
      </c>
      <c r="ED27" s="84">
        <f t="shared" si="142"/>
        <v>0</v>
      </c>
      <c r="EE27" s="286">
        <f t="shared" si="143"/>
        <v>71.75</v>
      </c>
      <c r="EG27" s="208">
        <f>IFERROR(ROUNDUP((BB27*(VLOOKUP(VLOOKUP(BC27,Données!$J$2:$L$208,3,FALSE),Données!$E$10:$G$12,3,FALSE)))/1,0),0)</f>
        <v>226</v>
      </c>
      <c r="EH27" s="182">
        <f>IFERROR(ROUNDUP((BD27*(VLOOKUP(VLOOKUP(BE27,Données!$J$2:$L$208,3,FALSE),Données!$E$10:$G$12,3,FALSE)))/1,0),0)</f>
        <v>0</v>
      </c>
      <c r="EI27" s="182">
        <f>IFERROR(ROUNDUP((BF27*(VLOOKUP(VLOOKUP(BG27,Données!$J$2:$L$208,3,FALSE),Données!$E$10:$G$12,3,FALSE)))/1,0),0)</f>
        <v>0</v>
      </c>
      <c r="EJ27" s="182">
        <f>IFERROR(ROUNDUP((BH27*(VLOOKUP(VLOOKUP(BI27,Données!$J$2:$L$208,3,FALSE),Données!$E$10:$G$12,3,FALSE)))/1,0),0)</f>
        <v>170</v>
      </c>
      <c r="EK27" s="182">
        <f>IFERROR(ROUNDUP((BJ27*(VLOOKUP(VLOOKUP(BK27,Données!$J$2:$L$208,3,FALSE),Données!$E$10:$G$12,3,FALSE)))/1,0),0)</f>
        <v>0</v>
      </c>
      <c r="EL27" s="183">
        <f>IFERROR(ROUNDUP((BL27*(VLOOKUP(VLOOKUP(BM27,Données!$J$2:$L$208,3,FALSE),Données!$E$10:$G$12,3,FALSE)))/1,0),0)</f>
        <v>0</v>
      </c>
      <c r="EM27" s="181">
        <f>IF(ISNA(15/(VLOOKUP(VLOOKUP(BC27,Données!$J$2:$L$208,3,FALSE),Données!$E$10:$G$12,3,FALSE))),0,15/(VLOOKUP(VLOOKUP(BC27,Données!$J$2:$L$208,3,FALSE),Données!$E$10:$G$12,3,FALSE)))</f>
        <v>11.25</v>
      </c>
      <c r="EN27" s="182">
        <f>IF(ISNA(15/(VLOOKUP(VLOOKUP(BE27,Données!$J$2:$L$208,3,FALSE),Données!$E$10:$G$12,3,FALSE))),0,15/(VLOOKUP(VLOOKUP(BE27,Données!$J$2:$L$208,3,FALSE),Données!$E$10:$G$12,3,FALSE)))</f>
        <v>0</v>
      </c>
      <c r="EO27" s="182">
        <f>IF(ISNA(15/(VLOOKUP(VLOOKUP(BG27,Données!$J$2:$L$208,3,FALSE),Données!$E$10:$G$12,3,FALSE))),0,15/(VLOOKUP(VLOOKUP(BG27,Données!$J$2:$L$208,3,FALSE),Données!$E$10:$G$12,3,FALSE)))</f>
        <v>0</v>
      </c>
      <c r="EP27" s="182">
        <f>IF(ISNA(15/(VLOOKUP(VLOOKUP(BI27,Données!$J$2:$L$208,3,FALSE),Données!$E$10:$G$12,3,FALSE))),0,15/(VLOOKUP(VLOOKUP(BI27,Données!$J$2:$L$208,3,FALSE),Données!$E$10:$G$12,3,FALSE)))</f>
        <v>11.25</v>
      </c>
      <c r="EQ27" s="182">
        <f>IF(ISNA(15/(VLOOKUP(VLOOKUP(BK27,Données!$J$2:$L$208,3,FALSE),Données!$E$10:$G$12,3,FALSE))),0,15/(VLOOKUP(VLOOKUP(BK27,Données!$J$2:$L$208,3,FALSE),Données!$E$10:$G$12,3,FALSE)))</f>
        <v>0</v>
      </c>
      <c r="ER27" s="183">
        <f>IF(ISNA(15/(VLOOKUP(VLOOKUP(BM27,Données!$J$2:$L$208,3,FALSE),Données!$E$10:$G$12,3,FALSE))),0,15/(VLOOKUP(VLOOKUP(BM27,Données!$J$2:$L$208,3,FALSE),Données!$E$10:$G$12,3,FALSE)))</f>
        <v>0</v>
      </c>
      <c r="ES27" s="293">
        <v>27</v>
      </c>
      <c r="ET27" s="573">
        <f t="shared" si="117"/>
        <v>12</v>
      </c>
      <c r="EU27" s="180">
        <f t="shared" si="118"/>
        <v>396</v>
      </c>
      <c r="EV27" s="211">
        <f t="shared" si="72"/>
        <v>296</v>
      </c>
      <c r="EW27" s="211">
        <f>HLOOKUP(ES27,Plan!$I$6:$IO$26,19,FALSE)</f>
        <v>8</v>
      </c>
      <c r="EX27" s="210" t="s">
        <v>433</v>
      </c>
      <c r="EY27" s="182" t="str">
        <f t="shared" si="119"/>
        <v>11h30  8</v>
      </c>
      <c r="EZ27" s="295">
        <f t="shared" si="144"/>
        <v>96</v>
      </c>
      <c r="FA27" s="296">
        <f t="shared" si="148"/>
        <v>55.875</v>
      </c>
      <c r="FC27" s="200">
        <f>IFERROR(ROUNDUP((BO27*(VLOOKUP(VLOOKUP(BP27,Données!$J$2:$L$208,3,FALSE),Données!$E$10:$G$12,3,FALSE)))/1,0),0)</f>
        <v>0</v>
      </c>
      <c r="FD27" s="190">
        <f>IFERROR(ROUNDUP((BQ27*(VLOOKUP(VLOOKUP(BR27,Données!$J$2:$L$208,3,FALSE),Données!$E$10:$G$12,3,FALSE)))/1,0),0)</f>
        <v>0</v>
      </c>
      <c r="FE27" s="190">
        <f>IFERROR(ROUNDUP((BS27*(VLOOKUP(VLOOKUP(BT27,Données!$J$2:$L$208,3,FALSE),Données!$E$10:$G$12,3,FALSE)))/1,0),0)</f>
        <v>0</v>
      </c>
      <c r="FF27" s="190">
        <f>IFERROR(ROUNDUP((BU27*(VLOOKUP(VLOOKUP(BV27,Données!$J$2:$L$208,3,FALSE),Données!$E$10:$G$12,3,FALSE)))/1,0),0)</f>
        <v>0</v>
      </c>
      <c r="FG27" s="190">
        <f>IFERROR(ROUNDUP((BW27*(VLOOKUP(VLOOKUP(BX27,Données!$J$2:$L$208,3,FALSE),Données!$E$10:$G$12,3,FALSE)))/1,0),0)</f>
        <v>0</v>
      </c>
      <c r="FH27" s="191">
        <f>IFERROR(ROUNDUP((BY27*(VLOOKUP(VLOOKUP(BZ27,Données!$J$2:$L$208,3,FALSE),Données!$E$10:$G$12,3,FALSE)))/1,0),0)</f>
        <v>0</v>
      </c>
      <c r="FI27" s="189">
        <f>IF(ISNA(15/(VLOOKUP(VLOOKUP(BP27,Données!$J$2:$L$208,3,FALSE),Données!$E$10:$G$12,3,FALSE))),0,15/(VLOOKUP(VLOOKUP(BP27,Données!$J$2:$L$208,3,FALSE),Données!$E$10:$G$12,3,FALSE)))</f>
        <v>0</v>
      </c>
      <c r="FJ27" s="190">
        <f>IF(ISNA(15/(VLOOKUP(VLOOKUP(BR27,Données!$J$2:$L$208,3,FALSE),Données!$E$10:$G$12,3,FALSE))),0,15/(VLOOKUP(VLOOKUP(BR27,Données!$J$2:$L$208,3,FALSE),Données!$E$10:$G$12,3,FALSE)))</f>
        <v>0</v>
      </c>
      <c r="FK27" s="190">
        <f>IF(ISNA(15/(VLOOKUP(VLOOKUP(BT27,Données!$J$2:$L$208,3,FALSE),Données!$E$10:$G$12,3,FALSE))),0,15/(VLOOKUP(VLOOKUP(BT27,Données!$J$2:$L$208,3,FALSE),Données!$E$10:$G$12,3,FALSE)))</f>
        <v>0</v>
      </c>
      <c r="FL27" s="190">
        <f>IF(ISNA(15/(VLOOKUP(VLOOKUP(BV27,Données!$J$2:$L$208,3,FALSE),Données!$E$10:$G$12,3,FALSE))),0,15/(VLOOKUP(VLOOKUP(BV27,Données!$J$2:$L$208,3,FALSE),Données!$E$10:$G$12,3,FALSE)))</f>
        <v>0</v>
      </c>
      <c r="FM27" s="190">
        <f>IF(ISNA(15/(VLOOKUP(VLOOKUP(BX27,Données!$J$2:$L$208,3,FALSE),Données!$E$10:$G$12,3,FALSE))),0,15/(VLOOKUP(VLOOKUP(BX27,Données!$J$2:$L$208,3,FALSE),Données!$E$10:$G$12,3,FALSE)))</f>
        <v>0</v>
      </c>
      <c r="FN27" s="191">
        <f>IF(ISNA(15/(VLOOKUP(VLOOKUP(BZ27,Données!$J$2:$L$208,3,FALSE),Données!$E$10:$G$12,3,FALSE))),0,15/(VLOOKUP(VLOOKUP(BZ27,Données!$J$2:$L$208,3,FALSE),Données!$E$10:$G$12,3,FALSE)))</f>
        <v>0</v>
      </c>
      <c r="FO27" s="305">
        <v>27</v>
      </c>
      <c r="FP27" s="188">
        <f t="shared" si="120"/>
        <v>36</v>
      </c>
      <c r="FQ27" s="190">
        <f t="shared" si="121"/>
        <v>0</v>
      </c>
      <c r="FR27" s="203" t="str">
        <f t="shared" si="73"/>
        <v/>
      </c>
      <c r="FS27" s="203">
        <f>HLOOKUP(FO27,Plan!$I$6:$IO$26,20,FALSE)</f>
        <v>0</v>
      </c>
      <c r="FT27" s="202" t="s">
        <v>433</v>
      </c>
      <c r="FU27" s="190" t="str">
        <f t="shared" si="122"/>
        <v>11h30  0</v>
      </c>
      <c r="FV27" s="307">
        <f t="shared" si="123"/>
        <v>0</v>
      </c>
      <c r="FW27" s="308">
        <f t="shared" si="145"/>
        <v>308</v>
      </c>
      <c r="FY27" s="233">
        <f>IFERROR(ROUNDUP((CB27*(VLOOKUP(VLOOKUP(CC27,Données!$J$2:$L$208,3,FALSE),Données!$E$10:$G$12,3,FALSE)))/1,0),0)</f>
        <v>0</v>
      </c>
      <c r="FZ27" s="218">
        <f>IFERROR(ROUNDUP((CD27*(VLOOKUP(VLOOKUP(CE27,Données!$J$2:$L$208,3,FALSE),Données!$E$10:$G$12,3,FALSE)))/1,0),0)</f>
        <v>0</v>
      </c>
      <c r="GA27" s="218">
        <f>IFERROR(ROUNDUP((CF27*(VLOOKUP(VLOOKUP(CG27,Données!$J$2:$L$208,3,FALSE),Données!$E$10:$G$12,3,FALSE)))/1,0),0)</f>
        <v>0</v>
      </c>
      <c r="GB27" s="218">
        <f>IFERROR(ROUNDUP((CH27*(VLOOKUP(VLOOKUP(CI27,Données!$J$2:$L$208,3,FALSE),Données!$E$10:$G$12,3,FALSE)))/1,0),0)</f>
        <v>0</v>
      </c>
      <c r="GC27" s="218">
        <f>IFERROR(ROUNDUP((CJ27*(VLOOKUP(VLOOKUP(CK27,Données!$J$2:$L$208,3,FALSE),Données!$E$10:$G$12,3,FALSE)))/1,0),0)</f>
        <v>0</v>
      </c>
      <c r="GD27" s="219">
        <f>IFERROR(ROUNDUP((CL27*(VLOOKUP(VLOOKUP(CM27,Données!$J$2:$L$208,3,FALSE),Données!$E$10:$G$12,3,FALSE)))/1,0),0)</f>
        <v>0</v>
      </c>
      <c r="GE27" s="217">
        <f>IF(ISNA(15/(VLOOKUP(VLOOKUP(CC27,Données!$J$2:$L$208,3,FALSE),Données!$E$10:$G$12,3,FALSE))),0,15/(VLOOKUP(VLOOKUP(CC27,Données!$J$2:$L$208,3,FALSE),Données!$E$10:$G$12,3,FALSE)))</f>
        <v>0</v>
      </c>
      <c r="GF27" s="218">
        <f>IF(ISNA(15/(VLOOKUP(VLOOKUP(CE27,Données!$J$2:$L$208,3,FALSE),Données!$E$10:$G$12,3,FALSE))),0,15/(VLOOKUP(VLOOKUP(CE27,Données!$J$2:$L$208,3,FALSE),Données!$E$10:$G$12,3,FALSE)))</f>
        <v>0</v>
      </c>
      <c r="GG27" s="218">
        <f>IF(ISNA(15/(VLOOKUP(VLOOKUP(CG27,Données!$J$2:$L$208,3,FALSE),Données!$E$10:$G$12,3,FALSE))),0,15/(VLOOKUP(VLOOKUP(CG27,Données!$J$2:$L$208,3,FALSE),Données!$E$10:$G$12,3,FALSE)))</f>
        <v>0</v>
      </c>
      <c r="GH27" s="218">
        <f>IF(ISNA(15/(VLOOKUP(VLOOKUP(CI27,Données!$J$2:$L$208,3,FALSE),Données!$E$10:$G$12,3,FALSE))),0,15/(VLOOKUP(VLOOKUP(CI27,Données!$J$2:$L$208,3,FALSE),Données!$E$10:$G$12,3,FALSE)))</f>
        <v>0</v>
      </c>
      <c r="GI27" s="218">
        <f>IF(ISNA(15/(VLOOKUP(VLOOKUP(CK27,Données!$J$2:$L$208,3,FALSE),Données!$E$10:$G$12,3,FALSE))),0,15/(VLOOKUP(VLOOKUP(CK27,Données!$J$2:$L$208,3,FALSE),Données!$E$10:$G$12,3,FALSE)))</f>
        <v>0</v>
      </c>
      <c r="GJ27" s="219">
        <f>IF(ISNA(15/(VLOOKUP(VLOOKUP(CM27,Données!$J$2:$L$208,3,FALSE),Données!$E$10:$G$12,3,FALSE))),0,15/(VLOOKUP(VLOOKUP(CM27,Données!$J$2:$L$208,3,FALSE),Données!$E$10:$G$12,3,FALSE)))</f>
        <v>0</v>
      </c>
      <c r="GK27" s="318">
        <v>27</v>
      </c>
      <c r="GL27" s="216">
        <f t="shared" si="124"/>
        <v>36</v>
      </c>
      <c r="GM27" s="218">
        <f t="shared" si="125"/>
        <v>0</v>
      </c>
      <c r="GN27" s="236" t="str">
        <f t="shared" si="74"/>
        <v/>
      </c>
      <c r="GO27" s="236">
        <f>HLOOKUP(GK27,Plan!$I$6:$IO$26,21,FALSE)</f>
        <v>0</v>
      </c>
      <c r="GP27" s="235" t="s">
        <v>433</v>
      </c>
      <c r="GQ27" s="218" t="str">
        <f t="shared" si="126"/>
        <v>11h30  0</v>
      </c>
      <c r="GR27" s="320">
        <f t="shared" si="75"/>
        <v>0</v>
      </c>
      <c r="GS27" s="321">
        <f t="shared" si="146"/>
        <v>65</v>
      </c>
      <c r="GT27" s="420"/>
      <c r="GU27" s="425" t="s">
        <v>515</v>
      </c>
      <c r="GV27" s="429" t="e">
        <f>#REF!</f>
        <v>#REF!</v>
      </c>
      <c r="GW27" s="430" t="e">
        <f>#REF!</f>
        <v>#REF!</v>
      </c>
      <c r="GX27" s="448" t="e">
        <f t="shared" si="127"/>
        <v>#REF!</v>
      </c>
      <c r="GY27" s="429" t="e">
        <f>#REF!</f>
        <v>#REF!</v>
      </c>
      <c r="GZ27" s="421" t="e">
        <f>#REF!</f>
        <v>#REF!</v>
      </c>
      <c r="HA27" s="434" t="e">
        <f>#REF!</f>
        <v>#REF!</v>
      </c>
      <c r="HB27" s="451" t="e">
        <f t="shared" si="128"/>
        <v>#REF!</v>
      </c>
      <c r="HD27" s="425" t="s">
        <v>515</v>
      </c>
      <c r="HE27" s="453" t="str">
        <f>IF(AB27=0,"",IF(VLOOKUP(AC27,Données!$J$2:$M$258,4,FALSE)="G",AB27,""))</f>
        <v/>
      </c>
      <c r="HF27" s="397">
        <f>IF(AD27=0,"",IF(VLOOKUP(AE27,Données!$J$2:$M$258,4,FALSE)="G",AD27,""))</f>
        <v>139</v>
      </c>
      <c r="HG27" s="397" t="str">
        <f>IF(AF27=0,"",IF(VLOOKUP(AG27,Données!$J$2:$M$258,4,FALSE)="G",AF27,""))</f>
        <v/>
      </c>
      <c r="HH27" s="397" t="str">
        <f>IF(AH27=0,"",IF(VLOOKUP(AI27,Données!$J$2:$M$258,4,FALSE)="G",AH27,""))</f>
        <v/>
      </c>
      <c r="HI27" s="397" t="str">
        <f>IF(AJ27=0,"",IF(VLOOKUP(AK27,Données!$J$2:$M$258,4,FALSE)="G",AJ27,""))</f>
        <v/>
      </c>
      <c r="HJ27" s="461" t="str">
        <f>IF(AL27=0,"",IF(VLOOKUP(AM27,Données!$J$2:$M$258,4,FALSE)="G",AL27,""))</f>
        <v/>
      </c>
      <c r="HK27" s="464">
        <f t="shared" si="129"/>
        <v>139</v>
      </c>
      <c r="HL27" s="453" t="str">
        <f>IF(AO27=0,"",IF(VLOOKUP(AP27,Données!$J$2:$M$258,4,FALSE)="G",AO27,""))</f>
        <v/>
      </c>
      <c r="HM27" s="397" t="str">
        <f>IF(AQ27=0,"",IF(VLOOKUP(AR27,Données!$J$2:$M$258,4,FALSE)="G",AQ27,""))</f>
        <v/>
      </c>
      <c r="HN27" s="397" t="str">
        <f>IF(AS27=0,"",IF(VLOOKUP(AT27,Données!$J$2:$M$258,4,FALSE)="G",AS27,""))</f>
        <v/>
      </c>
      <c r="HO27" s="397" t="str">
        <f>IF(AU27=0,"",IF(VLOOKUP(AV27,Données!$J$2:$M$258,4,FALSE)="G",AU27,""))</f>
        <v/>
      </c>
      <c r="HP27" s="397" t="str">
        <f>IF(AW27=0,"",IF(VLOOKUP(AX27,Données!$J$2:$M$258,4,FALSE)="G",AW27,""))</f>
        <v/>
      </c>
      <c r="HQ27" s="461" t="str">
        <f>IF(AY27=0,"",IF(VLOOKUP(AZ27,Données!$J$2:$M$258,4,FALSE)="G",AY27,""))</f>
        <v/>
      </c>
      <c r="HR27" s="464">
        <f t="shared" si="130"/>
        <v>0</v>
      </c>
      <c r="HS27" s="453" t="str">
        <f>IF(BB27=0,"",IF(VLOOKUP(BC27,Données!$J$2:$M$258,4,FALSE)="G",BB27,""))</f>
        <v/>
      </c>
      <c r="HT27" s="397" t="str">
        <f>IF(BD27=0,"",IF(VLOOKUP(BE27,Données!$J$2:$M$258,4,FALSE)="G",BD27,""))</f>
        <v/>
      </c>
      <c r="HU27" s="397" t="str">
        <f>IF(BF27=0,"",IF(VLOOKUP(BG27,Données!$J$2:$M$258,4,FALSE)="G",BF27,""))</f>
        <v/>
      </c>
      <c r="HV27" s="397" t="str">
        <f>IF(BH27=0,"",IF(VLOOKUP(BI27,Données!$J$2:$M$258,4,FALSE)="G",BH27,""))</f>
        <v/>
      </c>
      <c r="HW27" s="397" t="str">
        <f>IF(BJ27=0,"",IF(VLOOKUP(BK27,Données!$J$2:$M$258,4,FALSE)="G",BJ27,""))</f>
        <v/>
      </c>
      <c r="HX27" s="461" t="str">
        <f>IF(BL27=0,"",IF(VLOOKUP(BM27,Données!$J$2:$M$258,4,FALSE)="G",BL27,""))</f>
        <v/>
      </c>
      <c r="HY27" s="464">
        <f t="shared" si="131"/>
        <v>0</v>
      </c>
      <c r="HZ27" s="453" t="str">
        <f>IF(BO27=0,"",IF(VLOOKUP(BP27,Données!$J$2:$M$258,4,FALSE)="G",BO27,""))</f>
        <v/>
      </c>
      <c r="IA27" s="397" t="str">
        <f>IF(BQ27=0,"",IF(VLOOKUP(BR27,Données!$J$2:$M$258,4,FALSE)="G",BQ27,""))</f>
        <v/>
      </c>
      <c r="IB27" s="397" t="str">
        <f>IF(BS27=0,"",IF(VLOOKUP(BT27,Données!$J$2:$M$258,4,FALSE)="G",BS27,""))</f>
        <v/>
      </c>
      <c r="IC27" s="397" t="str">
        <f>IF(BU27=0,"",IF(VLOOKUP(BV27,Données!$J$2:$M$258,4,FALSE)="G",BU27,""))</f>
        <v/>
      </c>
      <c r="ID27" s="397" t="str">
        <f>IF(BW27=0,"",IF(VLOOKUP(BX27,Données!$J$2:$M$258,4,FALSE)="G",BW27,""))</f>
        <v/>
      </c>
      <c r="IE27" s="461" t="str">
        <f>IF(BY27=0,"",IF(VLOOKUP(BZ27,Données!$J$2:$M$258,4,FALSE)="G",BY27,""))</f>
        <v/>
      </c>
      <c r="IF27" s="464">
        <f t="shared" si="132"/>
        <v>0</v>
      </c>
      <c r="IG27" s="453" t="str">
        <f>IF(CB27=0,"",IF(VLOOKUP(CC27,Données!$J$2:$M$258,4,FALSE)="G",CB27,""))</f>
        <v/>
      </c>
      <c r="IH27" s="397" t="str">
        <f>IF(CD27=0,"",IF(VLOOKUP(CE27,Données!$J$2:$M$258,4,FALSE)="G",CD27,""))</f>
        <v/>
      </c>
      <c r="II27" s="397" t="str">
        <f>IF(CF27=0,"",IF(VLOOKUP(CG27,Données!$J$2:$M$258,4,FALSE)="G",CF27,""))</f>
        <v/>
      </c>
      <c r="IJ27" s="397" t="str">
        <f>IF(CH27=0,"",IF(VLOOKUP(CI27,Données!$J$2:$M$258,4,FALSE)="G",CH27,""))</f>
        <v/>
      </c>
      <c r="IK27" s="397" t="str">
        <f>IF(CJ27=0,"",IF(VLOOKUP(CK27,Données!$J$2:$M$258,4,FALSE)="G",CJ27,""))</f>
        <v/>
      </c>
      <c r="IL27" s="461" t="str">
        <f>IF(CL27=0,"",IF(VLOOKUP(CM27,Données!$J$2:$M$258,4,FALSE)="G",CL27,""))</f>
        <v/>
      </c>
      <c r="IM27" s="464">
        <f t="shared" si="133"/>
        <v>0</v>
      </c>
      <c r="IO27" s="480">
        <f t="shared" si="77"/>
        <v>139</v>
      </c>
      <c r="IP27" s="481">
        <f t="shared" si="78"/>
        <v>0</v>
      </c>
      <c r="IQ27" s="482">
        <f t="shared" si="79"/>
        <v>154</v>
      </c>
      <c r="IR27" s="483">
        <f t="shared" si="80"/>
        <v>436</v>
      </c>
      <c r="IS27" s="484">
        <f t="shared" si="81"/>
        <v>293</v>
      </c>
      <c r="IT27" s="481">
        <f t="shared" si="82"/>
        <v>436</v>
      </c>
      <c r="IU27" s="482">
        <f t="shared" si="134"/>
        <v>13</v>
      </c>
      <c r="IV27" s="485">
        <f t="shared" si="135"/>
        <v>0</v>
      </c>
      <c r="IW27" s="483">
        <f>HLOOKUP(FO27,Plan!$I$6:$IO$30,25,FALSE)</f>
        <v>0</v>
      </c>
      <c r="IX27" s="482" t="str">
        <f t="shared" si="83"/>
        <v>11h30  13</v>
      </c>
      <c r="IY27" s="485">
        <f t="shared" si="84"/>
        <v>312</v>
      </c>
      <c r="IZ27" s="486">
        <f t="shared" si="85"/>
        <v>264</v>
      </c>
      <c r="JA27" s="484" t="str">
        <f t="shared" si="86"/>
        <v>11h30  0</v>
      </c>
      <c r="JB27" s="485">
        <f t="shared" si="87"/>
        <v>0</v>
      </c>
      <c r="JC27" s="487">
        <f t="shared" si="88"/>
        <v>71.75</v>
      </c>
      <c r="JD27" s="488" t="e">
        <f t="shared" si="136"/>
        <v>#REF!</v>
      </c>
      <c r="JF27" s="512">
        <f t="shared" si="89"/>
        <v>0</v>
      </c>
      <c r="JG27" s="513">
        <f t="shared" si="90"/>
        <v>0</v>
      </c>
      <c r="JH27" s="514">
        <f t="shared" si="91"/>
        <v>0</v>
      </c>
      <c r="JI27" s="515">
        <f t="shared" si="92"/>
        <v>296</v>
      </c>
      <c r="JJ27" s="513">
        <f t="shared" si="93"/>
        <v>0</v>
      </c>
      <c r="JK27" s="516">
        <f t="shared" si="94"/>
        <v>0</v>
      </c>
      <c r="JL27" s="517">
        <f t="shared" si="95"/>
        <v>296</v>
      </c>
      <c r="JM27" s="513">
        <f t="shared" si="96"/>
        <v>0</v>
      </c>
      <c r="JN27" s="514">
        <f t="shared" si="97"/>
        <v>0</v>
      </c>
      <c r="JO27" s="506">
        <f t="shared" si="137"/>
        <v>8</v>
      </c>
      <c r="JP27" s="507">
        <f t="shared" si="138"/>
        <v>0</v>
      </c>
      <c r="JQ27" s="507">
        <f t="shared" si="139"/>
        <v>0</v>
      </c>
      <c r="JR27" s="508">
        <f>HLOOKUP(GK27,Plan!$I$6:$IO$30,25,FALSE)</f>
        <v>0</v>
      </c>
      <c r="JS27" s="515" t="str">
        <f t="shared" si="98"/>
        <v>11h30  8</v>
      </c>
      <c r="JT27" s="513">
        <f t="shared" si="99"/>
        <v>96</v>
      </c>
      <c r="JU27" s="518">
        <f t="shared" si="100"/>
        <v>55.875</v>
      </c>
      <c r="JV27" s="517" t="str">
        <f t="shared" si="101"/>
        <v>11h30  0</v>
      </c>
      <c r="JW27" s="513">
        <f t="shared" si="102"/>
        <v>0</v>
      </c>
      <c r="JX27" s="519">
        <f t="shared" si="103"/>
        <v>308</v>
      </c>
      <c r="JY27" s="515" t="str">
        <f t="shared" si="104"/>
        <v>11h30  0</v>
      </c>
      <c r="JZ27" s="513">
        <f t="shared" si="105"/>
        <v>0</v>
      </c>
      <c r="KA27" s="518">
        <f t="shared" si="106"/>
        <v>65</v>
      </c>
      <c r="KB27" s="520" t="e">
        <f t="shared" si="140"/>
        <v>#REF!</v>
      </c>
    </row>
    <row r="28" spans="1:288" ht="14.25" x14ac:dyDescent="0.2">
      <c r="A28" s="385">
        <f t="shared" si="147"/>
        <v>27</v>
      </c>
      <c r="B28" s="386" t="s">
        <v>405</v>
      </c>
      <c r="C28" s="387" t="s">
        <v>13</v>
      </c>
      <c r="D28" s="388" t="s">
        <v>788</v>
      </c>
      <c r="E28" s="388" t="s">
        <v>232</v>
      </c>
      <c r="F28" s="388">
        <v>167</v>
      </c>
      <c r="G28" s="394" t="str">
        <f>IF(ISNA(VLOOKUP(E28,Données!$J$2:$K$258,2,FALSE)),"",VLOOKUP(E28,Données!$J$2:$K$258,2,FALSE))</f>
        <v>Istanbul</v>
      </c>
      <c r="H28" s="80"/>
      <c r="I28" s="77" t="str">
        <f t="shared" si="107"/>
        <v>1010TRD</v>
      </c>
      <c r="J28" s="82"/>
      <c r="K28" s="344" t="s">
        <v>702</v>
      </c>
      <c r="M28" s="84">
        <f t="shared" si="1"/>
        <v>0</v>
      </c>
      <c r="N28" s="84">
        <f t="shared" si="2"/>
        <v>0</v>
      </c>
      <c r="O28" s="84">
        <f t="shared" si="3"/>
        <v>2</v>
      </c>
      <c r="P28" s="84">
        <f t="shared" si="4"/>
        <v>0</v>
      </c>
      <c r="Q28" s="84">
        <f t="shared" si="5"/>
        <v>0</v>
      </c>
      <c r="S28" s="86" t="str">
        <f t="shared" si="108"/>
        <v>1010</v>
      </c>
      <c r="T28" s="371" t="str">
        <f>VLOOKUP(S28,Données!$Q$2:$R$229,2,FALSE)</f>
        <v>1000</v>
      </c>
      <c r="U28" s="85">
        <f>COUNTIF($T$4:T28,T28)</f>
        <v>6</v>
      </c>
      <c r="V28" s="85" t="str">
        <f t="shared" si="6"/>
        <v>TRD</v>
      </c>
      <c r="W28" s="85" t="str">
        <f t="shared" si="109"/>
        <v>10006TRD</v>
      </c>
      <c r="X28" s="85">
        <f t="shared" si="7"/>
        <v>140</v>
      </c>
      <c r="Y28" s="85" t="str">
        <f t="shared" si="8"/>
        <v>DME</v>
      </c>
      <c r="AA28" s="342" t="s">
        <v>18</v>
      </c>
      <c r="AB28" s="107">
        <f t="shared" si="9"/>
        <v>0</v>
      </c>
      <c r="AC28" s="106" t="str">
        <f t="shared" si="110"/>
        <v/>
      </c>
      <c r="AD28" s="97">
        <f t="shared" si="10"/>
        <v>0</v>
      </c>
      <c r="AE28" s="106" t="str">
        <f t="shared" si="11"/>
        <v/>
      </c>
      <c r="AF28" s="97">
        <f t="shared" si="12"/>
        <v>0</v>
      </c>
      <c r="AG28" s="106" t="str">
        <f t="shared" si="13"/>
        <v/>
      </c>
      <c r="AH28" s="97">
        <f t="shared" si="14"/>
        <v>0</v>
      </c>
      <c r="AI28" s="106" t="str">
        <f t="shared" si="15"/>
        <v/>
      </c>
      <c r="AJ28" s="97">
        <f t="shared" si="16"/>
        <v>0</v>
      </c>
      <c r="AK28" s="106" t="str">
        <f t="shared" si="17"/>
        <v/>
      </c>
      <c r="AL28" s="97">
        <f t="shared" si="18"/>
        <v>0</v>
      </c>
      <c r="AM28" s="108" t="str">
        <f t="shared" si="19"/>
        <v/>
      </c>
      <c r="AN28" s="113"/>
      <c r="AO28" s="115">
        <f t="shared" si="20"/>
        <v>179</v>
      </c>
      <c r="AP28" s="114" t="str">
        <f t="shared" si="21"/>
        <v>BEG</v>
      </c>
      <c r="AQ28" s="89">
        <f t="shared" si="22"/>
        <v>0</v>
      </c>
      <c r="AR28" s="114" t="str">
        <f t="shared" si="23"/>
        <v/>
      </c>
      <c r="AS28" s="89">
        <f t="shared" si="24"/>
        <v>0</v>
      </c>
      <c r="AT28" s="114" t="str">
        <f t="shared" si="25"/>
        <v/>
      </c>
      <c r="AU28" s="89">
        <f t="shared" si="26"/>
        <v>0</v>
      </c>
      <c r="AV28" s="114" t="str">
        <f t="shared" si="27"/>
        <v/>
      </c>
      <c r="AW28" s="89">
        <f t="shared" si="28"/>
        <v>0</v>
      </c>
      <c r="AX28" s="114" t="str">
        <f t="shared" si="29"/>
        <v/>
      </c>
      <c r="AY28" s="89">
        <f t="shared" si="30"/>
        <v>0</v>
      </c>
      <c r="AZ28" s="116" t="str">
        <f t="shared" si="31"/>
        <v/>
      </c>
      <c r="BA28" s="113"/>
      <c r="BB28" s="122">
        <f t="shared" si="32"/>
        <v>0</v>
      </c>
      <c r="BC28" s="121" t="str">
        <f t="shared" si="33"/>
        <v/>
      </c>
      <c r="BD28" s="91">
        <f t="shared" si="34"/>
        <v>141</v>
      </c>
      <c r="BE28" s="121" t="str">
        <f t="shared" si="35"/>
        <v>LHR</v>
      </c>
      <c r="BF28" s="91">
        <f t="shared" si="36"/>
        <v>0</v>
      </c>
      <c r="BG28" s="121" t="str">
        <f t="shared" si="37"/>
        <v/>
      </c>
      <c r="BH28" s="91">
        <f t="shared" si="38"/>
        <v>0</v>
      </c>
      <c r="BI28" s="121" t="str">
        <f t="shared" si="39"/>
        <v/>
      </c>
      <c r="BJ28" s="91">
        <f t="shared" si="40"/>
        <v>0</v>
      </c>
      <c r="BK28" s="121" t="str">
        <f t="shared" si="41"/>
        <v/>
      </c>
      <c r="BL28" s="91">
        <f t="shared" si="42"/>
        <v>0</v>
      </c>
      <c r="BM28" s="123" t="str">
        <f t="shared" si="43"/>
        <v/>
      </c>
      <c r="BN28" s="113"/>
      <c r="BO28" s="129">
        <f t="shared" si="44"/>
        <v>0</v>
      </c>
      <c r="BP28" s="128" t="str">
        <f t="shared" si="45"/>
        <v/>
      </c>
      <c r="BQ28" s="93">
        <f t="shared" si="46"/>
        <v>0</v>
      </c>
      <c r="BR28" s="128" t="str">
        <f t="shared" si="47"/>
        <v/>
      </c>
      <c r="BS28" s="93">
        <f t="shared" si="48"/>
        <v>0</v>
      </c>
      <c r="BT28" s="128" t="str">
        <f t="shared" si="49"/>
        <v/>
      </c>
      <c r="BU28" s="93">
        <f t="shared" si="111"/>
        <v>0</v>
      </c>
      <c r="BV28" s="128" t="str">
        <f t="shared" si="50"/>
        <v/>
      </c>
      <c r="BW28" s="93">
        <f t="shared" si="51"/>
        <v>0</v>
      </c>
      <c r="BX28" s="128" t="str">
        <f t="shared" si="52"/>
        <v/>
      </c>
      <c r="BY28" s="93">
        <f t="shared" si="53"/>
        <v>0</v>
      </c>
      <c r="BZ28" s="130" t="str">
        <f t="shared" si="54"/>
        <v/>
      </c>
      <c r="CA28" s="113"/>
      <c r="CB28" s="136">
        <f t="shared" si="55"/>
        <v>0</v>
      </c>
      <c r="CC28" s="135" t="str">
        <f t="shared" si="56"/>
        <v/>
      </c>
      <c r="CD28" s="95">
        <f t="shared" si="57"/>
        <v>0</v>
      </c>
      <c r="CE28" s="135" t="str">
        <f t="shared" si="58"/>
        <v/>
      </c>
      <c r="CF28" s="95">
        <f t="shared" si="59"/>
        <v>0</v>
      </c>
      <c r="CG28" s="135" t="str">
        <f t="shared" si="60"/>
        <v/>
      </c>
      <c r="CH28" s="95">
        <f t="shared" si="61"/>
        <v>0</v>
      </c>
      <c r="CI28" s="135" t="str">
        <f t="shared" si="62"/>
        <v/>
      </c>
      <c r="CJ28" s="95">
        <f t="shared" si="63"/>
        <v>0</v>
      </c>
      <c r="CK28" s="135" t="str">
        <f t="shared" si="64"/>
        <v/>
      </c>
      <c r="CL28" s="95">
        <f t="shared" si="65"/>
        <v>0</v>
      </c>
      <c r="CM28" s="137" t="str">
        <f t="shared" si="66"/>
        <v/>
      </c>
      <c r="CO28" s="163">
        <f>IFERROR(ROUNDUP((AB28*(VLOOKUP(VLOOKUP(AC28,Données!$J$2:$L$208,3,FALSE),Données!$E$10:$G$12,3,FALSE)))/1,0),0)</f>
        <v>0</v>
      </c>
      <c r="CP28" s="159">
        <f>IFERROR(ROUNDUP((AD28*(VLOOKUP(VLOOKUP(AE28,Données!$J$2:$L$208,3,FALSE),Données!$E$10:$G$12,3,FALSE)))/1,0),0)</f>
        <v>0</v>
      </c>
      <c r="CQ28" s="159">
        <f>IFERROR(ROUNDUP((AF28*(VLOOKUP(VLOOKUP(AG28,Données!$J$2:$L$208,3,FALSE),Données!$E$10:$G$12,3,FALSE)))/1,0),0)</f>
        <v>0</v>
      </c>
      <c r="CR28" s="159">
        <f>IFERROR(ROUNDUP((AH28*(VLOOKUP(VLOOKUP(AI28,Données!$J$2:$L$208,3,FALSE),Données!$E$10:$G$12,3,FALSE)))/1,0),0)</f>
        <v>0</v>
      </c>
      <c r="CS28" s="159">
        <f>IFERROR(ROUNDUP((AJ28*(VLOOKUP(VLOOKUP(AK28,Données!$J$2:$L$208,3,FALSE),Données!$E$10:$G$12,3,FALSE)))/1,0),0)</f>
        <v>0</v>
      </c>
      <c r="CT28" s="160">
        <f>IFERROR(ROUNDUP((AL28*(VLOOKUP(VLOOKUP(AM28,Données!$J$2:$L$208,3,FALSE),Données!$E$10:$G$12,3,FALSE)))/1,0),0)</f>
        <v>0</v>
      </c>
      <c r="CU28" s="158">
        <f>IF(ISNA(15/(VLOOKUP(VLOOKUP(AC28,Données!$J$2:$L$208,3,FALSE),Données!$E$10:$G$12,3,FALSE))),0,15/(VLOOKUP(VLOOKUP(AC28,Données!$J$2:$L$208,3,FALSE),Données!$E$10:$G$12,3,FALSE)))</f>
        <v>0</v>
      </c>
      <c r="CV28" s="159">
        <f>IF(ISNA(15/(VLOOKUP(VLOOKUP(AE28,Données!$J$2:$L$208,3,FALSE),Données!$E$10:$G$12,3,FALSE))),0,15/(VLOOKUP(VLOOKUP(AE28,Données!$J$2:$L$208,3,FALSE),Données!$E$10:$G$12,3,FALSE)))</f>
        <v>0</v>
      </c>
      <c r="CW28" s="159">
        <f>IF(ISNA(15/(VLOOKUP(VLOOKUP(AG28,Données!$J$2:$L$208,3,FALSE),Données!$E$10:$G$12,3,FALSE))),0,15/(VLOOKUP(VLOOKUP(AG28,Données!$J$2:$L$208,3,FALSE),Données!$E$10:$G$12,3,FALSE)))</f>
        <v>0</v>
      </c>
      <c r="CX28" s="159">
        <f>IF(ISNA(15/(VLOOKUP(VLOOKUP(AI28,Données!$J$2:$L$208,3,FALSE),Données!$E$10:$G$12,3,FALSE))),0,15/(VLOOKUP(VLOOKUP(AI28,Données!$J$2:$L$208,3,FALSE),Données!$E$10:$G$12,3,FALSE)))</f>
        <v>0</v>
      </c>
      <c r="CY28" s="159">
        <f>IF(ISNA(15/(VLOOKUP(VLOOKUP(AK28,Données!$J$2:$L$208,3,FALSE),Données!$E$10:$G$12,3,FALSE))),0,15/(VLOOKUP(VLOOKUP(AK28,Données!$J$2:$L$208,3,FALSE),Données!$E$10:$G$12,3,FALSE)))</f>
        <v>0</v>
      </c>
      <c r="CZ28" s="160">
        <f>IF(ISNA(15/(VLOOKUP(VLOOKUP(AM28,Données!$J$2:$L$208,3,FALSE),Données!$E$10:$G$12,3,FALSE))),0,15/(VLOOKUP(VLOOKUP(AM28,Données!$J$2:$L$208,3,FALSE),Données!$E$10:$G$12,3,FALSE)))</f>
        <v>0</v>
      </c>
      <c r="DA28" s="258">
        <v>28</v>
      </c>
      <c r="DB28" s="162">
        <f t="shared" si="112"/>
        <v>24</v>
      </c>
      <c r="DC28" s="161">
        <f t="shared" si="67"/>
        <v>0</v>
      </c>
      <c r="DD28" s="256">
        <f t="shared" si="68"/>
        <v>0</v>
      </c>
      <c r="DE28" s="259">
        <f>HLOOKUP(DA28,Plan!$I$6:$IO$26,17,FALSE)</f>
        <v>11</v>
      </c>
      <c r="DF28" s="164" t="s">
        <v>434</v>
      </c>
      <c r="DG28" s="157" t="str">
        <f t="shared" si="113"/>
        <v>11h45  11</v>
      </c>
      <c r="DH28" s="332">
        <f t="shared" si="69"/>
        <v>264</v>
      </c>
      <c r="DI28" s="334">
        <f t="shared" si="141"/>
        <v>0</v>
      </c>
      <c r="DK28" s="226">
        <f>IFERROR(ROUNDUP((AO28*(VLOOKUP(VLOOKUP(AP28,Données!$J$2:$L$208,3,FALSE),Données!$E$10:$G$12,3,FALSE)))/1,0),0)</f>
        <v>150</v>
      </c>
      <c r="DL28" s="173">
        <f>IFERROR(ROUNDUP((AQ28*(VLOOKUP(VLOOKUP(AR28,Données!$J$2:$L$208,3,FALSE),Données!$E$10:$G$12,3,FALSE)))/1,0),0)</f>
        <v>0</v>
      </c>
      <c r="DM28" s="173">
        <f>IFERROR(ROUNDUP((AS28*(VLOOKUP(VLOOKUP(AT28,Données!$J$2:$L$208,3,FALSE),Données!$E$10:$G$12,3,FALSE)))/1,0),0)</f>
        <v>0</v>
      </c>
      <c r="DN28" s="173">
        <f>IFERROR(ROUNDUP((AU28*(VLOOKUP(VLOOKUP(AV28,Données!$J$2:$L$208,3,FALSE),Données!$E$10:$G$12,3,FALSE)))/1,0),0)</f>
        <v>0</v>
      </c>
      <c r="DO28" s="173">
        <f>IFERROR(ROUNDUP((AW28*(VLOOKUP(VLOOKUP(AX28,Données!$J$2:$L$208,3,FALSE),Données!$E$10:$G$12,3,FALSE)))/1,0),0)</f>
        <v>0</v>
      </c>
      <c r="DP28" s="174">
        <f>IFERROR(ROUNDUP((AY28*(VLOOKUP(VLOOKUP(AZ28,Données!$J$2:$L$208,3,FALSE),Données!$E$10:$G$12,3,FALSE)))/1,0),0)</f>
        <v>0</v>
      </c>
      <c r="DQ28" s="172">
        <f>IF(ISNA(15/(VLOOKUP(VLOOKUP(AP28,Données!$J$2:$L$208,3,FALSE),Données!$E$10:$G$12,3,FALSE))),0,15/(VLOOKUP(VLOOKUP(AP28,Données!$J$2:$L$208,3,FALSE),Données!$E$10:$G$12,3,FALSE)))</f>
        <v>18</v>
      </c>
      <c r="DR28" s="173">
        <f>IF(ISNA(15/(VLOOKUP(VLOOKUP(AR28,Données!$J$2:$L$208,3,FALSE),Données!$E$10:$G$12,3,FALSE))),0,15/(VLOOKUP(VLOOKUP(AR28,Données!$J$2:$L$208,3,FALSE),Données!$E$10:$G$12,3,FALSE)))</f>
        <v>0</v>
      </c>
      <c r="DS28" s="173">
        <f>IF(ISNA(15/(VLOOKUP(VLOOKUP(AT28,Données!$J$2:$L$208,3,FALSE),Données!$E$10:$G$12,3,FALSE))),0,15/(VLOOKUP(VLOOKUP(AT28,Données!$J$2:$L$208,3,FALSE),Données!$E$10:$G$12,3,FALSE)))</f>
        <v>0</v>
      </c>
      <c r="DT28" s="173">
        <f>IF(ISNA(15/(VLOOKUP(VLOOKUP(AV28,Données!$J$2:$L$208,3,FALSE),Données!$E$10:$G$12,3,FALSE))),0,15/(VLOOKUP(VLOOKUP(AV28,Données!$J$2:$L$208,3,FALSE),Données!$E$10:$G$12,3,FALSE)))</f>
        <v>0</v>
      </c>
      <c r="DU28" s="173">
        <f>IF(ISNA(15/(VLOOKUP(VLOOKUP(AX28,Données!$J$2:$L$208,3,FALSE),Données!$E$10:$G$12,3,FALSE))),0,15/(VLOOKUP(VLOOKUP(AX28,Données!$J$2:$L$208,3,FALSE),Données!$E$10:$G$12,3,FALSE)))</f>
        <v>0</v>
      </c>
      <c r="DV28" s="174">
        <f>IF(ISNA(15/(VLOOKUP(VLOOKUP(AZ28,Données!$J$2:$L$208,3,FALSE),Données!$E$10:$G$12,3,FALSE))),0,15/(VLOOKUP(VLOOKUP(AZ28,Données!$J$2:$L$208,3,FALSE),Données!$E$10:$G$12,3,FALSE)))</f>
        <v>0</v>
      </c>
      <c r="DW28" s="282">
        <v>28</v>
      </c>
      <c r="DX28" s="169">
        <f t="shared" si="114"/>
        <v>18</v>
      </c>
      <c r="DY28" s="171">
        <f t="shared" si="115"/>
        <v>150</v>
      </c>
      <c r="DZ28" s="228">
        <f t="shared" si="71"/>
        <v>179</v>
      </c>
      <c r="EA28" s="283">
        <f>HLOOKUP(DW28,Plan!$I$6:$IO$26,16,FALSE)</f>
        <v>0</v>
      </c>
      <c r="EB28" s="278" t="s">
        <v>434</v>
      </c>
      <c r="EC28" s="279" t="str">
        <f t="shared" si="116"/>
        <v>11h45  0</v>
      </c>
      <c r="ED28" s="84">
        <f t="shared" si="142"/>
        <v>0</v>
      </c>
      <c r="EE28" s="286">
        <f t="shared" si="143"/>
        <v>53</v>
      </c>
      <c r="EG28" s="208">
        <f>IFERROR(ROUNDUP((BB28*(VLOOKUP(VLOOKUP(BC28,Données!$J$2:$L$208,3,FALSE),Données!$E$10:$G$12,3,FALSE)))/1,0),0)</f>
        <v>0</v>
      </c>
      <c r="EH28" s="182">
        <f>IFERROR(ROUNDUP((BD28*(VLOOKUP(VLOOKUP(BE28,Données!$J$2:$L$208,3,FALSE),Données!$E$10:$G$12,3,FALSE)))/1,0),0)</f>
        <v>59</v>
      </c>
      <c r="EI28" s="182">
        <f>IFERROR(ROUNDUP((BF28*(VLOOKUP(VLOOKUP(BG28,Données!$J$2:$L$208,3,FALSE),Données!$E$10:$G$12,3,FALSE)))/1,0),0)</f>
        <v>0</v>
      </c>
      <c r="EJ28" s="182">
        <f>IFERROR(ROUNDUP((BH28*(VLOOKUP(VLOOKUP(BI28,Données!$J$2:$L$208,3,FALSE),Données!$E$10:$G$12,3,FALSE)))/1,0),0)</f>
        <v>0</v>
      </c>
      <c r="EK28" s="182">
        <f>IFERROR(ROUNDUP((BJ28*(VLOOKUP(VLOOKUP(BK28,Données!$J$2:$L$208,3,FALSE),Données!$E$10:$G$12,3,FALSE)))/1,0),0)</f>
        <v>0</v>
      </c>
      <c r="EL28" s="183">
        <f>IFERROR(ROUNDUP((BL28*(VLOOKUP(VLOOKUP(BM28,Données!$J$2:$L$208,3,FALSE),Données!$E$10:$G$12,3,FALSE)))/1,0),0)</f>
        <v>0</v>
      </c>
      <c r="EM28" s="181">
        <f>IF(ISNA(15/(VLOOKUP(VLOOKUP(BC28,Données!$J$2:$L$208,3,FALSE),Données!$E$10:$G$12,3,FALSE))),0,15/(VLOOKUP(VLOOKUP(BC28,Données!$J$2:$L$208,3,FALSE),Données!$E$10:$G$12,3,FALSE)))</f>
        <v>0</v>
      </c>
      <c r="EN28" s="182">
        <f>IF(ISNA(15/(VLOOKUP(VLOOKUP(BE28,Données!$J$2:$L$208,3,FALSE),Données!$E$10:$G$12,3,FALSE))),0,15/(VLOOKUP(VLOOKUP(BE28,Données!$J$2:$L$208,3,FALSE),Données!$E$10:$G$12,3,FALSE)))</f>
        <v>36</v>
      </c>
      <c r="EO28" s="182">
        <f>IF(ISNA(15/(VLOOKUP(VLOOKUP(BG28,Données!$J$2:$L$208,3,FALSE),Données!$E$10:$G$12,3,FALSE))),0,15/(VLOOKUP(VLOOKUP(BG28,Données!$J$2:$L$208,3,FALSE),Données!$E$10:$G$12,3,FALSE)))</f>
        <v>0</v>
      </c>
      <c r="EP28" s="182">
        <f>IF(ISNA(15/(VLOOKUP(VLOOKUP(BI28,Données!$J$2:$L$208,3,FALSE),Données!$E$10:$G$12,3,FALSE))),0,15/(VLOOKUP(VLOOKUP(BI28,Données!$J$2:$L$208,3,FALSE),Données!$E$10:$G$12,3,FALSE)))</f>
        <v>0</v>
      </c>
      <c r="EQ28" s="182">
        <f>IF(ISNA(15/(VLOOKUP(VLOOKUP(BK28,Données!$J$2:$L$208,3,FALSE),Données!$E$10:$G$12,3,FALSE))),0,15/(VLOOKUP(VLOOKUP(BK28,Données!$J$2:$L$208,3,FALSE),Données!$E$10:$G$12,3,FALSE)))</f>
        <v>0</v>
      </c>
      <c r="ER28" s="183">
        <f>IF(ISNA(15/(VLOOKUP(VLOOKUP(BM28,Données!$J$2:$L$208,3,FALSE),Données!$E$10:$G$12,3,FALSE))),0,15/(VLOOKUP(VLOOKUP(BM28,Données!$J$2:$L$208,3,FALSE),Données!$E$10:$G$12,3,FALSE)))</f>
        <v>0</v>
      </c>
      <c r="ES28" s="293">
        <v>28</v>
      </c>
      <c r="ET28" s="573">
        <f t="shared" si="117"/>
        <v>36</v>
      </c>
      <c r="EU28" s="180">
        <f t="shared" si="118"/>
        <v>59</v>
      </c>
      <c r="EV28" s="211">
        <f t="shared" si="72"/>
        <v>141</v>
      </c>
      <c r="EW28" s="211">
        <f>HLOOKUP(ES28,Plan!$I$6:$IO$26,19,FALSE)</f>
        <v>7</v>
      </c>
      <c r="EX28" s="210" t="s">
        <v>434</v>
      </c>
      <c r="EY28" s="182" t="str">
        <f t="shared" si="119"/>
        <v>11h45  7</v>
      </c>
      <c r="EZ28" s="295">
        <f t="shared" si="144"/>
        <v>252</v>
      </c>
      <c r="FA28" s="296">
        <f t="shared" si="148"/>
        <v>61</v>
      </c>
      <c r="FC28" s="200">
        <f>IFERROR(ROUNDUP((BO28*(VLOOKUP(VLOOKUP(BP28,Données!$J$2:$L$208,3,FALSE),Données!$E$10:$G$12,3,FALSE)))/1,0),0)</f>
        <v>0</v>
      </c>
      <c r="FD28" s="190">
        <f>IFERROR(ROUNDUP((BQ28*(VLOOKUP(VLOOKUP(BR28,Données!$J$2:$L$208,3,FALSE),Données!$E$10:$G$12,3,FALSE)))/1,0),0)</f>
        <v>0</v>
      </c>
      <c r="FE28" s="190">
        <f>IFERROR(ROUNDUP((BS28*(VLOOKUP(VLOOKUP(BT28,Données!$J$2:$L$208,3,FALSE),Données!$E$10:$G$12,3,FALSE)))/1,0),0)</f>
        <v>0</v>
      </c>
      <c r="FF28" s="190">
        <f>IFERROR(ROUNDUP((BU28*(VLOOKUP(VLOOKUP(BV28,Données!$J$2:$L$208,3,FALSE),Données!$E$10:$G$12,3,FALSE)))/1,0),0)</f>
        <v>0</v>
      </c>
      <c r="FG28" s="190">
        <f>IFERROR(ROUNDUP((BW28*(VLOOKUP(VLOOKUP(BX28,Données!$J$2:$L$208,3,FALSE),Données!$E$10:$G$12,3,FALSE)))/1,0),0)</f>
        <v>0</v>
      </c>
      <c r="FH28" s="191">
        <f>IFERROR(ROUNDUP((BY28*(VLOOKUP(VLOOKUP(BZ28,Données!$J$2:$L$208,3,FALSE),Données!$E$10:$G$12,3,FALSE)))/1,0),0)</f>
        <v>0</v>
      </c>
      <c r="FI28" s="189">
        <f>IF(ISNA(15/(VLOOKUP(VLOOKUP(BP28,Données!$J$2:$L$208,3,FALSE),Données!$E$10:$G$12,3,FALSE))),0,15/(VLOOKUP(VLOOKUP(BP28,Données!$J$2:$L$208,3,FALSE),Données!$E$10:$G$12,3,FALSE)))</f>
        <v>0</v>
      </c>
      <c r="FJ28" s="190">
        <f>IF(ISNA(15/(VLOOKUP(VLOOKUP(BR28,Données!$J$2:$L$208,3,FALSE),Données!$E$10:$G$12,3,FALSE))),0,15/(VLOOKUP(VLOOKUP(BR28,Données!$J$2:$L$208,3,FALSE),Données!$E$10:$G$12,3,FALSE)))</f>
        <v>0</v>
      </c>
      <c r="FK28" s="190">
        <f>IF(ISNA(15/(VLOOKUP(VLOOKUP(BT28,Données!$J$2:$L$208,3,FALSE),Données!$E$10:$G$12,3,FALSE))),0,15/(VLOOKUP(VLOOKUP(BT28,Données!$J$2:$L$208,3,FALSE),Données!$E$10:$G$12,3,FALSE)))</f>
        <v>0</v>
      </c>
      <c r="FL28" s="190">
        <f>IF(ISNA(15/(VLOOKUP(VLOOKUP(BV28,Données!$J$2:$L$208,3,FALSE),Données!$E$10:$G$12,3,FALSE))),0,15/(VLOOKUP(VLOOKUP(BV28,Données!$J$2:$L$208,3,FALSE),Données!$E$10:$G$12,3,FALSE)))</f>
        <v>0</v>
      </c>
      <c r="FM28" s="190">
        <f>IF(ISNA(15/(VLOOKUP(VLOOKUP(BX28,Données!$J$2:$L$208,3,FALSE),Données!$E$10:$G$12,3,FALSE))),0,15/(VLOOKUP(VLOOKUP(BX28,Données!$J$2:$L$208,3,FALSE),Données!$E$10:$G$12,3,FALSE)))</f>
        <v>0</v>
      </c>
      <c r="FN28" s="191">
        <f>IF(ISNA(15/(VLOOKUP(VLOOKUP(BZ28,Données!$J$2:$L$208,3,FALSE),Données!$E$10:$G$12,3,FALSE))),0,15/(VLOOKUP(VLOOKUP(BZ28,Données!$J$2:$L$208,3,FALSE),Données!$E$10:$G$12,3,FALSE)))</f>
        <v>0</v>
      </c>
      <c r="FO28" s="305">
        <v>28</v>
      </c>
      <c r="FP28" s="188">
        <f t="shared" si="120"/>
        <v>36</v>
      </c>
      <c r="FQ28" s="190">
        <f t="shared" si="121"/>
        <v>0</v>
      </c>
      <c r="FR28" s="203" t="str">
        <f t="shared" si="73"/>
        <v/>
      </c>
      <c r="FS28" s="203">
        <f>HLOOKUP(FO28,Plan!$I$6:$IO$26,20,FALSE)</f>
        <v>0</v>
      </c>
      <c r="FT28" s="202" t="s">
        <v>434</v>
      </c>
      <c r="FU28" s="190" t="str">
        <f t="shared" si="122"/>
        <v>11h45  0</v>
      </c>
      <c r="FV28" s="307">
        <f t="shared" si="123"/>
        <v>0</v>
      </c>
      <c r="FW28" s="308">
        <f t="shared" si="145"/>
        <v>308</v>
      </c>
      <c r="FY28" s="233">
        <f>IFERROR(ROUNDUP((CB28*(VLOOKUP(VLOOKUP(CC28,Données!$J$2:$L$208,3,FALSE),Données!$E$10:$G$12,3,FALSE)))/1,0),0)</f>
        <v>0</v>
      </c>
      <c r="FZ28" s="218">
        <f>IFERROR(ROUNDUP((CD28*(VLOOKUP(VLOOKUP(CE28,Données!$J$2:$L$208,3,FALSE),Données!$E$10:$G$12,3,FALSE)))/1,0),0)</f>
        <v>0</v>
      </c>
      <c r="GA28" s="218">
        <f>IFERROR(ROUNDUP((CF28*(VLOOKUP(VLOOKUP(CG28,Données!$J$2:$L$208,3,FALSE),Données!$E$10:$G$12,3,FALSE)))/1,0),0)</f>
        <v>0</v>
      </c>
      <c r="GB28" s="218">
        <f>IFERROR(ROUNDUP((CH28*(VLOOKUP(VLOOKUP(CI28,Données!$J$2:$L$208,3,FALSE),Données!$E$10:$G$12,3,FALSE)))/1,0),0)</f>
        <v>0</v>
      </c>
      <c r="GC28" s="218">
        <f>IFERROR(ROUNDUP((CJ28*(VLOOKUP(VLOOKUP(CK28,Données!$J$2:$L$208,3,FALSE),Données!$E$10:$G$12,3,FALSE)))/1,0),0)</f>
        <v>0</v>
      </c>
      <c r="GD28" s="219">
        <f>IFERROR(ROUNDUP((CL28*(VLOOKUP(VLOOKUP(CM28,Données!$J$2:$L$208,3,FALSE),Données!$E$10:$G$12,3,FALSE)))/1,0),0)</f>
        <v>0</v>
      </c>
      <c r="GE28" s="217">
        <f>IF(ISNA(15/(VLOOKUP(VLOOKUP(CC28,Données!$J$2:$L$208,3,FALSE),Données!$E$10:$G$12,3,FALSE))),0,15/(VLOOKUP(VLOOKUP(CC28,Données!$J$2:$L$208,3,FALSE),Données!$E$10:$G$12,3,FALSE)))</f>
        <v>0</v>
      </c>
      <c r="GF28" s="218">
        <f>IF(ISNA(15/(VLOOKUP(VLOOKUP(CE28,Données!$J$2:$L$208,3,FALSE),Données!$E$10:$G$12,3,FALSE))),0,15/(VLOOKUP(VLOOKUP(CE28,Données!$J$2:$L$208,3,FALSE),Données!$E$10:$G$12,3,FALSE)))</f>
        <v>0</v>
      </c>
      <c r="GG28" s="218">
        <f>IF(ISNA(15/(VLOOKUP(VLOOKUP(CG28,Données!$J$2:$L$208,3,FALSE),Données!$E$10:$G$12,3,FALSE))),0,15/(VLOOKUP(VLOOKUP(CG28,Données!$J$2:$L$208,3,FALSE),Données!$E$10:$G$12,3,FALSE)))</f>
        <v>0</v>
      </c>
      <c r="GH28" s="218">
        <f>IF(ISNA(15/(VLOOKUP(VLOOKUP(CI28,Données!$J$2:$L$208,3,FALSE),Données!$E$10:$G$12,3,FALSE))),0,15/(VLOOKUP(VLOOKUP(CI28,Données!$J$2:$L$208,3,FALSE),Données!$E$10:$G$12,3,FALSE)))</f>
        <v>0</v>
      </c>
      <c r="GI28" s="218">
        <f>IF(ISNA(15/(VLOOKUP(VLOOKUP(CK28,Données!$J$2:$L$208,3,FALSE),Données!$E$10:$G$12,3,FALSE))),0,15/(VLOOKUP(VLOOKUP(CK28,Données!$J$2:$L$208,3,FALSE),Données!$E$10:$G$12,3,FALSE)))</f>
        <v>0</v>
      </c>
      <c r="GJ28" s="219">
        <f>IF(ISNA(15/(VLOOKUP(VLOOKUP(CM28,Données!$J$2:$L$208,3,FALSE),Données!$E$10:$G$12,3,FALSE))),0,15/(VLOOKUP(VLOOKUP(CM28,Données!$J$2:$L$208,3,FALSE),Données!$E$10:$G$12,3,FALSE)))</f>
        <v>0</v>
      </c>
      <c r="GK28" s="318">
        <v>28</v>
      </c>
      <c r="GL28" s="216">
        <f t="shared" si="124"/>
        <v>36</v>
      </c>
      <c r="GM28" s="218">
        <f t="shared" si="125"/>
        <v>0</v>
      </c>
      <c r="GN28" s="236" t="str">
        <f t="shared" si="74"/>
        <v/>
      </c>
      <c r="GO28" s="236">
        <f>HLOOKUP(GK28,Plan!$I$6:$IO$26,21,FALSE)</f>
        <v>0</v>
      </c>
      <c r="GP28" s="235" t="s">
        <v>434</v>
      </c>
      <c r="GQ28" s="218" t="str">
        <f t="shared" si="126"/>
        <v>11h45  0</v>
      </c>
      <c r="GR28" s="320">
        <f t="shared" si="75"/>
        <v>0</v>
      </c>
      <c r="GS28" s="321">
        <f t="shared" si="146"/>
        <v>65</v>
      </c>
      <c r="GT28" s="420"/>
      <c r="GU28" s="425" t="s">
        <v>516</v>
      </c>
      <c r="GV28" s="429" t="e">
        <f>#REF!</f>
        <v>#REF!</v>
      </c>
      <c r="GW28" s="430" t="e">
        <f>#REF!</f>
        <v>#REF!</v>
      </c>
      <c r="GX28" s="448" t="e">
        <f t="shared" si="127"/>
        <v>#REF!</v>
      </c>
      <c r="GY28" s="429" t="e">
        <f>#REF!</f>
        <v>#REF!</v>
      </c>
      <c r="GZ28" s="421" t="e">
        <f>#REF!</f>
        <v>#REF!</v>
      </c>
      <c r="HA28" s="434" t="e">
        <f>#REF!</f>
        <v>#REF!</v>
      </c>
      <c r="HB28" s="451" t="e">
        <f t="shared" si="128"/>
        <v>#REF!</v>
      </c>
      <c r="HD28" s="425" t="s">
        <v>516</v>
      </c>
      <c r="HE28" s="453" t="str">
        <f>IF(AB28=0,"",IF(VLOOKUP(AC28,Données!$J$2:$M$258,4,FALSE)="G",AB28,""))</f>
        <v/>
      </c>
      <c r="HF28" s="397" t="str">
        <f>IF(AD28=0,"",IF(VLOOKUP(AE28,Données!$J$2:$M$258,4,FALSE)="G",AD28,""))</f>
        <v/>
      </c>
      <c r="HG28" s="397" t="str">
        <f>IF(AF28=0,"",IF(VLOOKUP(AG28,Données!$J$2:$M$258,4,FALSE)="G",AF28,""))</f>
        <v/>
      </c>
      <c r="HH28" s="397" t="str">
        <f>IF(AH28=0,"",IF(VLOOKUP(AI28,Données!$J$2:$M$258,4,FALSE)="G",AH28,""))</f>
        <v/>
      </c>
      <c r="HI28" s="397" t="str">
        <f>IF(AJ28=0,"",IF(VLOOKUP(AK28,Données!$J$2:$M$258,4,FALSE)="G",AJ28,""))</f>
        <v/>
      </c>
      <c r="HJ28" s="461" t="str">
        <f>IF(AL28=0,"",IF(VLOOKUP(AM28,Données!$J$2:$M$258,4,FALSE)="G",AL28,""))</f>
        <v/>
      </c>
      <c r="HK28" s="464">
        <f t="shared" si="129"/>
        <v>0</v>
      </c>
      <c r="HL28" s="453" t="str">
        <f>IF(AO28=0,"",IF(VLOOKUP(AP28,Données!$J$2:$M$258,4,FALSE)="G",AO28,""))</f>
        <v/>
      </c>
      <c r="HM28" s="397" t="str">
        <f>IF(AQ28=0,"",IF(VLOOKUP(AR28,Données!$J$2:$M$258,4,FALSE)="G",AQ28,""))</f>
        <v/>
      </c>
      <c r="HN28" s="397" t="str">
        <f>IF(AS28=0,"",IF(VLOOKUP(AT28,Données!$J$2:$M$258,4,FALSE)="G",AS28,""))</f>
        <v/>
      </c>
      <c r="HO28" s="397" t="str">
        <f>IF(AU28=0,"",IF(VLOOKUP(AV28,Données!$J$2:$M$258,4,FALSE)="G",AU28,""))</f>
        <v/>
      </c>
      <c r="HP28" s="397" t="str">
        <f>IF(AW28=0,"",IF(VLOOKUP(AX28,Données!$J$2:$M$258,4,FALSE)="G",AW28,""))</f>
        <v/>
      </c>
      <c r="HQ28" s="461" t="str">
        <f>IF(AY28=0,"",IF(VLOOKUP(AZ28,Données!$J$2:$M$258,4,FALSE)="G",AY28,""))</f>
        <v/>
      </c>
      <c r="HR28" s="464">
        <f t="shared" si="130"/>
        <v>0</v>
      </c>
      <c r="HS28" s="453" t="str">
        <f>IF(BB28=0,"",IF(VLOOKUP(BC28,Données!$J$2:$M$258,4,FALSE)="G",BB28,""))</f>
        <v/>
      </c>
      <c r="HT28" s="397">
        <f>IF(BD28=0,"",IF(VLOOKUP(BE28,Données!$J$2:$M$258,4,FALSE)="G",BD28,""))</f>
        <v>141</v>
      </c>
      <c r="HU28" s="397" t="str">
        <f>IF(BF28=0,"",IF(VLOOKUP(BG28,Données!$J$2:$M$258,4,FALSE)="G",BF28,""))</f>
        <v/>
      </c>
      <c r="HV28" s="397" t="str">
        <f>IF(BH28=0,"",IF(VLOOKUP(BI28,Données!$J$2:$M$258,4,FALSE)="G",BH28,""))</f>
        <v/>
      </c>
      <c r="HW28" s="397" t="str">
        <f>IF(BJ28=0,"",IF(VLOOKUP(BK28,Données!$J$2:$M$258,4,FALSE)="G",BJ28,""))</f>
        <v/>
      </c>
      <c r="HX28" s="461" t="str">
        <f>IF(BL28=0,"",IF(VLOOKUP(BM28,Données!$J$2:$M$258,4,FALSE)="G",BL28,""))</f>
        <v/>
      </c>
      <c r="HY28" s="464">
        <f t="shared" si="131"/>
        <v>141</v>
      </c>
      <c r="HZ28" s="453" t="str">
        <f>IF(BO28=0,"",IF(VLOOKUP(BP28,Données!$J$2:$M$258,4,FALSE)="G",BO28,""))</f>
        <v/>
      </c>
      <c r="IA28" s="397" t="str">
        <f>IF(BQ28=0,"",IF(VLOOKUP(BR28,Données!$J$2:$M$258,4,FALSE)="G",BQ28,""))</f>
        <v/>
      </c>
      <c r="IB28" s="397" t="str">
        <f>IF(BS28=0,"",IF(VLOOKUP(BT28,Données!$J$2:$M$258,4,FALSE)="G",BS28,""))</f>
        <v/>
      </c>
      <c r="IC28" s="397" t="str">
        <f>IF(BU28=0,"",IF(VLOOKUP(BV28,Données!$J$2:$M$258,4,FALSE)="G",BU28,""))</f>
        <v/>
      </c>
      <c r="ID28" s="397" t="str">
        <f>IF(BW28=0,"",IF(VLOOKUP(BX28,Données!$J$2:$M$258,4,FALSE)="G",BW28,""))</f>
        <v/>
      </c>
      <c r="IE28" s="461" t="str">
        <f>IF(BY28=0,"",IF(VLOOKUP(BZ28,Données!$J$2:$M$258,4,FALSE)="G",BY28,""))</f>
        <v/>
      </c>
      <c r="IF28" s="464">
        <f t="shared" si="132"/>
        <v>0</v>
      </c>
      <c r="IG28" s="453" t="str">
        <f>IF(CB28=0,"",IF(VLOOKUP(CC28,Données!$J$2:$M$258,4,FALSE)="G",CB28,""))</f>
        <v/>
      </c>
      <c r="IH28" s="397" t="str">
        <f>IF(CD28=0,"",IF(VLOOKUP(CE28,Données!$J$2:$M$258,4,FALSE)="G",CD28,""))</f>
        <v/>
      </c>
      <c r="II28" s="397" t="str">
        <f>IF(CF28=0,"",IF(VLOOKUP(CG28,Données!$J$2:$M$258,4,FALSE)="G",CF28,""))</f>
        <v/>
      </c>
      <c r="IJ28" s="397" t="str">
        <f>IF(CH28=0,"",IF(VLOOKUP(CI28,Données!$J$2:$M$258,4,FALSE)="G",CH28,""))</f>
        <v/>
      </c>
      <c r="IK28" s="397" t="str">
        <f>IF(CJ28=0,"",IF(VLOOKUP(CK28,Données!$J$2:$M$258,4,FALSE)="G",CJ28,""))</f>
        <v/>
      </c>
      <c r="IL28" s="461" t="str">
        <f>IF(CL28=0,"",IF(VLOOKUP(CM28,Données!$J$2:$M$258,4,FALSE)="G",CL28,""))</f>
        <v/>
      </c>
      <c r="IM28" s="464">
        <f t="shared" si="133"/>
        <v>0</v>
      </c>
      <c r="IO28" s="480">
        <f t="shared" si="77"/>
        <v>0</v>
      </c>
      <c r="IP28" s="481">
        <f t="shared" si="78"/>
        <v>0</v>
      </c>
      <c r="IQ28" s="482">
        <f t="shared" si="79"/>
        <v>0</v>
      </c>
      <c r="IR28" s="483">
        <f t="shared" si="80"/>
        <v>179</v>
      </c>
      <c r="IS28" s="484">
        <f t="shared" si="81"/>
        <v>0</v>
      </c>
      <c r="IT28" s="481">
        <f t="shared" si="82"/>
        <v>179</v>
      </c>
      <c r="IU28" s="482">
        <f t="shared" si="134"/>
        <v>11</v>
      </c>
      <c r="IV28" s="485">
        <f t="shared" si="135"/>
        <v>0</v>
      </c>
      <c r="IW28" s="483">
        <f>HLOOKUP(FO28,Plan!$I$6:$IO$30,25,FALSE)</f>
        <v>0</v>
      </c>
      <c r="IX28" s="482" t="str">
        <f t="shared" si="83"/>
        <v>11h45  11</v>
      </c>
      <c r="IY28" s="485">
        <f t="shared" si="84"/>
        <v>264</v>
      </c>
      <c r="IZ28" s="486">
        <f t="shared" si="85"/>
        <v>0</v>
      </c>
      <c r="JA28" s="484" t="str">
        <f t="shared" si="86"/>
        <v>11h45  0</v>
      </c>
      <c r="JB28" s="485">
        <f t="shared" si="87"/>
        <v>0</v>
      </c>
      <c r="JC28" s="487">
        <f t="shared" si="88"/>
        <v>53</v>
      </c>
      <c r="JD28" s="488" t="e">
        <f t="shared" si="136"/>
        <v>#REF!</v>
      </c>
      <c r="JF28" s="512">
        <f t="shared" si="89"/>
        <v>141</v>
      </c>
      <c r="JG28" s="513">
        <f t="shared" si="90"/>
        <v>0</v>
      </c>
      <c r="JH28" s="514">
        <f t="shared" si="91"/>
        <v>0</v>
      </c>
      <c r="JI28" s="515">
        <f t="shared" si="92"/>
        <v>141</v>
      </c>
      <c r="JJ28" s="513">
        <f t="shared" si="93"/>
        <v>0</v>
      </c>
      <c r="JK28" s="516">
        <f t="shared" si="94"/>
        <v>0</v>
      </c>
      <c r="JL28" s="517">
        <f t="shared" si="95"/>
        <v>0</v>
      </c>
      <c r="JM28" s="513">
        <f t="shared" si="96"/>
        <v>0</v>
      </c>
      <c r="JN28" s="514">
        <f t="shared" si="97"/>
        <v>0</v>
      </c>
      <c r="JO28" s="506">
        <f t="shared" si="137"/>
        <v>7</v>
      </c>
      <c r="JP28" s="507">
        <f t="shared" si="138"/>
        <v>0</v>
      </c>
      <c r="JQ28" s="507">
        <f t="shared" si="139"/>
        <v>0</v>
      </c>
      <c r="JR28" s="508">
        <f>HLOOKUP(GK28,Plan!$I$6:$IO$30,25,FALSE)</f>
        <v>0</v>
      </c>
      <c r="JS28" s="515" t="str">
        <f t="shared" si="98"/>
        <v>11h45  7</v>
      </c>
      <c r="JT28" s="513">
        <f t="shared" si="99"/>
        <v>252</v>
      </c>
      <c r="JU28" s="518">
        <f t="shared" si="100"/>
        <v>61</v>
      </c>
      <c r="JV28" s="517" t="str">
        <f t="shared" si="101"/>
        <v>11h45  0</v>
      </c>
      <c r="JW28" s="513">
        <f t="shared" si="102"/>
        <v>0</v>
      </c>
      <c r="JX28" s="519">
        <f t="shared" si="103"/>
        <v>308</v>
      </c>
      <c r="JY28" s="515" t="str">
        <f t="shared" si="104"/>
        <v>11h45  0</v>
      </c>
      <c r="JZ28" s="513">
        <f t="shared" si="105"/>
        <v>0</v>
      </c>
      <c r="KA28" s="518">
        <f t="shared" si="106"/>
        <v>65</v>
      </c>
      <c r="KB28" s="520" t="e">
        <f t="shared" si="140"/>
        <v>#REF!</v>
      </c>
    </row>
    <row r="29" spans="1:288" ht="14.25" x14ac:dyDescent="0.2">
      <c r="A29" s="385">
        <f t="shared" si="147"/>
        <v>28</v>
      </c>
      <c r="B29" s="386" t="s">
        <v>406</v>
      </c>
      <c r="C29" s="387" t="s">
        <v>13</v>
      </c>
      <c r="D29" s="388" t="s">
        <v>932</v>
      </c>
      <c r="E29" s="388" t="s">
        <v>332</v>
      </c>
      <c r="F29" s="388">
        <v>182</v>
      </c>
      <c r="G29" s="394" t="str">
        <f>IF(ISNA(VLOOKUP(E29,Données!$J$2:$K$258,2,FALSE)),"",VLOOKUP(E29,Données!$J$2:$K$258,2,FALSE))</f>
        <v>Pristina</v>
      </c>
      <c r="H29" s="80"/>
      <c r="I29" s="77" t="str">
        <f t="shared" si="107"/>
        <v>1030GPA</v>
      </c>
      <c r="J29" s="82"/>
      <c r="K29" s="344" t="s">
        <v>703</v>
      </c>
      <c r="M29" s="84">
        <f t="shared" si="1"/>
        <v>0</v>
      </c>
      <c r="N29" s="84">
        <f t="shared" si="2"/>
        <v>0</v>
      </c>
      <c r="O29" s="84">
        <f t="shared" si="3"/>
        <v>0</v>
      </c>
      <c r="P29" s="84">
        <f t="shared" si="4"/>
        <v>0</v>
      </c>
      <c r="Q29" s="84">
        <f t="shared" si="5"/>
        <v>0</v>
      </c>
      <c r="S29" s="86" t="str">
        <f t="shared" si="108"/>
        <v>1030</v>
      </c>
      <c r="T29" s="371" t="str">
        <f>VLOOKUP(S29,Données!$Q$2:$R$229,2,FALSE)</f>
        <v>1030</v>
      </c>
      <c r="U29" s="85">
        <f>COUNTIF($T$4:T29,T29)</f>
        <v>1</v>
      </c>
      <c r="V29" s="85" t="str">
        <f t="shared" si="6"/>
        <v>GPA</v>
      </c>
      <c r="W29" s="85" t="str">
        <f t="shared" si="109"/>
        <v>10301GPA</v>
      </c>
      <c r="X29" s="85">
        <f t="shared" si="7"/>
        <v>102</v>
      </c>
      <c r="Y29" s="85" t="str">
        <f t="shared" si="8"/>
        <v>BEY</v>
      </c>
      <c r="AA29" s="342" t="s">
        <v>19</v>
      </c>
      <c r="AB29" s="107">
        <f t="shared" si="9"/>
        <v>0</v>
      </c>
      <c r="AC29" s="106" t="str">
        <f t="shared" si="110"/>
        <v/>
      </c>
      <c r="AD29" s="97">
        <f t="shared" si="10"/>
        <v>0</v>
      </c>
      <c r="AE29" s="106" t="str">
        <f t="shared" si="11"/>
        <v/>
      </c>
      <c r="AF29" s="97">
        <f t="shared" si="12"/>
        <v>0</v>
      </c>
      <c r="AG29" s="106" t="str">
        <f t="shared" si="13"/>
        <v/>
      </c>
      <c r="AH29" s="97">
        <f t="shared" si="14"/>
        <v>0</v>
      </c>
      <c r="AI29" s="106" t="str">
        <f t="shared" si="15"/>
        <v/>
      </c>
      <c r="AJ29" s="97">
        <f t="shared" si="16"/>
        <v>0</v>
      </c>
      <c r="AK29" s="106" t="str">
        <f t="shared" si="17"/>
        <v/>
      </c>
      <c r="AL29" s="97">
        <f t="shared" si="18"/>
        <v>0</v>
      </c>
      <c r="AM29" s="108" t="str">
        <f t="shared" si="19"/>
        <v/>
      </c>
      <c r="AN29" s="113"/>
      <c r="AO29" s="115">
        <f t="shared" si="20"/>
        <v>0</v>
      </c>
      <c r="AP29" s="114" t="str">
        <f t="shared" si="21"/>
        <v/>
      </c>
      <c r="AQ29" s="89">
        <f t="shared" si="22"/>
        <v>0</v>
      </c>
      <c r="AR29" s="114" t="str">
        <f t="shared" si="23"/>
        <v/>
      </c>
      <c r="AS29" s="89">
        <f t="shared" si="24"/>
        <v>0</v>
      </c>
      <c r="AT29" s="114" t="str">
        <f t="shared" si="25"/>
        <v/>
      </c>
      <c r="AU29" s="89">
        <f t="shared" si="26"/>
        <v>0</v>
      </c>
      <c r="AV29" s="114" t="str">
        <f t="shared" si="27"/>
        <v/>
      </c>
      <c r="AW29" s="89">
        <f t="shared" si="28"/>
        <v>0</v>
      </c>
      <c r="AX29" s="114" t="str">
        <f t="shared" si="29"/>
        <v/>
      </c>
      <c r="AY29" s="89">
        <f t="shared" si="30"/>
        <v>0</v>
      </c>
      <c r="AZ29" s="116" t="str">
        <f t="shared" si="31"/>
        <v/>
      </c>
      <c r="BA29" s="113"/>
      <c r="BB29" s="122">
        <f t="shared" si="32"/>
        <v>0</v>
      </c>
      <c r="BC29" s="121" t="str">
        <f t="shared" si="33"/>
        <v/>
      </c>
      <c r="BD29" s="91">
        <f t="shared" si="34"/>
        <v>0</v>
      </c>
      <c r="BE29" s="121" t="str">
        <f t="shared" si="35"/>
        <v/>
      </c>
      <c r="BF29" s="91">
        <f t="shared" si="36"/>
        <v>0</v>
      </c>
      <c r="BG29" s="121" t="str">
        <f t="shared" si="37"/>
        <v/>
      </c>
      <c r="BH29" s="91">
        <f t="shared" si="38"/>
        <v>0</v>
      </c>
      <c r="BI29" s="121" t="str">
        <f t="shared" si="39"/>
        <v/>
      </c>
      <c r="BJ29" s="91">
        <f t="shared" si="40"/>
        <v>0</v>
      </c>
      <c r="BK29" s="121" t="str">
        <f t="shared" si="41"/>
        <v/>
      </c>
      <c r="BL29" s="91">
        <f t="shared" si="42"/>
        <v>0</v>
      </c>
      <c r="BM29" s="123" t="str">
        <f t="shared" si="43"/>
        <v/>
      </c>
      <c r="BN29" s="113"/>
      <c r="BO29" s="129">
        <f t="shared" si="44"/>
        <v>139</v>
      </c>
      <c r="BP29" s="128" t="str">
        <f t="shared" si="45"/>
        <v>DUB</v>
      </c>
      <c r="BQ29" s="93">
        <f t="shared" si="46"/>
        <v>162</v>
      </c>
      <c r="BR29" s="128" t="str">
        <f t="shared" si="47"/>
        <v>LHR</v>
      </c>
      <c r="BS29" s="93">
        <f t="shared" si="48"/>
        <v>0</v>
      </c>
      <c r="BT29" s="128" t="str">
        <f t="shared" si="49"/>
        <v/>
      </c>
      <c r="BU29" s="93">
        <f t="shared" si="111"/>
        <v>0</v>
      </c>
      <c r="BV29" s="128" t="str">
        <f t="shared" si="50"/>
        <v/>
      </c>
      <c r="BW29" s="93">
        <f t="shared" si="51"/>
        <v>0</v>
      </c>
      <c r="BX29" s="128" t="str">
        <f t="shared" si="52"/>
        <v/>
      </c>
      <c r="BY29" s="93">
        <f t="shared" si="53"/>
        <v>0</v>
      </c>
      <c r="BZ29" s="130" t="str">
        <f t="shared" si="54"/>
        <v/>
      </c>
      <c r="CA29" s="113"/>
      <c r="CB29" s="136">
        <f t="shared" si="55"/>
        <v>0</v>
      </c>
      <c r="CC29" s="135" t="str">
        <f t="shared" si="56"/>
        <v/>
      </c>
      <c r="CD29" s="95">
        <f t="shared" si="57"/>
        <v>0</v>
      </c>
      <c r="CE29" s="135" t="str">
        <f t="shared" si="58"/>
        <v/>
      </c>
      <c r="CF29" s="95">
        <f t="shared" si="59"/>
        <v>0</v>
      </c>
      <c r="CG29" s="135" t="str">
        <f t="shared" si="60"/>
        <v/>
      </c>
      <c r="CH29" s="95">
        <f t="shared" si="61"/>
        <v>0</v>
      </c>
      <c r="CI29" s="135" t="str">
        <f t="shared" si="62"/>
        <v/>
      </c>
      <c r="CJ29" s="95">
        <f t="shared" si="63"/>
        <v>0</v>
      </c>
      <c r="CK29" s="135" t="str">
        <f t="shared" si="64"/>
        <v/>
      </c>
      <c r="CL29" s="95">
        <f t="shared" si="65"/>
        <v>0</v>
      </c>
      <c r="CM29" s="137" t="str">
        <f t="shared" si="66"/>
        <v/>
      </c>
      <c r="CO29" s="163">
        <f>IFERROR(ROUNDUP((AB29*(VLOOKUP(VLOOKUP(AC29,Données!$J$2:$L$208,3,FALSE),Données!$E$10:$G$12,3,FALSE)))/1,0),0)</f>
        <v>0</v>
      </c>
      <c r="CP29" s="159">
        <f>IFERROR(ROUNDUP((AD29*(VLOOKUP(VLOOKUP(AE29,Données!$J$2:$L$208,3,FALSE),Données!$E$10:$G$12,3,FALSE)))/1,0),0)</f>
        <v>0</v>
      </c>
      <c r="CQ29" s="159">
        <f>IFERROR(ROUNDUP((AF29*(VLOOKUP(VLOOKUP(AG29,Données!$J$2:$L$208,3,FALSE),Données!$E$10:$G$12,3,FALSE)))/1,0),0)</f>
        <v>0</v>
      </c>
      <c r="CR29" s="159">
        <f>IFERROR(ROUNDUP((AH29*(VLOOKUP(VLOOKUP(AI29,Données!$J$2:$L$208,3,FALSE),Données!$E$10:$G$12,3,FALSE)))/1,0),0)</f>
        <v>0</v>
      </c>
      <c r="CS29" s="159">
        <f>IFERROR(ROUNDUP((AJ29*(VLOOKUP(VLOOKUP(AK29,Données!$J$2:$L$208,3,FALSE),Données!$E$10:$G$12,3,FALSE)))/1,0),0)</f>
        <v>0</v>
      </c>
      <c r="CT29" s="160">
        <f>IFERROR(ROUNDUP((AL29*(VLOOKUP(VLOOKUP(AM29,Données!$J$2:$L$208,3,FALSE),Données!$E$10:$G$12,3,FALSE)))/1,0),0)</f>
        <v>0</v>
      </c>
      <c r="CU29" s="158">
        <f>IF(ISNA(15/(VLOOKUP(VLOOKUP(AC29,Données!$J$2:$L$208,3,FALSE),Données!$E$10:$G$12,3,FALSE))),0,15/(VLOOKUP(VLOOKUP(AC29,Données!$J$2:$L$208,3,FALSE),Données!$E$10:$G$12,3,FALSE)))</f>
        <v>0</v>
      </c>
      <c r="CV29" s="159">
        <f>IF(ISNA(15/(VLOOKUP(VLOOKUP(AE29,Données!$J$2:$L$208,3,FALSE),Données!$E$10:$G$12,3,FALSE))),0,15/(VLOOKUP(VLOOKUP(AE29,Données!$J$2:$L$208,3,FALSE),Données!$E$10:$G$12,3,FALSE)))</f>
        <v>0</v>
      </c>
      <c r="CW29" s="159">
        <f>IF(ISNA(15/(VLOOKUP(VLOOKUP(AG29,Données!$J$2:$L$208,3,FALSE),Données!$E$10:$G$12,3,FALSE))),0,15/(VLOOKUP(VLOOKUP(AG29,Données!$J$2:$L$208,3,FALSE),Données!$E$10:$G$12,3,FALSE)))</f>
        <v>0</v>
      </c>
      <c r="CX29" s="159">
        <f>IF(ISNA(15/(VLOOKUP(VLOOKUP(AI29,Données!$J$2:$L$208,3,FALSE),Données!$E$10:$G$12,3,FALSE))),0,15/(VLOOKUP(VLOOKUP(AI29,Données!$J$2:$L$208,3,FALSE),Données!$E$10:$G$12,3,FALSE)))</f>
        <v>0</v>
      </c>
      <c r="CY29" s="159">
        <f>IF(ISNA(15/(VLOOKUP(VLOOKUP(AK29,Données!$J$2:$L$208,3,FALSE),Données!$E$10:$G$12,3,FALSE))),0,15/(VLOOKUP(VLOOKUP(AK29,Données!$J$2:$L$208,3,FALSE),Données!$E$10:$G$12,3,FALSE)))</f>
        <v>0</v>
      </c>
      <c r="CZ29" s="160">
        <f>IF(ISNA(15/(VLOOKUP(VLOOKUP(AM29,Données!$J$2:$L$208,3,FALSE),Données!$E$10:$G$12,3,FALSE))),0,15/(VLOOKUP(VLOOKUP(AM29,Données!$J$2:$L$208,3,FALSE),Données!$E$10:$G$12,3,FALSE)))</f>
        <v>0</v>
      </c>
      <c r="DA29" s="258">
        <v>29</v>
      </c>
      <c r="DB29" s="162">
        <f t="shared" si="112"/>
        <v>24</v>
      </c>
      <c r="DC29" s="161">
        <f t="shared" si="67"/>
        <v>0</v>
      </c>
      <c r="DD29" s="256">
        <f t="shared" si="68"/>
        <v>0</v>
      </c>
      <c r="DE29" s="259">
        <f>HLOOKUP(DA29,Plan!$I$6:$IO$26,17,FALSE)</f>
        <v>11</v>
      </c>
      <c r="DF29" s="164" t="s">
        <v>435</v>
      </c>
      <c r="DG29" s="157" t="str">
        <f t="shared" si="113"/>
        <v>12h00  11</v>
      </c>
      <c r="DH29" s="332">
        <f t="shared" si="69"/>
        <v>264</v>
      </c>
      <c r="DI29" s="334">
        <f t="shared" si="141"/>
        <v>0</v>
      </c>
      <c r="DK29" s="226">
        <f>IFERROR(ROUNDUP((AO29*(VLOOKUP(VLOOKUP(AP29,Données!$J$2:$L$208,3,FALSE),Données!$E$10:$G$12,3,FALSE)))/1,0),0)</f>
        <v>0</v>
      </c>
      <c r="DL29" s="173">
        <f>IFERROR(ROUNDUP((AQ29*(VLOOKUP(VLOOKUP(AR29,Données!$J$2:$L$208,3,FALSE),Données!$E$10:$G$12,3,FALSE)))/1,0),0)</f>
        <v>0</v>
      </c>
      <c r="DM29" s="173">
        <f>IFERROR(ROUNDUP((AS29*(VLOOKUP(VLOOKUP(AT29,Données!$J$2:$L$208,3,FALSE),Données!$E$10:$G$12,3,FALSE)))/1,0),0)</f>
        <v>0</v>
      </c>
      <c r="DN29" s="173">
        <f>IFERROR(ROUNDUP((AU29*(VLOOKUP(VLOOKUP(AV29,Données!$J$2:$L$208,3,FALSE),Données!$E$10:$G$12,3,FALSE)))/1,0),0)</f>
        <v>0</v>
      </c>
      <c r="DO29" s="173">
        <f>IFERROR(ROUNDUP((AW29*(VLOOKUP(VLOOKUP(AX29,Données!$J$2:$L$208,3,FALSE),Données!$E$10:$G$12,3,FALSE)))/1,0),0)</f>
        <v>0</v>
      </c>
      <c r="DP29" s="174">
        <f>IFERROR(ROUNDUP((AY29*(VLOOKUP(VLOOKUP(AZ29,Données!$J$2:$L$208,3,FALSE),Données!$E$10:$G$12,3,FALSE)))/1,0),0)</f>
        <v>0</v>
      </c>
      <c r="DQ29" s="172">
        <f>IF(ISNA(15/(VLOOKUP(VLOOKUP(AP29,Données!$J$2:$L$208,3,FALSE),Données!$E$10:$G$12,3,FALSE))),0,15/(VLOOKUP(VLOOKUP(AP29,Données!$J$2:$L$208,3,FALSE),Données!$E$10:$G$12,3,FALSE)))</f>
        <v>0</v>
      </c>
      <c r="DR29" s="173">
        <f>IF(ISNA(15/(VLOOKUP(VLOOKUP(AR29,Données!$J$2:$L$208,3,FALSE),Données!$E$10:$G$12,3,FALSE))),0,15/(VLOOKUP(VLOOKUP(AR29,Données!$J$2:$L$208,3,FALSE),Données!$E$10:$G$12,3,FALSE)))</f>
        <v>0</v>
      </c>
      <c r="DS29" s="173">
        <f>IF(ISNA(15/(VLOOKUP(VLOOKUP(AT29,Données!$J$2:$L$208,3,FALSE),Données!$E$10:$G$12,3,FALSE))),0,15/(VLOOKUP(VLOOKUP(AT29,Données!$J$2:$L$208,3,FALSE),Données!$E$10:$G$12,3,FALSE)))</f>
        <v>0</v>
      </c>
      <c r="DT29" s="173">
        <f>IF(ISNA(15/(VLOOKUP(VLOOKUP(AV29,Données!$J$2:$L$208,3,FALSE),Données!$E$10:$G$12,3,FALSE))),0,15/(VLOOKUP(VLOOKUP(AV29,Données!$J$2:$L$208,3,FALSE),Données!$E$10:$G$12,3,FALSE)))</f>
        <v>0</v>
      </c>
      <c r="DU29" s="173">
        <f>IF(ISNA(15/(VLOOKUP(VLOOKUP(AX29,Données!$J$2:$L$208,3,FALSE),Données!$E$10:$G$12,3,FALSE))),0,15/(VLOOKUP(VLOOKUP(AX29,Données!$J$2:$L$208,3,FALSE),Données!$E$10:$G$12,3,FALSE)))</f>
        <v>0</v>
      </c>
      <c r="DV29" s="174">
        <f>IF(ISNA(15/(VLOOKUP(VLOOKUP(AZ29,Données!$J$2:$L$208,3,FALSE),Données!$E$10:$G$12,3,FALSE))),0,15/(VLOOKUP(VLOOKUP(AZ29,Données!$J$2:$L$208,3,FALSE),Données!$E$10:$G$12,3,FALSE)))</f>
        <v>0</v>
      </c>
      <c r="DW29" s="282">
        <v>29</v>
      </c>
      <c r="DX29" s="169">
        <f t="shared" si="114"/>
        <v>18</v>
      </c>
      <c r="DY29" s="171">
        <f t="shared" si="115"/>
        <v>0</v>
      </c>
      <c r="DZ29" s="228" t="str">
        <f t="shared" si="71"/>
        <v/>
      </c>
      <c r="EA29" s="283">
        <f>HLOOKUP(DW29,Plan!$I$6:$IO$26,16,FALSE)</f>
        <v>0</v>
      </c>
      <c r="EB29" s="278" t="s">
        <v>435</v>
      </c>
      <c r="EC29" s="279" t="str">
        <f t="shared" si="116"/>
        <v>12h00  0</v>
      </c>
      <c r="ED29" s="84">
        <f t="shared" si="142"/>
        <v>0</v>
      </c>
      <c r="EE29" s="286">
        <f t="shared" si="143"/>
        <v>79.5</v>
      </c>
      <c r="EG29" s="208">
        <f>IFERROR(ROUNDUP((BB29*(VLOOKUP(VLOOKUP(BC29,Données!$J$2:$L$208,3,FALSE),Données!$E$10:$G$12,3,FALSE)))/1,0),0)</f>
        <v>0</v>
      </c>
      <c r="EH29" s="182">
        <f>IFERROR(ROUNDUP((BD29*(VLOOKUP(VLOOKUP(BE29,Données!$J$2:$L$208,3,FALSE),Données!$E$10:$G$12,3,FALSE)))/1,0),0)</f>
        <v>0</v>
      </c>
      <c r="EI29" s="182">
        <f>IFERROR(ROUNDUP((BF29*(VLOOKUP(VLOOKUP(BG29,Données!$J$2:$L$208,3,FALSE),Données!$E$10:$G$12,3,FALSE)))/1,0),0)</f>
        <v>0</v>
      </c>
      <c r="EJ29" s="182">
        <f>IFERROR(ROUNDUP((BH29*(VLOOKUP(VLOOKUP(BI29,Données!$J$2:$L$208,3,FALSE),Données!$E$10:$G$12,3,FALSE)))/1,0),0)</f>
        <v>0</v>
      </c>
      <c r="EK29" s="182">
        <f>IFERROR(ROUNDUP((BJ29*(VLOOKUP(VLOOKUP(BK29,Données!$J$2:$L$208,3,FALSE),Données!$E$10:$G$12,3,FALSE)))/1,0),0)</f>
        <v>0</v>
      </c>
      <c r="EL29" s="183">
        <f>IFERROR(ROUNDUP((BL29*(VLOOKUP(VLOOKUP(BM29,Données!$J$2:$L$208,3,FALSE),Données!$E$10:$G$12,3,FALSE)))/1,0),0)</f>
        <v>0</v>
      </c>
      <c r="EM29" s="181">
        <f>IF(ISNA(15/(VLOOKUP(VLOOKUP(BC29,Données!$J$2:$L$208,3,FALSE),Données!$E$10:$G$12,3,FALSE))),0,15/(VLOOKUP(VLOOKUP(BC29,Données!$J$2:$L$208,3,FALSE),Données!$E$10:$G$12,3,FALSE)))</f>
        <v>0</v>
      </c>
      <c r="EN29" s="182">
        <f>IF(ISNA(15/(VLOOKUP(VLOOKUP(BE29,Données!$J$2:$L$208,3,FALSE),Données!$E$10:$G$12,3,FALSE))),0,15/(VLOOKUP(VLOOKUP(BE29,Données!$J$2:$L$208,3,FALSE),Données!$E$10:$G$12,3,FALSE)))</f>
        <v>0</v>
      </c>
      <c r="EO29" s="182">
        <f>IF(ISNA(15/(VLOOKUP(VLOOKUP(BG29,Données!$J$2:$L$208,3,FALSE),Données!$E$10:$G$12,3,FALSE))),0,15/(VLOOKUP(VLOOKUP(BG29,Données!$J$2:$L$208,3,FALSE),Données!$E$10:$G$12,3,FALSE)))</f>
        <v>0</v>
      </c>
      <c r="EP29" s="182">
        <f>IF(ISNA(15/(VLOOKUP(VLOOKUP(BI29,Données!$J$2:$L$208,3,FALSE),Données!$E$10:$G$12,3,FALSE))),0,15/(VLOOKUP(VLOOKUP(BI29,Données!$J$2:$L$208,3,FALSE),Données!$E$10:$G$12,3,FALSE)))</f>
        <v>0</v>
      </c>
      <c r="EQ29" s="182">
        <f>IF(ISNA(15/(VLOOKUP(VLOOKUP(BK29,Données!$J$2:$L$208,3,FALSE),Données!$E$10:$G$12,3,FALSE))),0,15/(VLOOKUP(VLOOKUP(BK29,Données!$J$2:$L$208,3,FALSE),Données!$E$10:$G$12,3,FALSE)))</f>
        <v>0</v>
      </c>
      <c r="ER29" s="183">
        <f>IF(ISNA(15/(VLOOKUP(VLOOKUP(BM29,Données!$J$2:$L$208,3,FALSE),Données!$E$10:$G$12,3,FALSE))),0,15/(VLOOKUP(VLOOKUP(BM29,Données!$J$2:$L$208,3,FALSE),Données!$E$10:$G$12,3,FALSE)))</f>
        <v>0</v>
      </c>
      <c r="ES29" s="293">
        <v>29</v>
      </c>
      <c r="ET29" s="573">
        <f t="shared" si="117"/>
        <v>36</v>
      </c>
      <c r="EU29" s="180">
        <f t="shared" si="118"/>
        <v>0</v>
      </c>
      <c r="EV29" s="211" t="str">
        <f t="shared" si="72"/>
        <v/>
      </c>
      <c r="EW29" s="211">
        <f>HLOOKUP(ES29,Plan!$I$6:$IO$26,19,FALSE)</f>
        <v>7</v>
      </c>
      <c r="EX29" s="210" t="s">
        <v>435</v>
      </c>
      <c r="EY29" s="182" t="str">
        <f t="shared" si="119"/>
        <v>12h00  7</v>
      </c>
      <c r="EZ29" s="295">
        <f t="shared" si="144"/>
        <v>252</v>
      </c>
      <c r="FA29" s="296">
        <f t="shared" si="148"/>
        <v>96.75</v>
      </c>
      <c r="FC29" s="200">
        <f>IFERROR(ROUNDUP((BO29*(VLOOKUP(VLOOKUP(BP29,Données!$J$2:$L$208,3,FALSE),Données!$E$10:$G$12,3,FALSE)))/1,0),0)</f>
        <v>58</v>
      </c>
      <c r="FD29" s="190">
        <f>IFERROR(ROUNDUP((BQ29*(VLOOKUP(VLOOKUP(BR29,Données!$J$2:$L$208,3,FALSE),Données!$E$10:$G$12,3,FALSE)))/1,0),0)</f>
        <v>68</v>
      </c>
      <c r="FE29" s="190">
        <f>IFERROR(ROUNDUP((BS29*(VLOOKUP(VLOOKUP(BT29,Données!$J$2:$L$208,3,FALSE),Données!$E$10:$G$12,3,FALSE)))/1,0),0)</f>
        <v>0</v>
      </c>
      <c r="FF29" s="190">
        <f>IFERROR(ROUNDUP((BU29*(VLOOKUP(VLOOKUP(BV29,Données!$J$2:$L$208,3,FALSE),Données!$E$10:$G$12,3,FALSE)))/1,0),0)</f>
        <v>0</v>
      </c>
      <c r="FG29" s="190">
        <f>IFERROR(ROUNDUP((BW29*(VLOOKUP(VLOOKUP(BX29,Données!$J$2:$L$208,3,FALSE),Données!$E$10:$G$12,3,FALSE)))/1,0),0)</f>
        <v>0</v>
      </c>
      <c r="FH29" s="191">
        <f>IFERROR(ROUNDUP((BY29*(VLOOKUP(VLOOKUP(BZ29,Données!$J$2:$L$208,3,FALSE),Données!$E$10:$G$12,3,FALSE)))/1,0),0)</f>
        <v>0</v>
      </c>
      <c r="FI29" s="189">
        <f>IF(ISNA(15/(VLOOKUP(VLOOKUP(BP29,Données!$J$2:$L$208,3,FALSE),Données!$E$10:$G$12,3,FALSE))),0,15/(VLOOKUP(VLOOKUP(BP29,Données!$J$2:$L$208,3,FALSE),Données!$E$10:$G$12,3,FALSE)))</f>
        <v>36</v>
      </c>
      <c r="FJ29" s="190">
        <f>IF(ISNA(15/(VLOOKUP(VLOOKUP(BR29,Données!$J$2:$L$208,3,FALSE),Données!$E$10:$G$12,3,FALSE))),0,15/(VLOOKUP(VLOOKUP(BR29,Données!$J$2:$L$208,3,FALSE),Données!$E$10:$G$12,3,FALSE)))</f>
        <v>36</v>
      </c>
      <c r="FK29" s="190">
        <f>IF(ISNA(15/(VLOOKUP(VLOOKUP(BT29,Données!$J$2:$L$208,3,FALSE),Données!$E$10:$G$12,3,FALSE))),0,15/(VLOOKUP(VLOOKUP(BT29,Données!$J$2:$L$208,3,FALSE),Données!$E$10:$G$12,3,FALSE)))</f>
        <v>0</v>
      </c>
      <c r="FL29" s="190">
        <f>IF(ISNA(15/(VLOOKUP(VLOOKUP(BV29,Données!$J$2:$L$208,3,FALSE),Données!$E$10:$G$12,3,FALSE))),0,15/(VLOOKUP(VLOOKUP(BV29,Données!$J$2:$L$208,3,FALSE),Données!$E$10:$G$12,3,FALSE)))</f>
        <v>0</v>
      </c>
      <c r="FM29" s="190">
        <f>IF(ISNA(15/(VLOOKUP(VLOOKUP(BX29,Données!$J$2:$L$208,3,FALSE),Données!$E$10:$G$12,3,FALSE))),0,15/(VLOOKUP(VLOOKUP(BX29,Données!$J$2:$L$208,3,FALSE),Données!$E$10:$G$12,3,FALSE)))</f>
        <v>0</v>
      </c>
      <c r="FN29" s="191">
        <f>IF(ISNA(15/(VLOOKUP(VLOOKUP(BZ29,Données!$J$2:$L$208,3,FALSE),Données!$E$10:$G$12,3,FALSE))),0,15/(VLOOKUP(VLOOKUP(BZ29,Données!$J$2:$L$208,3,FALSE),Données!$E$10:$G$12,3,FALSE)))</f>
        <v>0</v>
      </c>
      <c r="FO29" s="305">
        <v>29</v>
      </c>
      <c r="FP29" s="188">
        <f t="shared" si="120"/>
        <v>36</v>
      </c>
      <c r="FQ29" s="190">
        <f t="shared" si="121"/>
        <v>126</v>
      </c>
      <c r="FR29" s="203">
        <f t="shared" si="73"/>
        <v>301</v>
      </c>
      <c r="FS29" s="203">
        <f>HLOOKUP(FO29,Plan!$I$6:$IO$26,20,FALSE)</f>
        <v>0</v>
      </c>
      <c r="FT29" s="202" t="s">
        <v>435</v>
      </c>
      <c r="FU29" s="190" t="str">
        <f t="shared" si="122"/>
        <v>12h00  0</v>
      </c>
      <c r="FV29" s="307">
        <f t="shared" si="123"/>
        <v>0</v>
      </c>
      <c r="FW29" s="308">
        <f t="shared" si="145"/>
        <v>434</v>
      </c>
      <c r="FY29" s="233">
        <f>IFERROR(ROUNDUP((CB29*(VLOOKUP(VLOOKUP(CC29,Données!$J$2:$L$208,3,FALSE),Données!$E$10:$G$12,3,FALSE)))/1,0),0)</f>
        <v>0</v>
      </c>
      <c r="FZ29" s="218">
        <f>IFERROR(ROUNDUP((CD29*(VLOOKUP(VLOOKUP(CE29,Données!$J$2:$L$208,3,FALSE),Données!$E$10:$G$12,3,FALSE)))/1,0),0)</f>
        <v>0</v>
      </c>
      <c r="GA29" s="218">
        <f>IFERROR(ROUNDUP((CF29*(VLOOKUP(VLOOKUP(CG29,Données!$J$2:$L$208,3,FALSE),Données!$E$10:$G$12,3,FALSE)))/1,0),0)</f>
        <v>0</v>
      </c>
      <c r="GB29" s="218">
        <f>IFERROR(ROUNDUP((CH29*(VLOOKUP(VLOOKUP(CI29,Données!$J$2:$L$208,3,FALSE),Données!$E$10:$G$12,3,FALSE)))/1,0),0)</f>
        <v>0</v>
      </c>
      <c r="GC29" s="218">
        <f>IFERROR(ROUNDUP((CJ29*(VLOOKUP(VLOOKUP(CK29,Données!$J$2:$L$208,3,FALSE),Données!$E$10:$G$12,3,FALSE)))/1,0),0)</f>
        <v>0</v>
      </c>
      <c r="GD29" s="219">
        <f>IFERROR(ROUNDUP((CL29*(VLOOKUP(VLOOKUP(CM29,Données!$J$2:$L$208,3,FALSE),Données!$E$10:$G$12,3,FALSE)))/1,0),0)</f>
        <v>0</v>
      </c>
      <c r="GE29" s="217">
        <f>IF(ISNA(15/(VLOOKUP(VLOOKUP(CC29,Données!$J$2:$L$208,3,FALSE),Données!$E$10:$G$12,3,FALSE))),0,15/(VLOOKUP(VLOOKUP(CC29,Données!$J$2:$L$208,3,FALSE),Données!$E$10:$G$12,3,FALSE)))</f>
        <v>0</v>
      </c>
      <c r="GF29" s="218">
        <f>IF(ISNA(15/(VLOOKUP(VLOOKUP(CE29,Données!$J$2:$L$208,3,FALSE),Données!$E$10:$G$12,3,FALSE))),0,15/(VLOOKUP(VLOOKUP(CE29,Données!$J$2:$L$208,3,FALSE),Données!$E$10:$G$12,3,FALSE)))</f>
        <v>0</v>
      </c>
      <c r="GG29" s="218">
        <f>IF(ISNA(15/(VLOOKUP(VLOOKUP(CG29,Données!$J$2:$L$208,3,FALSE),Données!$E$10:$G$12,3,FALSE))),0,15/(VLOOKUP(VLOOKUP(CG29,Données!$J$2:$L$208,3,FALSE),Données!$E$10:$G$12,3,FALSE)))</f>
        <v>0</v>
      </c>
      <c r="GH29" s="218">
        <f>IF(ISNA(15/(VLOOKUP(VLOOKUP(CI29,Données!$J$2:$L$208,3,FALSE),Données!$E$10:$G$12,3,FALSE))),0,15/(VLOOKUP(VLOOKUP(CI29,Données!$J$2:$L$208,3,FALSE),Données!$E$10:$G$12,3,FALSE)))</f>
        <v>0</v>
      </c>
      <c r="GI29" s="218">
        <f>IF(ISNA(15/(VLOOKUP(VLOOKUP(CK29,Données!$J$2:$L$208,3,FALSE),Données!$E$10:$G$12,3,FALSE))),0,15/(VLOOKUP(VLOOKUP(CK29,Données!$J$2:$L$208,3,FALSE),Données!$E$10:$G$12,3,FALSE)))</f>
        <v>0</v>
      </c>
      <c r="GJ29" s="219">
        <f>IF(ISNA(15/(VLOOKUP(VLOOKUP(CM29,Données!$J$2:$L$208,3,FALSE),Données!$E$10:$G$12,3,FALSE))),0,15/(VLOOKUP(VLOOKUP(CM29,Données!$J$2:$L$208,3,FALSE),Données!$E$10:$G$12,3,FALSE)))</f>
        <v>0</v>
      </c>
      <c r="GK29" s="318">
        <v>29</v>
      </c>
      <c r="GL29" s="216">
        <f t="shared" si="124"/>
        <v>36</v>
      </c>
      <c r="GM29" s="218">
        <f t="shared" si="125"/>
        <v>0</v>
      </c>
      <c r="GN29" s="236" t="str">
        <f t="shared" si="74"/>
        <v/>
      </c>
      <c r="GO29" s="236">
        <f>HLOOKUP(GK29,Plan!$I$6:$IO$26,21,FALSE)</f>
        <v>0</v>
      </c>
      <c r="GP29" s="235" t="s">
        <v>435</v>
      </c>
      <c r="GQ29" s="218" t="str">
        <f t="shared" si="126"/>
        <v>12h00  0</v>
      </c>
      <c r="GR29" s="320">
        <f t="shared" si="75"/>
        <v>0</v>
      </c>
      <c r="GS29" s="321">
        <f t="shared" si="146"/>
        <v>65</v>
      </c>
      <c r="GT29" s="420"/>
      <c r="GU29" s="425" t="s">
        <v>517</v>
      </c>
      <c r="GV29" s="429" t="e">
        <f>#REF!</f>
        <v>#REF!</v>
      </c>
      <c r="GW29" s="430" t="e">
        <f>#REF!</f>
        <v>#REF!</v>
      </c>
      <c r="GX29" s="448" t="e">
        <f t="shared" si="127"/>
        <v>#REF!</v>
      </c>
      <c r="GY29" s="429" t="e">
        <f>#REF!</f>
        <v>#REF!</v>
      </c>
      <c r="GZ29" s="421" t="e">
        <f>#REF!</f>
        <v>#REF!</v>
      </c>
      <c r="HA29" s="434" t="e">
        <f>#REF!</f>
        <v>#REF!</v>
      </c>
      <c r="HB29" s="451" t="e">
        <f t="shared" si="128"/>
        <v>#REF!</v>
      </c>
      <c r="HD29" s="425" t="s">
        <v>517</v>
      </c>
      <c r="HE29" s="453" t="str">
        <f>IF(AB29=0,"",IF(VLOOKUP(AC29,Données!$J$2:$M$258,4,FALSE)="G",AB29,""))</f>
        <v/>
      </c>
      <c r="HF29" s="397" t="str">
        <f>IF(AD29=0,"",IF(VLOOKUP(AE29,Données!$J$2:$M$258,4,FALSE)="G",AD29,""))</f>
        <v/>
      </c>
      <c r="HG29" s="397" t="str">
        <f>IF(AF29=0,"",IF(VLOOKUP(AG29,Données!$J$2:$M$258,4,FALSE)="G",AF29,""))</f>
        <v/>
      </c>
      <c r="HH29" s="397" t="str">
        <f>IF(AH29=0,"",IF(VLOOKUP(AI29,Données!$J$2:$M$258,4,FALSE)="G",AH29,""))</f>
        <v/>
      </c>
      <c r="HI29" s="397" t="str">
        <f>IF(AJ29=0,"",IF(VLOOKUP(AK29,Données!$J$2:$M$258,4,FALSE)="G",AJ29,""))</f>
        <v/>
      </c>
      <c r="HJ29" s="461" t="str">
        <f>IF(AL29=0,"",IF(VLOOKUP(AM29,Données!$J$2:$M$258,4,FALSE)="G",AL29,""))</f>
        <v/>
      </c>
      <c r="HK29" s="464">
        <f t="shared" si="129"/>
        <v>0</v>
      </c>
      <c r="HL29" s="453" t="str">
        <f>IF(AO29=0,"",IF(VLOOKUP(AP29,Données!$J$2:$M$258,4,FALSE)="G",AO29,""))</f>
        <v/>
      </c>
      <c r="HM29" s="397" t="str">
        <f>IF(AQ29=0,"",IF(VLOOKUP(AR29,Données!$J$2:$M$258,4,FALSE)="G",AQ29,""))</f>
        <v/>
      </c>
      <c r="HN29" s="397" t="str">
        <f>IF(AS29=0,"",IF(VLOOKUP(AT29,Données!$J$2:$M$258,4,FALSE)="G",AS29,""))</f>
        <v/>
      </c>
      <c r="HO29" s="397" t="str">
        <f>IF(AU29=0,"",IF(VLOOKUP(AV29,Données!$J$2:$M$258,4,FALSE)="G",AU29,""))</f>
        <v/>
      </c>
      <c r="HP29" s="397" t="str">
        <f>IF(AW29=0,"",IF(VLOOKUP(AX29,Données!$J$2:$M$258,4,FALSE)="G",AW29,""))</f>
        <v/>
      </c>
      <c r="HQ29" s="461" t="str">
        <f>IF(AY29=0,"",IF(VLOOKUP(AZ29,Données!$J$2:$M$258,4,FALSE)="G",AY29,""))</f>
        <v/>
      </c>
      <c r="HR29" s="464">
        <f t="shared" si="130"/>
        <v>0</v>
      </c>
      <c r="HS29" s="453" t="str">
        <f>IF(BB29=0,"",IF(VLOOKUP(BC29,Données!$J$2:$M$258,4,FALSE)="G",BB29,""))</f>
        <v/>
      </c>
      <c r="HT29" s="397" t="str">
        <f>IF(BD29=0,"",IF(VLOOKUP(BE29,Données!$J$2:$M$258,4,FALSE)="G",BD29,""))</f>
        <v/>
      </c>
      <c r="HU29" s="397" t="str">
        <f>IF(BF29=0,"",IF(VLOOKUP(BG29,Données!$J$2:$M$258,4,FALSE)="G",BF29,""))</f>
        <v/>
      </c>
      <c r="HV29" s="397" t="str">
        <f>IF(BH29=0,"",IF(VLOOKUP(BI29,Données!$J$2:$M$258,4,FALSE)="G",BH29,""))</f>
        <v/>
      </c>
      <c r="HW29" s="397" t="str">
        <f>IF(BJ29=0,"",IF(VLOOKUP(BK29,Données!$J$2:$M$258,4,FALSE)="G",BJ29,""))</f>
        <v/>
      </c>
      <c r="HX29" s="461" t="str">
        <f>IF(BL29=0,"",IF(VLOOKUP(BM29,Données!$J$2:$M$258,4,FALSE)="G",BL29,""))</f>
        <v/>
      </c>
      <c r="HY29" s="464">
        <f t="shared" si="131"/>
        <v>0</v>
      </c>
      <c r="HZ29" s="453">
        <f>IF(BO29=0,"",IF(VLOOKUP(BP29,Données!$J$2:$M$258,4,FALSE)="G",BO29,""))</f>
        <v>139</v>
      </c>
      <c r="IA29" s="397">
        <f>IF(BQ29=0,"",IF(VLOOKUP(BR29,Données!$J$2:$M$258,4,FALSE)="G",BQ29,""))</f>
        <v>162</v>
      </c>
      <c r="IB29" s="397" t="str">
        <f>IF(BS29=0,"",IF(VLOOKUP(BT29,Données!$J$2:$M$258,4,FALSE)="G",BS29,""))</f>
        <v/>
      </c>
      <c r="IC29" s="397" t="str">
        <f>IF(BU29=0,"",IF(VLOOKUP(BV29,Données!$J$2:$M$258,4,FALSE)="G",BU29,""))</f>
        <v/>
      </c>
      <c r="ID29" s="397" t="str">
        <f>IF(BW29=0,"",IF(VLOOKUP(BX29,Données!$J$2:$M$258,4,FALSE)="G",BW29,""))</f>
        <v/>
      </c>
      <c r="IE29" s="461" t="str">
        <f>IF(BY29=0,"",IF(VLOOKUP(BZ29,Données!$J$2:$M$258,4,FALSE)="G",BY29,""))</f>
        <v/>
      </c>
      <c r="IF29" s="464">
        <f t="shared" si="132"/>
        <v>301</v>
      </c>
      <c r="IG29" s="453" t="str">
        <f>IF(CB29=0,"",IF(VLOOKUP(CC29,Données!$J$2:$M$258,4,FALSE)="G",CB29,""))</f>
        <v/>
      </c>
      <c r="IH29" s="397" t="str">
        <f>IF(CD29=0,"",IF(VLOOKUP(CE29,Données!$J$2:$M$258,4,FALSE)="G",CD29,""))</f>
        <v/>
      </c>
      <c r="II29" s="397" t="str">
        <f>IF(CF29=0,"",IF(VLOOKUP(CG29,Données!$J$2:$M$258,4,FALSE)="G",CF29,""))</f>
        <v/>
      </c>
      <c r="IJ29" s="397" t="str">
        <f>IF(CH29=0,"",IF(VLOOKUP(CI29,Données!$J$2:$M$258,4,FALSE)="G",CH29,""))</f>
        <v/>
      </c>
      <c r="IK29" s="397" t="str">
        <f>IF(CJ29=0,"",IF(VLOOKUP(CK29,Données!$J$2:$M$258,4,FALSE)="G",CJ29,""))</f>
        <v/>
      </c>
      <c r="IL29" s="461" t="str">
        <f>IF(CL29=0,"",IF(VLOOKUP(CM29,Données!$J$2:$M$258,4,FALSE)="G",CL29,""))</f>
        <v/>
      </c>
      <c r="IM29" s="464">
        <f t="shared" si="133"/>
        <v>0</v>
      </c>
      <c r="IO29" s="480">
        <f t="shared" si="77"/>
        <v>0</v>
      </c>
      <c r="IP29" s="481">
        <f t="shared" si="78"/>
        <v>0</v>
      </c>
      <c r="IQ29" s="482">
        <f t="shared" si="79"/>
        <v>0</v>
      </c>
      <c r="IR29" s="483">
        <f t="shared" si="80"/>
        <v>0</v>
      </c>
      <c r="IS29" s="484">
        <f t="shared" si="81"/>
        <v>0</v>
      </c>
      <c r="IT29" s="481">
        <f t="shared" si="82"/>
        <v>0</v>
      </c>
      <c r="IU29" s="482">
        <f t="shared" si="134"/>
        <v>11</v>
      </c>
      <c r="IV29" s="485">
        <f t="shared" si="135"/>
        <v>0</v>
      </c>
      <c r="IW29" s="483">
        <f>HLOOKUP(FO29,Plan!$I$6:$IO$30,25,FALSE)</f>
        <v>0</v>
      </c>
      <c r="IX29" s="482" t="str">
        <f t="shared" si="83"/>
        <v>12h00  11</v>
      </c>
      <c r="IY29" s="485">
        <f t="shared" si="84"/>
        <v>264</v>
      </c>
      <c r="IZ29" s="486">
        <f t="shared" si="85"/>
        <v>0</v>
      </c>
      <c r="JA29" s="484" t="str">
        <f t="shared" si="86"/>
        <v>12h00  0</v>
      </c>
      <c r="JB29" s="485">
        <f t="shared" si="87"/>
        <v>0</v>
      </c>
      <c r="JC29" s="487">
        <f t="shared" si="88"/>
        <v>79.5</v>
      </c>
      <c r="JD29" s="488" t="e">
        <f t="shared" si="136"/>
        <v>#REF!</v>
      </c>
      <c r="JF29" s="512">
        <f t="shared" si="89"/>
        <v>0</v>
      </c>
      <c r="JG29" s="513">
        <f t="shared" si="90"/>
        <v>301</v>
      </c>
      <c r="JH29" s="514">
        <f t="shared" si="91"/>
        <v>0</v>
      </c>
      <c r="JI29" s="515">
        <f t="shared" si="92"/>
        <v>0</v>
      </c>
      <c r="JJ29" s="513">
        <f t="shared" si="93"/>
        <v>301</v>
      </c>
      <c r="JK29" s="516">
        <f t="shared" si="94"/>
        <v>0</v>
      </c>
      <c r="JL29" s="517">
        <f t="shared" si="95"/>
        <v>0</v>
      </c>
      <c r="JM29" s="513">
        <f t="shared" si="96"/>
        <v>0</v>
      </c>
      <c r="JN29" s="514">
        <f t="shared" si="97"/>
        <v>0</v>
      </c>
      <c r="JO29" s="506">
        <f t="shared" si="137"/>
        <v>7</v>
      </c>
      <c r="JP29" s="507">
        <f t="shared" si="138"/>
        <v>0</v>
      </c>
      <c r="JQ29" s="507">
        <f t="shared" si="139"/>
        <v>0</v>
      </c>
      <c r="JR29" s="508">
        <f>HLOOKUP(GK29,Plan!$I$6:$IO$30,25,FALSE)</f>
        <v>0</v>
      </c>
      <c r="JS29" s="515" t="str">
        <f t="shared" si="98"/>
        <v>12h00  7</v>
      </c>
      <c r="JT29" s="513">
        <f t="shared" si="99"/>
        <v>252</v>
      </c>
      <c r="JU29" s="518">
        <f t="shared" si="100"/>
        <v>96.75</v>
      </c>
      <c r="JV29" s="517" t="str">
        <f t="shared" si="101"/>
        <v>12h00  0</v>
      </c>
      <c r="JW29" s="513">
        <f t="shared" si="102"/>
        <v>0</v>
      </c>
      <c r="JX29" s="519">
        <f t="shared" si="103"/>
        <v>434</v>
      </c>
      <c r="JY29" s="515" t="str">
        <f t="shared" si="104"/>
        <v>12h00  0</v>
      </c>
      <c r="JZ29" s="513">
        <f t="shared" si="105"/>
        <v>0</v>
      </c>
      <c r="KA29" s="518">
        <f t="shared" si="106"/>
        <v>65</v>
      </c>
      <c r="KB29" s="520" t="e">
        <f t="shared" si="140"/>
        <v>#REF!</v>
      </c>
    </row>
    <row r="30" spans="1:288" ht="14.25" x14ac:dyDescent="0.2">
      <c r="A30" s="385">
        <f t="shared" si="147"/>
        <v>29</v>
      </c>
      <c r="B30" s="386" t="s">
        <v>406</v>
      </c>
      <c r="C30" s="387" t="s">
        <v>564</v>
      </c>
      <c r="D30" s="388" t="s">
        <v>933</v>
      </c>
      <c r="E30" s="388" t="s">
        <v>167</v>
      </c>
      <c r="F30" s="388">
        <v>146</v>
      </c>
      <c r="G30" s="394" t="str">
        <f>IF(ISNA(VLOOKUP(E30,Données!$J$2:$K$258,2,FALSE)),"",VLOOKUP(E30,Données!$J$2:$K$258,2,FALSE))</f>
        <v>Bristol</v>
      </c>
      <c r="H30" s="80"/>
      <c r="I30" s="77" t="str">
        <f t="shared" si="107"/>
        <v>1030GPA</v>
      </c>
      <c r="J30" s="82"/>
      <c r="K30" s="344" t="s">
        <v>704</v>
      </c>
      <c r="M30" s="84">
        <f t="shared" si="1"/>
        <v>0</v>
      </c>
      <c r="N30" s="84">
        <f t="shared" si="2"/>
        <v>0</v>
      </c>
      <c r="O30" s="84">
        <f t="shared" si="3"/>
        <v>0</v>
      </c>
      <c r="P30" s="84">
        <f t="shared" si="4"/>
        <v>0</v>
      </c>
      <c r="Q30" s="84">
        <f t="shared" si="5"/>
        <v>0</v>
      </c>
      <c r="S30" s="86" t="str">
        <f t="shared" si="108"/>
        <v>1030</v>
      </c>
      <c r="T30" s="371" t="str">
        <f>VLOOKUP(S30,Données!$Q$2:$R$229,2,FALSE)</f>
        <v>1030</v>
      </c>
      <c r="U30" s="85">
        <f>COUNTIF($T$4:T30,T30)</f>
        <v>2</v>
      </c>
      <c r="V30" s="85" t="str">
        <f t="shared" si="6"/>
        <v>GPA</v>
      </c>
      <c r="W30" s="85" t="str">
        <f t="shared" si="109"/>
        <v>10302GPA</v>
      </c>
      <c r="X30" s="85">
        <f t="shared" si="7"/>
        <v>167</v>
      </c>
      <c r="Y30" s="85" t="str">
        <f t="shared" si="8"/>
        <v>IST</v>
      </c>
      <c r="AA30" s="342" t="s">
        <v>20</v>
      </c>
      <c r="AB30" s="107">
        <f t="shared" si="9"/>
        <v>0</v>
      </c>
      <c r="AC30" s="106" t="str">
        <f t="shared" si="110"/>
        <v/>
      </c>
      <c r="AD30" s="97">
        <f t="shared" si="10"/>
        <v>0</v>
      </c>
      <c r="AE30" s="106" t="str">
        <f t="shared" si="11"/>
        <v/>
      </c>
      <c r="AF30" s="97">
        <f t="shared" si="12"/>
        <v>0</v>
      </c>
      <c r="AG30" s="106" t="str">
        <f t="shared" si="13"/>
        <v/>
      </c>
      <c r="AH30" s="97">
        <f t="shared" si="14"/>
        <v>0</v>
      </c>
      <c r="AI30" s="106" t="str">
        <f t="shared" si="15"/>
        <v/>
      </c>
      <c r="AJ30" s="97">
        <f t="shared" si="16"/>
        <v>0</v>
      </c>
      <c r="AK30" s="106" t="str">
        <f t="shared" si="17"/>
        <v/>
      </c>
      <c r="AL30" s="97">
        <f t="shared" si="18"/>
        <v>0</v>
      </c>
      <c r="AM30" s="108" t="str">
        <f t="shared" si="19"/>
        <v/>
      </c>
      <c r="AN30" s="113"/>
      <c r="AO30" s="115">
        <f t="shared" si="20"/>
        <v>0</v>
      </c>
      <c r="AP30" s="114" t="str">
        <f t="shared" si="21"/>
        <v/>
      </c>
      <c r="AQ30" s="89">
        <f t="shared" si="22"/>
        <v>0</v>
      </c>
      <c r="AR30" s="114" t="str">
        <f t="shared" si="23"/>
        <v/>
      </c>
      <c r="AS30" s="89">
        <f t="shared" si="24"/>
        <v>0</v>
      </c>
      <c r="AT30" s="114" t="str">
        <f t="shared" si="25"/>
        <v/>
      </c>
      <c r="AU30" s="89">
        <f t="shared" si="26"/>
        <v>0</v>
      </c>
      <c r="AV30" s="114" t="str">
        <f t="shared" si="27"/>
        <v/>
      </c>
      <c r="AW30" s="89">
        <f t="shared" si="28"/>
        <v>0</v>
      </c>
      <c r="AX30" s="114" t="str">
        <f t="shared" si="29"/>
        <v/>
      </c>
      <c r="AY30" s="89">
        <f t="shared" si="30"/>
        <v>0</v>
      </c>
      <c r="AZ30" s="116" t="str">
        <f t="shared" si="31"/>
        <v/>
      </c>
      <c r="BA30" s="113"/>
      <c r="BB30" s="122">
        <f t="shared" si="32"/>
        <v>0</v>
      </c>
      <c r="BC30" s="121" t="str">
        <f t="shared" si="33"/>
        <v/>
      </c>
      <c r="BD30" s="91">
        <f t="shared" si="34"/>
        <v>0</v>
      </c>
      <c r="BE30" s="121" t="str">
        <f t="shared" si="35"/>
        <v/>
      </c>
      <c r="BF30" s="91">
        <f t="shared" si="36"/>
        <v>0</v>
      </c>
      <c r="BG30" s="121" t="str">
        <f t="shared" si="37"/>
        <v/>
      </c>
      <c r="BH30" s="91">
        <f t="shared" si="38"/>
        <v>0</v>
      </c>
      <c r="BI30" s="121" t="str">
        <f t="shared" si="39"/>
        <v/>
      </c>
      <c r="BJ30" s="91">
        <f t="shared" si="40"/>
        <v>0</v>
      </c>
      <c r="BK30" s="121" t="str">
        <f t="shared" si="41"/>
        <v/>
      </c>
      <c r="BL30" s="91">
        <f t="shared" si="42"/>
        <v>0</v>
      </c>
      <c r="BM30" s="123" t="str">
        <f t="shared" si="43"/>
        <v/>
      </c>
      <c r="BN30" s="113"/>
      <c r="BO30" s="129">
        <f t="shared" si="44"/>
        <v>0</v>
      </c>
      <c r="BP30" s="128" t="str">
        <f t="shared" si="45"/>
        <v/>
      </c>
      <c r="BQ30" s="93">
        <f t="shared" si="46"/>
        <v>0</v>
      </c>
      <c r="BR30" s="128" t="str">
        <f t="shared" si="47"/>
        <v/>
      </c>
      <c r="BS30" s="93">
        <f t="shared" si="48"/>
        <v>0</v>
      </c>
      <c r="BT30" s="128" t="str">
        <f t="shared" si="49"/>
        <v/>
      </c>
      <c r="BU30" s="93">
        <f t="shared" si="111"/>
        <v>0</v>
      </c>
      <c r="BV30" s="128" t="str">
        <f t="shared" si="50"/>
        <v/>
      </c>
      <c r="BW30" s="93">
        <f t="shared" si="51"/>
        <v>0</v>
      </c>
      <c r="BX30" s="128" t="str">
        <f t="shared" si="52"/>
        <v/>
      </c>
      <c r="BY30" s="93">
        <f t="shared" si="53"/>
        <v>0</v>
      </c>
      <c r="BZ30" s="130" t="str">
        <f t="shared" si="54"/>
        <v/>
      </c>
      <c r="CA30" s="113"/>
      <c r="CB30" s="136">
        <f t="shared" si="55"/>
        <v>0</v>
      </c>
      <c r="CC30" s="135" t="str">
        <f t="shared" si="56"/>
        <v/>
      </c>
      <c r="CD30" s="95">
        <f t="shared" si="57"/>
        <v>0</v>
      </c>
      <c r="CE30" s="135" t="str">
        <f t="shared" si="58"/>
        <v/>
      </c>
      <c r="CF30" s="95">
        <f t="shared" si="59"/>
        <v>0</v>
      </c>
      <c r="CG30" s="135" t="str">
        <f t="shared" si="60"/>
        <v/>
      </c>
      <c r="CH30" s="95">
        <f t="shared" si="61"/>
        <v>0</v>
      </c>
      <c r="CI30" s="135" t="str">
        <f t="shared" si="62"/>
        <v/>
      </c>
      <c r="CJ30" s="95">
        <f t="shared" si="63"/>
        <v>0</v>
      </c>
      <c r="CK30" s="135" t="str">
        <f t="shared" si="64"/>
        <v/>
      </c>
      <c r="CL30" s="95">
        <f t="shared" si="65"/>
        <v>0</v>
      </c>
      <c r="CM30" s="137" t="str">
        <f t="shared" si="66"/>
        <v/>
      </c>
      <c r="CO30" s="163">
        <f>IFERROR(ROUNDUP((AB30*(VLOOKUP(VLOOKUP(AC30,Données!$J$2:$L$208,3,FALSE),Données!$E$10:$G$12,3,FALSE)))/1,0),0)</f>
        <v>0</v>
      </c>
      <c r="CP30" s="159">
        <f>IFERROR(ROUNDUP((AD30*(VLOOKUP(VLOOKUP(AE30,Données!$J$2:$L$208,3,FALSE),Données!$E$10:$G$12,3,FALSE)))/1,0),0)</f>
        <v>0</v>
      </c>
      <c r="CQ30" s="159">
        <f>IFERROR(ROUNDUP((AF30*(VLOOKUP(VLOOKUP(AG30,Données!$J$2:$L$208,3,FALSE),Données!$E$10:$G$12,3,FALSE)))/1,0),0)</f>
        <v>0</v>
      </c>
      <c r="CR30" s="159">
        <f>IFERROR(ROUNDUP((AH30*(VLOOKUP(VLOOKUP(AI30,Données!$J$2:$L$208,3,FALSE),Données!$E$10:$G$12,3,FALSE)))/1,0),0)</f>
        <v>0</v>
      </c>
      <c r="CS30" s="159">
        <f>IFERROR(ROUNDUP((AJ30*(VLOOKUP(VLOOKUP(AK30,Données!$J$2:$L$208,3,FALSE),Données!$E$10:$G$12,3,FALSE)))/1,0),0)</f>
        <v>0</v>
      </c>
      <c r="CT30" s="160">
        <f>IFERROR(ROUNDUP((AL30*(VLOOKUP(VLOOKUP(AM30,Données!$J$2:$L$208,3,FALSE),Données!$E$10:$G$12,3,FALSE)))/1,0),0)</f>
        <v>0</v>
      </c>
      <c r="CU30" s="158">
        <f>IF(ISNA(15/(VLOOKUP(VLOOKUP(AC30,Données!$J$2:$L$208,3,FALSE),Données!$E$10:$G$12,3,FALSE))),0,15/(VLOOKUP(VLOOKUP(AC30,Données!$J$2:$L$208,3,FALSE),Données!$E$10:$G$12,3,FALSE)))</f>
        <v>0</v>
      </c>
      <c r="CV30" s="159">
        <f>IF(ISNA(15/(VLOOKUP(VLOOKUP(AE30,Données!$J$2:$L$208,3,FALSE),Données!$E$10:$G$12,3,FALSE))),0,15/(VLOOKUP(VLOOKUP(AE30,Données!$J$2:$L$208,3,FALSE),Données!$E$10:$G$12,3,FALSE)))</f>
        <v>0</v>
      </c>
      <c r="CW30" s="159">
        <f>IF(ISNA(15/(VLOOKUP(VLOOKUP(AG30,Données!$J$2:$L$208,3,FALSE),Données!$E$10:$G$12,3,FALSE))),0,15/(VLOOKUP(VLOOKUP(AG30,Données!$J$2:$L$208,3,FALSE),Données!$E$10:$G$12,3,FALSE)))</f>
        <v>0</v>
      </c>
      <c r="CX30" s="159">
        <f>IF(ISNA(15/(VLOOKUP(VLOOKUP(AI30,Données!$J$2:$L$208,3,FALSE),Données!$E$10:$G$12,3,FALSE))),0,15/(VLOOKUP(VLOOKUP(AI30,Données!$J$2:$L$208,3,FALSE),Données!$E$10:$G$12,3,FALSE)))</f>
        <v>0</v>
      </c>
      <c r="CY30" s="159">
        <f>IF(ISNA(15/(VLOOKUP(VLOOKUP(AK30,Données!$J$2:$L$208,3,FALSE),Données!$E$10:$G$12,3,FALSE))),0,15/(VLOOKUP(VLOOKUP(AK30,Données!$J$2:$L$208,3,FALSE),Données!$E$10:$G$12,3,FALSE)))</f>
        <v>0</v>
      </c>
      <c r="CZ30" s="160">
        <f>IF(ISNA(15/(VLOOKUP(VLOOKUP(AM30,Données!$J$2:$L$208,3,FALSE),Données!$E$10:$G$12,3,FALSE))),0,15/(VLOOKUP(VLOOKUP(AM30,Données!$J$2:$L$208,3,FALSE),Données!$E$10:$G$12,3,FALSE)))</f>
        <v>0</v>
      </c>
      <c r="DA30" s="258">
        <v>30</v>
      </c>
      <c r="DB30" s="162">
        <f t="shared" si="112"/>
        <v>24</v>
      </c>
      <c r="DC30" s="161">
        <f t="shared" si="67"/>
        <v>0</v>
      </c>
      <c r="DD30" s="256">
        <f t="shared" si="68"/>
        <v>0</v>
      </c>
      <c r="DE30" s="259">
        <f>HLOOKUP(DA30,Plan!$I$6:$IO$26,17,FALSE)</f>
        <v>10</v>
      </c>
      <c r="DF30" s="164" t="s">
        <v>436</v>
      </c>
      <c r="DG30" s="157" t="str">
        <f t="shared" si="113"/>
        <v>12h15  10</v>
      </c>
      <c r="DH30" s="332">
        <f t="shared" si="69"/>
        <v>240</v>
      </c>
      <c r="DI30" s="334">
        <f t="shared" si="141"/>
        <v>0</v>
      </c>
      <c r="DK30" s="226">
        <f>IFERROR(ROUNDUP((AO30*(VLOOKUP(VLOOKUP(AP30,Données!$J$2:$L$208,3,FALSE),Données!$E$10:$G$12,3,FALSE)))/1,0),0)</f>
        <v>0</v>
      </c>
      <c r="DL30" s="173">
        <f>IFERROR(ROUNDUP((AQ30*(VLOOKUP(VLOOKUP(AR30,Données!$J$2:$L$208,3,FALSE),Données!$E$10:$G$12,3,FALSE)))/1,0),0)</f>
        <v>0</v>
      </c>
      <c r="DM30" s="173">
        <f>IFERROR(ROUNDUP((AS30*(VLOOKUP(VLOOKUP(AT30,Données!$J$2:$L$208,3,FALSE),Données!$E$10:$G$12,3,FALSE)))/1,0),0)</f>
        <v>0</v>
      </c>
      <c r="DN30" s="173">
        <f>IFERROR(ROUNDUP((AU30*(VLOOKUP(VLOOKUP(AV30,Données!$J$2:$L$208,3,FALSE),Données!$E$10:$G$12,3,FALSE)))/1,0),0)</f>
        <v>0</v>
      </c>
      <c r="DO30" s="173">
        <f>IFERROR(ROUNDUP((AW30*(VLOOKUP(VLOOKUP(AX30,Données!$J$2:$L$208,3,FALSE),Données!$E$10:$G$12,3,FALSE)))/1,0),0)</f>
        <v>0</v>
      </c>
      <c r="DP30" s="174">
        <f>IFERROR(ROUNDUP((AY30*(VLOOKUP(VLOOKUP(AZ30,Données!$J$2:$L$208,3,FALSE),Données!$E$10:$G$12,3,FALSE)))/1,0),0)</f>
        <v>0</v>
      </c>
      <c r="DQ30" s="172">
        <f>IF(ISNA(15/(VLOOKUP(VLOOKUP(AP30,Données!$J$2:$L$208,3,FALSE),Données!$E$10:$G$12,3,FALSE))),0,15/(VLOOKUP(VLOOKUP(AP30,Données!$J$2:$L$208,3,FALSE),Données!$E$10:$G$12,3,FALSE)))</f>
        <v>0</v>
      </c>
      <c r="DR30" s="173">
        <f>IF(ISNA(15/(VLOOKUP(VLOOKUP(AR30,Données!$J$2:$L$208,3,FALSE),Données!$E$10:$G$12,3,FALSE))),0,15/(VLOOKUP(VLOOKUP(AR30,Données!$J$2:$L$208,3,FALSE),Données!$E$10:$G$12,3,FALSE)))</f>
        <v>0</v>
      </c>
      <c r="DS30" s="173">
        <f>IF(ISNA(15/(VLOOKUP(VLOOKUP(AT30,Données!$J$2:$L$208,3,FALSE),Données!$E$10:$G$12,3,FALSE))),0,15/(VLOOKUP(VLOOKUP(AT30,Données!$J$2:$L$208,3,FALSE),Données!$E$10:$G$12,3,FALSE)))</f>
        <v>0</v>
      </c>
      <c r="DT30" s="173">
        <f>IF(ISNA(15/(VLOOKUP(VLOOKUP(AV30,Données!$J$2:$L$208,3,FALSE),Données!$E$10:$G$12,3,FALSE))),0,15/(VLOOKUP(VLOOKUP(AV30,Données!$J$2:$L$208,3,FALSE),Données!$E$10:$G$12,3,FALSE)))</f>
        <v>0</v>
      </c>
      <c r="DU30" s="173">
        <f>IF(ISNA(15/(VLOOKUP(VLOOKUP(AX30,Données!$J$2:$L$208,3,FALSE),Données!$E$10:$G$12,3,FALSE))),0,15/(VLOOKUP(VLOOKUP(AX30,Données!$J$2:$L$208,3,FALSE),Données!$E$10:$G$12,3,FALSE)))</f>
        <v>0</v>
      </c>
      <c r="DV30" s="174">
        <f>IF(ISNA(15/(VLOOKUP(VLOOKUP(AZ30,Données!$J$2:$L$208,3,FALSE),Données!$E$10:$G$12,3,FALSE))),0,15/(VLOOKUP(VLOOKUP(AZ30,Données!$J$2:$L$208,3,FALSE),Données!$E$10:$G$12,3,FALSE)))</f>
        <v>0</v>
      </c>
      <c r="DW30" s="282">
        <v>30</v>
      </c>
      <c r="DX30" s="169">
        <f t="shared" si="114"/>
        <v>18</v>
      </c>
      <c r="DY30" s="171">
        <f t="shared" si="115"/>
        <v>0</v>
      </c>
      <c r="DZ30" s="228" t="str">
        <f t="shared" si="71"/>
        <v/>
      </c>
      <c r="EA30" s="283">
        <f>HLOOKUP(DW30,Plan!$I$6:$IO$26,16,FALSE)</f>
        <v>0</v>
      </c>
      <c r="EB30" s="278" t="s">
        <v>436</v>
      </c>
      <c r="EC30" s="279" t="str">
        <f t="shared" si="116"/>
        <v>12h15  0</v>
      </c>
      <c r="ED30" s="84">
        <f t="shared" si="142"/>
        <v>0</v>
      </c>
      <c r="EE30" s="286">
        <f t="shared" si="143"/>
        <v>26.5</v>
      </c>
      <c r="EG30" s="208">
        <f>IFERROR(ROUNDUP((BB30*(VLOOKUP(VLOOKUP(BC30,Données!$J$2:$L$208,3,FALSE),Données!$E$10:$G$12,3,FALSE)))/1,0),0)</f>
        <v>0</v>
      </c>
      <c r="EH30" s="182">
        <f>IFERROR(ROUNDUP((BD30*(VLOOKUP(VLOOKUP(BE30,Données!$J$2:$L$208,3,FALSE),Données!$E$10:$G$12,3,FALSE)))/1,0),0)</f>
        <v>0</v>
      </c>
      <c r="EI30" s="182">
        <f>IFERROR(ROUNDUP((BF30*(VLOOKUP(VLOOKUP(BG30,Données!$J$2:$L$208,3,FALSE),Données!$E$10:$G$12,3,FALSE)))/1,0),0)</f>
        <v>0</v>
      </c>
      <c r="EJ30" s="182">
        <f>IFERROR(ROUNDUP((BH30*(VLOOKUP(VLOOKUP(BI30,Données!$J$2:$L$208,3,FALSE),Données!$E$10:$G$12,3,FALSE)))/1,0),0)</f>
        <v>0</v>
      </c>
      <c r="EK30" s="182">
        <f>IFERROR(ROUNDUP((BJ30*(VLOOKUP(VLOOKUP(BK30,Données!$J$2:$L$208,3,FALSE),Données!$E$10:$G$12,3,FALSE)))/1,0),0)</f>
        <v>0</v>
      </c>
      <c r="EL30" s="183">
        <f>IFERROR(ROUNDUP((BL30*(VLOOKUP(VLOOKUP(BM30,Données!$J$2:$L$208,3,FALSE),Données!$E$10:$G$12,3,FALSE)))/1,0),0)</f>
        <v>0</v>
      </c>
      <c r="EM30" s="181">
        <f>IF(ISNA(15/(VLOOKUP(VLOOKUP(BC30,Données!$J$2:$L$208,3,FALSE),Données!$E$10:$G$12,3,FALSE))),0,15/(VLOOKUP(VLOOKUP(BC30,Données!$J$2:$L$208,3,FALSE),Données!$E$10:$G$12,3,FALSE)))</f>
        <v>0</v>
      </c>
      <c r="EN30" s="182">
        <f>IF(ISNA(15/(VLOOKUP(VLOOKUP(BE30,Données!$J$2:$L$208,3,FALSE),Données!$E$10:$G$12,3,FALSE))),0,15/(VLOOKUP(VLOOKUP(BE30,Données!$J$2:$L$208,3,FALSE),Données!$E$10:$G$12,3,FALSE)))</f>
        <v>0</v>
      </c>
      <c r="EO30" s="182">
        <f>IF(ISNA(15/(VLOOKUP(VLOOKUP(BG30,Données!$J$2:$L$208,3,FALSE),Données!$E$10:$G$12,3,FALSE))),0,15/(VLOOKUP(VLOOKUP(BG30,Données!$J$2:$L$208,3,FALSE),Données!$E$10:$G$12,3,FALSE)))</f>
        <v>0</v>
      </c>
      <c r="EP30" s="182">
        <f>IF(ISNA(15/(VLOOKUP(VLOOKUP(BI30,Données!$J$2:$L$208,3,FALSE),Données!$E$10:$G$12,3,FALSE))),0,15/(VLOOKUP(VLOOKUP(BI30,Données!$J$2:$L$208,3,FALSE),Données!$E$10:$G$12,3,FALSE)))</f>
        <v>0</v>
      </c>
      <c r="EQ30" s="182">
        <f>IF(ISNA(15/(VLOOKUP(VLOOKUP(BK30,Données!$J$2:$L$208,3,FALSE),Données!$E$10:$G$12,3,FALSE))),0,15/(VLOOKUP(VLOOKUP(BK30,Données!$J$2:$L$208,3,FALSE),Données!$E$10:$G$12,3,FALSE)))</f>
        <v>0</v>
      </c>
      <c r="ER30" s="183">
        <f>IF(ISNA(15/(VLOOKUP(VLOOKUP(BM30,Données!$J$2:$L$208,3,FALSE),Données!$E$10:$G$12,3,FALSE))),0,15/(VLOOKUP(VLOOKUP(BM30,Données!$J$2:$L$208,3,FALSE),Données!$E$10:$G$12,3,FALSE)))</f>
        <v>0</v>
      </c>
      <c r="ES30" s="293">
        <v>30</v>
      </c>
      <c r="ET30" s="573">
        <f t="shared" si="117"/>
        <v>36</v>
      </c>
      <c r="EU30" s="180">
        <f t="shared" si="118"/>
        <v>0</v>
      </c>
      <c r="EV30" s="211" t="str">
        <f t="shared" si="72"/>
        <v/>
      </c>
      <c r="EW30" s="211">
        <f>HLOOKUP(ES30,Plan!$I$6:$IO$26,19,FALSE)</f>
        <v>7</v>
      </c>
      <c r="EX30" s="210" t="s">
        <v>436</v>
      </c>
      <c r="EY30" s="182" t="str">
        <f t="shared" si="119"/>
        <v>12h15  7</v>
      </c>
      <c r="EZ30" s="295">
        <f t="shared" si="144"/>
        <v>252</v>
      </c>
      <c r="FA30" s="296">
        <f t="shared" si="148"/>
        <v>54.5</v>
      </c>
      <c r="FC30" s="200">
        <f>IFERROR(ROUNDUP((BO30*(VLOOKUP(VLOOKUP(BP30,Données!$J$2:$L$208,3,FALSE),Données!$E$10:$G$12,3,FALSE)))/1,0),0)</f>
        <v>0</v>
      </c>
      <c r="FD30" s="190">
        <f>IFERROR(ROUNDUP((BQ30*(VLOOKUP(VLOOKUP(BR30,Données!$J$2:$L$208,3,FALSE),Données!$E$10:$G$12,3,FALSE)))/1,0),0)</f>
        <v>0</v>
      </c>
      <c r="FE30" s="190">
        <f>IFERROR(ROUNDUP((BS30*(VLOOKUP(VLOOKUP(BT30,Données!$J$2:$L$208,3,FALSE),Données!$E$10:$G$12,3,FALSE)))/1,0),0)</f>
        <v>0</v>
      </c>
      <c r="FF30" s="190">
        <f>IFERROR(ROUNDUP((BU30*(VLOOKUP(VLOOKUP(BV30,Données!$J$2:$L$208,3,FALSE),Données!$E$10:$G$12,3,FALSE)))/1,0),0)</f>
        <v>0</v>
      </c>
      <c r="FG30" s="190">
        <f>IFERROR(ROUNDUP((BW30*(VLOOKUP(VLOOKUP(BX30,Données!$J$2:$L$208,3,FALSE),Données!$E$10:$G$12,3,FALSE)))/1,0),0)</f>
        <v>0</v>
      </c>
      <c r="FH30" s="191">
        <f>IFERROR(ROUNDUP((BY30*(VLOOKUP(VLOOKUP(BZ30,Données!$J$2:$L$208,3,FALSE),Données!$E$10:$G$12,3,FALSE)))/1,0),0)</f>
        <v>0</v>
      </c>
      <c r="FI30" s="189">
        <f>IF(ISNA(15/(VLOOKUP(VLOOKUP(BP30,Données!$J$2:$L$208,3,FALSE),Données!$E$10:$G$12,3,FALSE))),0,15/(VLOOKUP(VLOOKUP(BP30,Données!$J$2:$L$208,3,FALSE),Données!$E$10:$G$12,3,FALSE)))</f>
        <v>0</v>
      </c>
      <c r="FJ30" s="190">
        <f>IF(ISNA(15/(VLOOKUP(VLOOKUP(BR30,Données!$J$2:$L$208,3,FALSE),Données!$E$10:$G$12,3,FALSE))),0,15/(VLOOKUP(VLOOKUP(BR30,Données!$J$2:$L$208,3,FALSE),Données!$E$10:$G$12,3,FALSE)))</f>
        <v>0</v>
      </c>
      <c r="FK30" s="190">
        <f>IF(ISNA(15/(VLOOKUP(VLOOKUP(BT30,Données!$J$2:$L$208,3,FALSE),Données!$E$10:$G$12,3,FALSE))),0,15/(VLOOKUP(VLOOKUP(BT30,Données!$J$2:$L$208,3,FALSE),Données!$E$10:$G$12,3,FALSE)))</f>
        <v>0</v>
      </c>
      <c r="FL30" s="190">
        <f>IF(ISNA(15/(VLOOKUP(VLOOKUP(BV30,Données!$J$2:$L$208,3,FALSE),Données!$E$10:$G$12,3,FALSE))),0,15/(VLOOKUP(VLOOKUP(BV30,Données!$J$2:$L$208,3,FALSE),Données!$E$10:$G$12,3,FALSE)))</f>
        <v>0</v>
      </c>
      <c r="FM30" s="190">
        <f>IF(ISNA(15/(VLOOKUP(VLOOKUP(BX30,Données!$J$2:$L$208,3,FALSE),Données!$E$10:$G$12,3,FALSE))),0,15/(VLOOKUP(VLOOKUP(BX30,Données!$J$2:$L$208,3,FALSE),Données!$E$10:$G$12,3,FALSE)))</f>
        <v>0</v>
      </c>
      <c r="FN30" s="191">
        <f>IF(ISNA(15/(VLOOKUP(VLOOKUP(BZ30,Données!$J$2:$L$208,3,FALSE),Données!$E$10:$G$12,3,FALSE))),0,15/(VLOOKUP(VLOOKUP(BZ30,Données!$J$2:$L$208,3,FALSE),Données!$E$10:$G$12,3,FALSE)))</f>
        <v>0</v>
      </c>
      <c r="FO30" s="305">
        <v>30</v>
      </c>
      <c r="FP30" s="188">
        <f t="shared" si="120"/>
        <v>36</v>
      </c>
      <c r="FQ30" s="190">
        <f t="shared" si="121"/>
        <v>0</v>
      </c>
      <c r="FR30" s="203" t="str">
        <f t="shared" si="73"/>
        <v/>
      </c>
      <c r="FS30" s="203">
        <f>HLOOKUP(FO30,Plan!$I$6:$IO$26,20,FALSE)</f>
        <v>0</v>
      </c>
      <c r="FT30" s="202" t="s">
        <v>436</v>
      </c>
      <c r="FU30" s="190" t="str">
        <f t="shared" si="122"/>
        <v>12h15  0</v>
      </c>
      <c r="FV30" s="307">
        <f t="shared" si="123"/>
        <v>0</v>
      </c>
      <c r="FW30" s="308">
        <f t="shared" si="145"/>
        <v>434</v>
      </c>
      <c r="FY30" s="233">
        <f>IFERROR(ROUNDUP((CB30*(VLOOKUP(VLOOKUP(CC30,Données!$J$2:$L$208,3,FALSE),Données!$E$10:$G$12,3,FALSE)))/1,0),0)</f>
        <v>0</v>
      </c>
      <c r="FZ30" s="218">
        <f>IFERROR(ROUNDUP((CD30*(VLOOKUP(VLOOKUP(CE30,Données!$J$2:$L$208,3,FALSE),Données!$E$10:$G$12,3,FALSE)))/1,0),0)</f>
        <v>0</v>
      </c>
      <c r="GA30" s="218">
        <f>IFERROR(ROUNDUP((CF30*(VLOOKUP(VLOOKUP(CG30,Données!$J$2:$L$208,3,FALSE),Données!$E$10:$G$12,3,FALSE)))/1,0),0)</f>
        <v>0</v>
      </c>
      <c r="GB30" s="218">
        <f>IFERROR(ROUNDUP((CH30*(VLOOKUP(VLOOKUP(CI30,Données!$J$2:$L$208,3,FALSE),Données!$E$10:$G$12,3,FALSE)))/1,0),0)</f>
        <v>0</v>
      </c>
      <c r="GC30" s="218">
        <f>IFERROR(ROUNDUP((CJ30*(VLOOKUP(VLOOKUP(CK30,Données!$J$2:$L$208,3,FALSE),Données!$E$10:$G$12,3,FALSE)))/1,0),0)</f>
        <v>0</v>
      </c>
      <c r="GD30" s="219">
        <f>IFERROR(ROUNDUP((CL30*(VLOOKUP(VLOOKUP(CM30,Données!$J$2:$L$208,3,FALSE),Données!$E$10:$G$12,3,FALSE)))/1,0),0)</f>
        <v>0</v>
      </c>
      <c r="GE30" s="217">
        <f>IF(ISNA(15/(VLOOKUP(VLOOKUP(CC30,Données!$J$2:$L$208,3,FALSE),Données!$E$10:$G$12,3,FALSE))),0,15/(VLOOKUP(VLOOKUP(CC30,Données!$J$2:$L$208,3,FALSE),Données!$E$10:$G$12,3,FALSE)))</f>
        <v>0</v>
      </c>
      <c r="GF30" s="218">
        <f>IF(ISNA(15/(VLOOKUP(VLOOKUP(CE30,Données!$J$2:$L$208,3,FALSE),Données!$E$10:$G$12,3,FALSE))),0,15/(VLOOKUP(VLOOKUP(CE30,Données!$J$2:$L$208,3,FALSE),Données!$E$10:$G$12,3,FALSE)))</f>
        <v>0</v>
      </c>
      <c r="GG30" s="218">
        <f>IF(ISNA(15/(VLOOKUP(VLOOKUP(CG30,Données!$J$2:$L$208,3,FALSE),Données!$E$10:$G$12,3,FALSE))),0,15/(VLOOKUP(VLOOKUP(CG30,Données!$J$2:$L$208,3,FALSE),Données!$E$10:$G$12,3,FALSE)))</f>
        <v>0</v>
      </c>
      <c r="GH30" s="218">
        <f>IF(ISNA(15/(VLOOKUP(VLOOKUP(CI30,Données!$J$2:$L$208,3,FALSE),Données!$E$10:$G$12,3,FALSE))),0,15/(VLOOKUP(VLOOKUP(CI30,Données!$J$2:$L$208,3,FALSE),Données!$E$10:$G$12,3,FALSE)))</f>
        <v>0</v>
      </c>
      <c r="GI30" s="218">
        <f>IF(ISNA(15/(VLOOKUP(VLOOKUP(CK30,Données!$J$2:$L$208,3,FALSE),Données!$E$10:$G$12,3,FALSE))),0,15/(VLOOKUP(VLOOKUP(CK30,Données!$J$2:$L$208,3,FALSE),Données!$E$10:$G$12,3,FALSE)))</f>
        <v>0</v>
      </c>
      <c r="GJ30" s="219">
        <f>IF(ISNA(15/(VLOOKUP(VLOOKUP(CM30,Données!$J$2:$L$208,3,FALSE),Données!$E$10:$G$12,3,FALSE))),0,15/(VLOOKUP(VLOOKUP(CM30,Données!$J$2:$L$208,3,FALSE),Données!$E$10:$G$12,3,FALSE)))</f>
        <v>0</v>
      </c>
      <c r="GK30" s="318">
        <v>30</v>
      </c>
      <c r="GL30" s="216">
        <f t="shared" si="124"/>
        <v>36</v>
      </c>
      <c r="GM30" s="218">
        <f t="shared" si="125"/>
        <v>0</v>
      </c>
      <c r="GN30" s="236" t="str">
        <f t="shared" si="74"/>
        <v/>
      </c>
      <c r="GO30" s="236">
        <f>HLOOKUP(GK30,Plan!$I$6:$IO$26,21,FALSE)</f>
        <v>0</v>
      </c>
      <c r="GP30" s="235" t="s">
        <v>436</v>
      </c>
      <c r="GQ30" s="218" t="str">
        <f t="shared" si="126"/>
        <v>12h15  0</v>
      </c>
      <c r="GR30" s="320">
        <f t="shared" si="75"/>
        <v>0</v>
      </c>
      <c r="GS30" s="321">
        <f t="shared" si="146"/>
        <v>65</v>
      </c>
      <c r="GT30" s="420"/>
      <c r="GU30" s="425" t="s">
        <v>518</v>
      </c>
      <c r="GV30" s="429" t="e">
        <f>#REF!</f>
        <v>#REF!</v>
      </c>
      <c r="GW30" s="430" t="e">
        <f>#REF!</f>
        <v>#REF!</v>
      </c>
      <c r="GX30" s="448" t="e">
        <f t="shared" si="127"/>
        <v>#REF!</v>
      </c>
      <c r="GY30" s="429" t="e">
        <f>#REF!</f>
        <v>#REF!</v>
      </c>
      <c r="GZ30" s="421" t="e">
        <f>#REF!</f>
        <v>#REF!</v>
      </c>
      <c r="HA30" s="434" t="e">
        <f>#REF!</f>
        <v>#REF!</v>
      </c>
      <c r="HB30" s="451" t="e">
        <f t="shared" si="128"/>
        <v>#REF!</v>
      </c>
      <c r="HD30" s="425" t="s">
        <v>518</v>
      </c>
      <c r="HE30" s="453" t="str">
        <f>IF(AB30=0,"",IF(VLOOKUP(AC30,Données!$J$2:$M$258,4,FALSE)="G",AB30,""))</f>
        <v/>
      </c>
      <c r="HF30" s="397" t="str">
        <f>IF(AD30=0,"",IF(VLOOKUP(AE30,Données!$J$2:$M$258,4,FALSE)="G",AD30,""))</f>
        <v/>
      </c>
      <c r="HG30" s="397" t="str">
        <f>IF(AF30=0,"",IF(VLOOKUP(AG30,Données!$J$2:$M$258,4,FALSE)="G",AF30,""))</f>
        <v/>
      </c>
      <c r="HH30" s="397" t="str">
        <f>IF(AH30=0,"",IF(VLOOKUP(AI30,Données!$J$2:$M$258,4,FALSE)="G",AH30,""))</f>
        <v/>
      </c>
      <c r="HI30" s="397" t="str">
        <f>IF(AJ30=0,"",IF(VLOOKUP(AK30,Données!$J$2:$M$258,4,FALSE)="G",AJ30,""))</f>
        <v/>
      </c>
      <c r="HJ30" s="461" t="str">
        <f>IF(AL30=0,"",IF(VLOOKUP(AM30,Données!$J$2:$M$258,4,FALSE)="G",AL30,""))</f>
        <v/>
      </c>
      <c r="HK30" s="464">
        <f t="shared" si="129"/>
        <v>0</v>
      </c>
      <c r="HL30" s="453" t="str">
        <f>IF(AO30=0,"",IF(VLOOKUP(AP30,Données!$J$2:$M$258,4,FALSE)="G",AO30,""))</f>
        <v/>
      </c>
      <c r="HM30" s="397" t="str">
        <f>IF(AQ30=0,"",IF(VLOOKUP(AR30,Données!$J$2:$M$258,4,FALSE)="G",AQ30,""))</f>
        <v/>
      </c>
      <c r="HN30" s="397" t="str">
        <f>IF(AS30=0,"",IF(VLOOKUP(AT30,Données!$J$2:$M$258,4,FALSE)="G",AS30,""))</f>
        <v/>
      </c>
      <c r="HO30" s="397" t="str">
        <f>IF(AU30=0,"",IF(VLOOKUP(AV30,Données!$J$2:$M$258,4,FALSE)="G",AU30,""))</f>
        <v/>
      </c>
      <c r="HP30" s="397" t="str">
        <f>IF(AW30=0,"",IF(VLOOKUP(AX30,Données!$J$2:$M$258,4,FALSE)="G",AW30,""))</f>
        <v/>
      </c>
      <c r="HQ30" s="461" t="str">
        <f>IF(AY30=0,"",IF(VLOOKUP(AZ30,Données!$J$2:$M$258,4,FALSE)="G",AY30,""))</f>
        <v/>
      </c>
      <c r="HR30" s="464">
        <f t="shared" si="130"/>
        <v>0</v>
      </c>
      <c r="HS30" s="453" t="str">
        <f>IF(BB30=0,"",IF(VLOOKUP(BC30,Données!$J$2:$M$258,4,FALSE)="G",BB30,""))</f>
        <v/>
      </c>
      <c r="HT30" s="397" t="str">
        <f>IF(BD30=0,"",IF(VLOOKUP(BE30,Données!$J$2:$M$258,4,FALSE)="G",BD30,""))</f>
        <v/>
      </c>
      <c r="HU30" s="397" t="str">
        <f>IF(BF30=0,"",IF(VLOOKUP(BG30,Données!$J$2:$M$258,4,FALSE)="G",BF30,""))</f>
        <v/>
      </c>
      <c r="HV30" s="397" t="str">
        <f>IF(BH30=0,"",IF(VLOOKUP(BI30,Données!$J$2:$M$258,4,FALSE)="G",BH30,""))</f>
        <v/>
      </c>
      <c r="HW30" s="397" t="str">
        <f>IF(BJ30=0,"",IF(VLOOKUP(BK30,Données!$J$2:$M$258,4,FALSE)="G",BJ30,""))</f>
        <v/>
      </c>
      <c r="HX30" s="461" t="str">
        <f>IF(BL30=0,"",IF(VLOOKUP(BM30,Données!$J$2:$M$258,4,FALSE)="G",BL30,""))</f>
        <v/>
      </c>
      <c r="HY30" s="464">
        <f t="shared" si="131"/>
        <v>0</v>
      </c>
      <c r="HZ30" s="453" t="str">
        <f>IF(BO30=0,"",IF(VLOOKUP(BP30,Données!$J$2:$M$258,4,FALSE)="G",BO30,""))</f>
        <v/>
      </c>
      <c r="IA30" s="397" t="str">
        <f>IF(BQ30=0,"",IF(VLOOKUP(BR30,Données!$J$2:$M$258,4,FALSE)="G",BQ30,""))</f>
        <v/>
      </c>
      <c r="IB30" s="397" t="str">
        <f>IF(BS30=0,"",IF(VLOOKUP(BT30,Données!$J$2:$M$258,4,FALSE)="G",BS30,""))</f>
        <v/>
      </c>
      <c r="IC30" s="397" t="str">
        <f>IF(BU30=0,"",IF(VLOOKUP(BV30,Données!$J$2:$M$258,4,FALSE)="G",BU30,""))</f>
        <v/>
      </c>
      <c r="ID30" s="397" t="str">
        <f>IF(BW30=0,"",IF(VLOOKUP(BX30,Données!$J$2:$M$258,4,FALSE)="G",BW30,""))</f>
        <v/>
      </c>
      <c r="IE30" s="461" t="str">
        <f>IF(BY30=0,"",IF(VLOOKUP(BZ30,Données!$J$2:$M$258,4,FALSE)="G",BY30,""))</f>
        <v/>
      </c>
      <c r="IF30" s="464">
        <f t="shared" si="132"/>
        <v>0</v>
      </c>
      <c r="IG30" s="453" t="str">
        <f>IF(CB30=0,"",IF(VLOOKUP(CC30,Données!$J$2:$M$258,4,FALSE)="G",CB30,""))</f>
        <v/>
      </c>
      <c r="IH30" s="397" t="str">
        <f>IF(CD30=0,"",IF(VLOOKUP(CE30,Données!$J$2:$M$258,4,FALSE)="G",CD30,""))</f>
        <v/>
      </c>
      <c r="II30" s="397" t="str">
        <f>IF(CF30=0,"",IF(VLOOKUP(CG30,Données!$J$2:$M$258,4,FALSE)="G",CF30,""))</f>
        <v/>
      </c>
      <c r="IJ30" s="397" t="str">
        <f>IF(CH30=0,"",IF(VLOOKUP(CI30,Données!$J$2:$M$258,4,FALSE)="G",CH30,""))</f>
        <v/>
      </c>
      <c r="IK30" s="397" t="str">
        <f>IF(CJ30=0,"",IF(VLOOKUP(CK30,Données!$J$2:$M$258,4,FALSE)="G",CJ30,""))</f>
        <v/>
      </c>
      <c r="IL30" s="461" t="str">
        <f>IF(CL30=0,"",IF(VLOOKUP(CM30,Données!$J$2:$M$258,4,FALSE)="G",CL30,""))</f>
        <v/>
      </c>
      <c r="IM30" s="464">
        <f t="shared" si="133"/>
        <v>0</v>
      </c>
      <c r="IO30" s="480">
        <f t="shared" si="77"/>
        <v>0</v>
      </c>
      <c r="IP30" s="481">
        <f t="shared" si="78"/>
        <v>0</v>
      </c>
      <c r="IQ30" s="482">
        <f t="shared" si="79"/>
        <v>0</v>
      </c>
      <c r="IR30" s="483">
        <f t="shared" si="80"/>
        <v>0</v>
      </c>
      <c r="IS30" s="484">
        <f t="shared" si="81"/>
        <v>0</v>
      </c>
      <c r="IT30" s="481">
        <f t="shared" si="82"/>
        <v>0</v>
      </c>
      <c r="IU30" s="482">
        <f t="shared" si="134"/>
        <v>10</v>
      </c>
      <c r="IV30" s="485">
        <f t="shared" si="135"/>
        <v>0</v>
      </c>
      <c r="IW30" s="483">
        <f>HLOOKUP(FO30,Plan!$I$6:$IO$30,25,FALSE)</f>
        <v>0</v>
      </c>
      <c r="IX30" s="482" t="str">
        <f t="shared" si="83"/>
        <v>12h15  10</v>
      </c>
      <c r="IY30" s="485">
        <f t="shared" si="84"/>
        <v>240</v>
      </c>
      <c r="IZ30" s="486">
        <f t="shared" si="85"/>
        <v>0</v>
      </c>
      <c r="JA30" s="484" t="str">
        <f t="shared" si="86"/>
        <v>12h15  0</v>
      </c>
      <c r="JB30" s="485">
        <f t="shared" si="87"/>
        <v>0</v>
      </c>
      <c r="JC30" s="487">
        <f t="shared" si="88"/>
        <v>26.5</v>
      </c>
      <c r="JD30" s="488" t="e">
        <f t="shared" si="136"/>
        <v>#REF!</v>
      </c>
      <c r="JF30" s="512">
        <f t="shared" si="89"/>
        <v>0</v>
      </c>
      <c r="JG30" s="513">
        <f t="shared" si="90"/>
        <v>0</v>
      </c>
      <c r="JH30" s="514">
        <f t="shared" si="91"/>
        <v>0</v>
      </c>
      <c r="JI30" s="515">
        <f t="shared" si="92"/>
        <v>0</v>
      </c>
      <c r="JJ30" s="513">
        <f t="shared" si="93"/>
        <v>0</v>
      </c>
      <c r="JK30" s="516">
        <f t="shared" si="94"/>
        <v>0</v>
      </c>
      <c r="JL30" s="517">
        <f t="shared" si="95"/>
        <v>0</v>
      </c>
      <c r="JM30" s="513">
        <f t="shared" si="96"/>
        <v>0</v>
      </c>
      <c r="JN30" s="514">
        <f t="shared" si="97"/>
        <v>0</v>
      </c>
      <c r="JO30" s="506">
        <f t="shared" si="137"/>
        <v>7</v>
      </c>
      <c r="JP30" s="507">
        <f t="shared" si="138"/>
        <v>0</v>
      </c>
      <c r="JQ30" s="507">
        <f t="shared" si="139"/>
        <v>0</v>
      </c>
      <c r="JR30" s="508">
        <f>HLOOKUP(GK30,Plan!$I$6:$IO$30,25,FALSE)</f>
        <v>0</v>
      </c>
      <c r="JS30" s="515" t="str">
        <f t="shared" si="98"/>
        <v>12h15  7</v>
      </c>
      <c r="JT30" s="513">
        <f t="shared" si="99"/>
        <v>252</v>
      </c>
      <c r="JU30" s="518">
        <f t="shared" si="100"/>
        <v>54.5</v>
      </c>
      <c r="JV30" s="517" t="str">
        <f t="shared" si="101"/>
        <v>12h15  0</v>
      </c>
      <c r="JW30" s="513">
        <f t="shared" si="102"/>
        <v>0</v>
      </c>
      <c r="JX30" s="519">
        <f t="shared" si="103"/>
        <v>434</v>
      </c>
      <c r="JY30" s="515" t="str">
        <f t="shared" si="104"/>
        <v>12h15  0</v>
      </c>
      <c r="JZ30" s="513">
        <f t="shared" si="105"/>
        <v>0</v>
      </c>
      <c r="KA30" s="518">
        <f t="shared" si="106"/>
        <v>65</v>
      </c>
      <c r="KB30" s="520" t="e">
        <f t="shared" si="140"/>
        <v>#REF!</v>
      </c>
    </row>
    <row r="31" spans="1:288" ht="14.25" x14ac:dyDescent="0.2">
      <c r="A31" s="385">
        <f t="shared" si="147"/>
        <v>30</v>
      </c>
      <c r="B31" s="386" t="s">
        <v>405</v>
      </c>
      <c r="C31" s="387" t="s">
        <v>14</v>
      </c>
      <c r="D31" s="388" t="s">
        <v>754</v>
      </c>
      <c r="E31" s="388" t="s">
        <v>260</v>
      </c>
      <c r="F31" s="388">
        <v>186</v>
      </c>
      <c r="G31" s="394" t="str">
        <f>IF(ISNA(VLOOKUP(E31,Données!$J$2:$K$258,2,FALSE)),"",VLOOKUP(E31,Données!$J$2:$K$258,2,FALSE))</f>
        <v>London Gatwick</v>
      </c>
      <c r="H31" s="80"/>
      <c r="I31" s="77" t="str">
        <f t="shared" si="107"/>
        <v>1030GPD</v>
      </c>
      <c r="J31" s="82"/>
      <c r="K31" s="344" t="s">
        <v>705</v>
      </c>
      <c r="M31" s="84">
        <f t="shared" si="1"/>
        <v>0</v>
      </c>
      <c r="N31" s="84">
        <f t="shared" si="2"/>
        <v>0</v>
      </c>
      <c r="O31" s="84">
        <f t="shared" si="3"/>
        <v>0</v>
      </c>
      <c r="P31" s="84">
        <f t="shared" si="4"/>
        <v>0</v>
      </c>
      <c r="Q31" s="84">
        <f t="shared" si="5"/>
        <v>0</v>
      </c>
      <c r="S31" s="86" t="str">
        <f t="shared" si="108"/>
        <v>1030</v>
      </c>
      <c r="T31" s="371" t="str">
        <f>VLOOKUP(S31,Données!$Q$2:$R$229,2,FALSE)</f>
        <v>1030</v>
      </c>
      <c r="U31" s="85">
        <f>COUNTIF($T$4:T31,T31)</f>
        <v>3</v>
      </c>
      <c r="V31" s="85" t="str">
        <f t="shared" si="6"/>
        <v>GPD</v>
      </c>
      <c r="W31" s="85" t="str">
        <f t="shared" si="109"/>
        <v>10303GPD</v>
      </c>
      <c r="X31" s="85">
        <f t="shared" si="7"/>
        <v>182</v>
      </c>
      <c r="Y31" s="85" t="str">
        <f t="shared" si="8"/>
        <v>PRN</v>
      </c>
      <c r="AA31" s="342" t="s">
        <v>21</v>
      </c>
      <c r="AB31" s="107">
        <f t="shared" si="9"/>
        <v>0</v>
      </c>
      <c r="AC31" s="106" t="str">
        <f t="shared" si="110"/>
        <v/>
      </c>
      <c r="AD31" s="97">
        <f t="shared" si="10"/>
        <v>0</v>
      </c>
      <c r="AE31" s="106" t="str">
        <f t="shared" si="11"/>
        <v/>
      </c>
      <c r="AF31" s="97">
        <f t="shared" si="12"/>
        <v>0</v>
      </c>
      <c r="AG31" s="106" t="str">
        <f t="shared" si="13"/>
        <v/>
      </c>
      <c r="AH31" s="97">
        <f t="shared" si="14"/>
        <v>0</v>
      </c>
      <c r="AI31" s="106" t="str">
        <f t="shared" si="15"/>
        <v/>
      </c>
      <c r="AJ31" s="97">
        <f t="shared" si="16"/>
        <v>0</v>
      </c>
      <c r="AK31" s="106" t="str">
        <f t="shared" si="17"/>
        <v/>
      </c>
      <c r="AL31" s="97">
        <f t="shared" si="18"/>
        <v>0</v>
      </c>
      <c r="AM31" s="108" t="str">
        <f t="shared" si="19"/>
        <v/>
      </c>
      <c r="AN31" s="113"/>
      <c r="AO31" s="115">
        <f t="shared" si="20"/>
        <v>0</v>
      </c>
      <c r="AP31" s="114" t="str">
        <f t="shared" si="21"/>
        <v/>
      </c>
      <c r="AQ31" s="89">
        <f t="shared" si="22"/>
        <v>254</v>
      </c>
      <c r="AR31" s="114" t="str">
        <f t="shared" si="23"/>
        <v>YYZ</v>
      </c>
      <c r="AS31" s="89">
        <f t="shared" si="24"/>
        <v>0</v>
      </c>
      <c r="AT31" s="114" t="str">
        <f t="shared" si="25"/>
        <v/>
      </c>
      <c r="AU31" s="89">
        <f t="shared" si="26"/>
        <v>0</v>
      </c>
      <c r="AV31" s="114" t="str">
        <f t="shared" si="27"/>
        <v/>
      </c>
      <c r="AW31" s="89">
        <f t="shared" si="28"/>
        <v>0</v>
      </c>
      <c r="AX31" s="114" t="str">
        <f t="shared" si="29"/>
        <v/>
      </c>
      <c r="AY31" s="89">
        <f t="shared" si="30"/>
        <v>0</v>
      </c>
      <c r="AZ31" s="116" t="str">
        <f t="shared" si="31"/>
        <v/>
      </c>
      <c r="BA31" s="113"/>
      <c r="BB31" s="122">
        <f t="shared" si="32"/>
        <v>145</v>
      </c>
      <c r="BC31" s="121" t="str">
        <f t="shared" si="33"/>
        <v>SVO</v>
      </c>
      <c r="BD31" s="91">
        <f t="shared" si="34"/>
        <v>0</v>
      </c>
      <c r="BE31" s="121" t="str">
        <f t="shared" si="35"/>
        <v/>
      </c>
      <c r="BF31" s="91">
        <f t="shared" si="36"/>
        <v>0</v>
      </c>
      <c r="BG31" s="121" t="str">
        <f t="shared" si="37"/>
        <v/>
      </c>
      <c r="BH31" s="91">
        <f t="shared" si="38"/>
        <v>0</v>
      </c>
      <c r="BI31" s="121" t="str">
        <f t="shared" si="39"/>
        <v/>
      </c>
      <c r="BJ31" s="91">
        <f t="shared" si="40"/>
        <v>0</v>
      </c>
      <c r="BK31" s="121" t="str">
        <f t="shared" si="41"/>
        <v/>
      </c>
      <c r="BL31" s="91">
        <f t="shared" si="42"/>
        <v>0</v>
      </c>
      <c r="BM31" s="123" t="str">
        <f t="shared" si="43"/>
        <v/>
      </c>
      <c r="BN31" s="113"/>
      <c r="BO31" s="129">
        <f t="shared" si="44"/>
        <v>0</v>
      </c>
      <c r="BP31" s="128" t="str">
        <f t="shared" si="45"/>
        <v/>
      </c>
      <c r="BQ31" s="93">
        <f t="shared" si="46"/>
        <v>0</v>
      </c>
      <c r="BR31" s="128" t="str">
        <f t="shared" si="47"/>
        <v/>
      </c>
      <c r="BS31" s="93">
        <f t="shared" si="48"/>
        <v>0</v>
      </c>
      <c r="BT31" s="128" t="str">
        <f t="shared" si="49"/>
        <v/>
      </c>
      <c r="BU31" s="93">
        <f t="shared" si="111"/>
        <v>0</v>
      </c>
      <c r="BV31" s="128" t="str">
        <f t="shared" si="50"/>
        <v/>
      </c>
      <c r="BW31" s="93">
        <f t="shared" si="51"/>
        <v>0</v>
      </c>
      <c r="BX31" s="128" t="str">
        <f t="shared" si="52"/>
        <v/>
      </c>
      <c r="BY31" s="93">
        <f t="shared" si="53"/>
        <v>0</v>
      </c>
      <c r="BZ31" s="130" t="str">
        <f t="shared" si="54"/>
        <v/>
      </c>
      <c r="CA31" s="113"/>
      <c r="CB31" s="136">
        <f t="shared" si="55"/>
        <v>0</v>
      </c>
      <c r="CC31" s="135" t="str">
        <f t="shared" si="56"/>
        <v/>
      </c>
      <c r="CD31" s="95">
        <f t="shared" si="57"/>
        <v>0</v>
      </c>
      <c r="CE31" s="135" t="str">
        <f t="shared" si="58"/>
        <v/>
      </c>
      <c r="CF31" s="95">
        <f t="shared" si="59"/>
        <v>0</v>
      </c>
      <c r="CG31" s="135" t="str">
        <f t="shared" si="60"/>
        <v/>
      </c>
      <c r="CH31" s="95">
        <f t="shared" si="61"/>
        <v>0</v>
      </c>
      <c r="CI31" s="135" t="str">
        <f t="shared" si="62"/>
        <v/>
      </c>
      <c r="CJ31" s="95">
        <f t="shared" si="63"/>
        <v>0</v>
      </c>
      <c r="CK31" s="135" t="str">
        <f t="shared" si="64"/>
        <v/>
      </c>
      <c r="CL31" s="95">
        <f t="shared" si="65"/>
        <v>0</v>
      </c>
      <c r="CM31" s="137" t="str">
        <f t="shared" si="66"/>
        <v/>
      </c>
      <c r="CO31" s="163">
        <f>IFERROR(ROUNDUP((AB31*(VLOOKUP(VLOOKUP(AC31,Données!$J$2:$L$208,3,FALSE),Données!$E$10:$G$12,3,FALSE)))/1,0),0)</f>
        <v>0</v>
      </c>
      <c r="CP31" s="159">
        <f>IFERROR(ROUNDUP((AD31*(VLOOKUP(VLOOKUP(AE31,Données!$J$2:$L$208,3,FALSE),Données!$E$10:$G$12,3,FALSE)))/1,0),0)</f>
        <v>0</v>
      </c>
      <c r="CQ31" s="159">
        <f>IFERROR(ROUNDUP((AF31*(VLOOKUP(VLOOKUP(AG31,Données!$J$2:$L$208,3,FALSE),Données!$E$10:$G$12,3,FALSE)))/1,0),0)</f>
        <v>0</v>
      </c>
      <c r="CR31" s="159">
        <f>IFERROR(ROUNDUP((AH31*(VLOOKUP(VLOOKUP(AI31,Données!$J$2:$L$208,3,FALSE),Données!$E$10:$G$12,3,FALSE)))/1,0),0)</f>
        <v>0</v>
      </c>
      <c r="CS31" s="159">
        <f>IFERROR(ROUNDUP((AJ31*(VLOOKUP(VLOOKUP(AK31,Données!$J$2:$L$208,3,FALSE),Données!$E$10:$G$12,3,FALSE)))/1,0),0)</f>
        <v>0</v>
      </c>
      <c r="CT31" s="160">
        <f>IFERROR(ROUNDUP((AL31*(VLOOKUP(VLOOKUP(AM31,Données!$J$2:$L$208,3,FALSE),Données!$E$10:$G$12,3,FALSE)))/1,0),0)</f>
        <v>0</v>
      </c>
      <c r="CU31" s="158">
        <f>IF(ISNA(15/(VLOOKUP(VLOOKUP(AC31,Données!$J$2:$L$208,3,FALSE),Données!$E$10:$G$12,3,FALSE))),0,15/(VLOOKUP(VLOOKUP(AC31,Données!$J$2:$L$208,3,FALSE),Données!$E$10:$G$12,3,FALSE)))</f>
        <v>0</v>
      </c>
      <c r="CV31" s="159">
        <f>IF(ISNA(15/(VLOOKUP(VLOOKUP(AE31,Données!$J$2:$L$208,3,FALSE),Données!$E$10:$G$12,3,FALSE))),0,15/(VLOOKUP(VLOOKUP(AE31,Données!$J$2:$L$208,3,FALSE),Données!$E$10:$G$12,3,FALSE)))</f>
        <v>0</v>
      </c>
      <c r="CW31" s="159">
        <f>IF(ISNA(15/(VLOOKUP(VLOOKUP(AG31,Données!$J$2:$L$208,3,FALSE),Données!$E$10:$G$12,3,FALSE))),0,15/(VLOOKUP(VLOOKUP(AG31,Données!$J$2:$L$208,3,FALSE),Données!$E$10:$G$12,3,FALSE)))</f>
        <v>0</v>
      </c>
      <c r="CX31" s="159">
        <f>IF(ISNA(15/(VLOOKUP(VLOOKUP(AI31,Données!$J$2:$L$208,3,FALSE),Données!$E$10:$G$12,3,FALSE))),0,15/(VLOOKUP(VLOOKUP(AI31,Données!$J$2:$L$208,3,FALSE),Données!$E$10:$G$12,3,FALSE)))</f>
        <v>0</v>
      </c>
      <c r="CY31" s="159">
        <f>IF(ISNA(15/(VLOOKUP(VLOOKUP(AK31,Données!$J$2:$L$208,3,FALSE),Données!$E$10:$G$12,3,FALSE))),0,15/(VLOOKUP(VLOOKUP(AK31,Données!$J$2:$L$208,3,FALSE),Données!$E$10:$G$12,3,FALSE)))</f>
        <v>0</v>
      </c>
      <c r="CZ31" s="160">
        <f>IF(ISNA(15/(VLOOKUP(VLOOKUP(AM31,Données!$J$2:$L$208,3,FALSE),Données!$E$10:$G$12,3,FALSE))),0,15/(VLOOKUP(VLOOKUP(AM31,Données!$J$2:$L$208,3,FALSE),Données!$E$10:$G$12,3,FALSE)))</f>
        <v>0</v>
      </c>
      <c r="DA31" s="258">
        <v>31</v>
      </c>
      <c r="DB31" s="162">
        <f t="shared" si="112"/>
        <v>24</v>
      </c>
      <c r="DC31" s="161">
        <f t="shared" si="67"/>
        <v>0</v>
      </c>
      <c r="DD31" s="256">
        <f t="shared" si="68"/>
        <v>0</v>
      </c>
      <c r="DE31" s="259">
        <f>HLOOKUP(DA31,Plan!$I$6:$IO$26,17,FALSE)</f>
        <v>8</v>
      </c>
      <c r="DF31" s="164" t="s">
        <v>437</v>
      </c>
      <c r="DG31" s="157" t="str">
        <f t="shared" si="113"/>
        <v>12h30  8</v>
      </c>
      <c r="DH31" s="332">
        <f t="shared" si="69"/>
        <v>192</v>
      </c>
      <c r="DI31" s="334">
        <f t="shared" si="141"/>
        <v>0</v>
      </c>
      <c r="DK31" s="226">
        <f>IFERROR(ROUNDUP((AO31*(VLOOKUP(VLOOKUP(AP31,Données!$J$2:$L$208,3,FALSE),Données!$E$10:$G$12,3,FALSE)))/1,0),0)</f>
        <v>0</v>
      </c>
      <c r="DL31" s="173">
        <f>IFERROR(ROUNDUP((AQ31*(VLOOKUP(VLOOKUP(AR31,Données!$J$2:$L$208,3,FALSE),Données!$E$10:$G$12,3,FALSE)))/1,0),0)</f>
        <v>212</v>
      </c>
      <c r="DM31" s="173">
        <f>IFERROR(ROUNDUP((AS31*(VLOOKUP(VLOOKUP(AT31,Données!$J$2:$L$208,3,FALSE),Données!$E$10:$G$12,3,FALSE)))/1,0),0)</f>
        <v>0</v>
      </c>
      <c r="DN31" s="173">
        <f>IFERROR(ROUNDUP((AU31*(VLOOKUP(VLOOKUP(AV31,Données!$J$2:$L$208,3,FALSE),Données!$E$10:$G$12,3,FALSE)))/1,0),0)</f>
        <v>0</v>
      </c>
      <c r="DO31" s="173">
        <f>IFERROR(ROUNDUP((AW31*(VLOOKUP(VLOOKUP(AX31,Données!$J$2:$L$208,3,FALSE),Données!$E$10:$G$12,3,FALSE)))/1,0),0)</f>
        <v>0</v>
      </c>
      <c r="DP31" s="174">
        <f>IFERROR(ROUNDUP((AY31*(VLOOKUP(VLOOKUP(AZ31,Données!$J$2:$L$208,3,FALSE),Données!$E$10:$G$12,3,FALSE)))/1,0),0)</f>
        <v>0</v>
      </c>
      <c r="DQ31" s="172">
        <f>IF(ISNA(15/(VLOOKUP(VLOOKUP(AP31,Données!$J$2:$L$208,3,FALSE),Données!$E$10:$G$12,3,FALSE))),0,15/(VLOOKUP(VLOOKUP(AP31,Données!$J$2:$L$208,3,FALSE),Données!$E$10:$G$12,3,FALSE)))</f>
        <v>0</v>
      </c>
      <c r="DR31" s="173">
        <f>IF(ISNA(15/(VLOOKUP(VLOOKUP(AR31,Données!$J$2:$L$208,3,FALSE),Données!$E$10:$G$12,3,FALSE))),0,15/(VLOOKUP(VLOOKUP(AR31,Données!$J$2:$L$208,3,FALSE),Données!$E$10:$G$12,3,FALSE)))</f>
        <v>18</v>
      </c>
      <c r="DS31" s="173">
        <f>IF(ISNA(15/(VLOOKUP(VLOOKUP(AT31,Données!$J$2:$L$208,3,FALSE),Données!$E$10:$G$12,3,FALSE))),0,15/(VLOOKUP(VLOOKUP(AT31,Données!$J$2:$L$208,3,FALSE),Données!$E$10:$G$12,3,FALSE)))</f>
        <v>0</v>
      </c>
      <c r="DT31" s="173">
        <f>IF(ISNA(15/(VLOOKUP(VLOOKUP(AV31,Données!$J$2:$L$208,3,FALSE),Données!$E$10:$G$12,3,FALSE))),0,15/(VLOOKUP(VLOOKUP(AV31,Données!$J$2:$L$208,3,FALSE),Données!$E$10:$G$12,3,FALSE)))</f>
        <v>0</v>
      </c>
      <c r="DU31" s="173">
        <f>IF(ISNA(15/(VLOOKUP(VLOOKUP(AX31,Données!$J$2:$L$208,3,FALSE),Données!$E$10:$G$12,3,FALSE))),0,15/(VLOOKUP(VLOOKUP(AX31,Données!$J$2:$L$208,3,FALSE),Données!$E$10:$G$12,3,FALSE)))</f>
        <v>0</v>
      </c>
      <c r="DV31" s="174">
        <f>IF(ISNA(15/(VLOOKUP(VLOOKUP(AZ31,Données!$J$2:$L$208,3,FALSE),Données!$E$10:$G$12,3,FALSE))),0,15/(VLOOKUP(VLOOKUP(AZ31,Données!$J$2:$L$208,3,FALSE),Données!$E$10:$G$12,3,FALSE)))</f>
        <v>0</v>
      </c>
      <c r="DW31" s="282">
        <v>31</v>
      </c>
      <c r="DX31" s="169">
        <f t="shared" si="114"/>
        <v>18</v>
      </c>
      <c r="DY31" s="171">
        <f t="shared" si="115"/>
        <v>212</v>
      </c>
      <c r="DZ31" s="228">
        <f t="shared" si="71"/>
        <v>254</v>
      </c>
      <c r="EA31" s="283">
        <f>HLOOKUP(DW31,Plan!$I$6:$IO$26,16,FALSE)</f>
        <v>0</v>
      </c>
      <c r="EB31" s="278" t="s">
        <v>437</v>
      </c>
      <c r="EC31" s="279" t="str">
        <f t="shared" si="116"/>
        <v>12h30  0</v>
      </c>
      <c r="ED31" s="84">
        <f t="shared" si="142"/>
        <v>0</v>
      </c>
      <c r="EE31" s="286">
        <f t="shared" si="143"/>
        <v>0</v>
      </c>
      <c r="EG31" s="208">
        <f>IFERROR(ROUNDUP((BB31*(VLOOKUP(VLOOKUP(BC31,Données!$J$2:$L$208,3,FALSE),Données!$E$10:$G$12,3,FALSE)))/1,0),0)</f>
        <v>194</v>
      </c>
      <c r="EH31" s="182">
        <f>IFERROR(ROUNDUP((BD31*(VLOOKUP(VLOOKUP(BE31,Données!$J$2:$L$208,3,FALSE),Données!$E$10:$G$12,3,FALSE)))/1,0),0)</f>
        <v>0</v>
      </c>
      <c r="EI31" s="182">
        <f>IFERROR(ROUNDUP((BF31*(VLOOKUP(VLOOKUP(BG31,Données!$J$2:$L$208,3,FALSE),Données!$E$10:$G$12,3,FALSE)))/1,0),0)</f>
        <v>0</v>
      </c>
      <c r="EJ31" s="182">
        <f>IFERROR(ROUNDUP((BH31*(VLOOKUP(VLOOKUP(BI31,Données!$J$2:$L$208,3,FALSE),Données!$E$10:$G$12,3,FALSE)))/1,0),0)</f>
        <v>0</v>
      </c>
      <c r="EK31" s="182">
        <f>IFERROR(ROUNDUP((BJ31*(VLOOKUP(VLOOKUP(BK31,Données!$J$2:$L$208,3,FALSE),Données!$E$10:$G$12,3,FALSE)))/1,0),0)</f>
        <v>0</v>
      </c>
      <c r="EL31" s="183">
        <f>IFERROR(ROUNDUP((BL31*(VLOOKUP(VLOOKUP(BM31,Données!$J$2:$L$208,3,FALSE),Données!$E$10:$G$12,3,FALSE)))/1,0),0)</f>
        <v>0</v>
      </c>
      <c r="EM31" s="181">
        <f>IF(ISNA(15/(VLOOKUP(VLOOKUP(BC31,Données!$J$2:$L$208,3,FALSE),Données!$E$10:$G$12,3,FALSE))),0,15/(VLOOKUP(VLOOKUP(BC31,Données!$J$2:$L$208,3,FALSE),Données!$E$10:$G$12,3,FALSE)))</f>
        <v>11.25</v>
      </c>
      <c r="EN31" s="182">
        <f>IF(ISNA(15/(VLOOKUP(VLOOKUP(BE31,Données!$J$2:$L$208,3,FALSE),Données!$E$10:$G$12,3,FALSE))),0,15/(VLOOKUP(VLOOKUP(BE31,Données!$J$2:$L$208,3,FALSE),Données!$E$10:$G$12,3,FALSE)))</f>
        <v>0</v>
      </c>
      <c r="EO31" s="182">
        <f>IF(ISNA(15/(VLOOKUP(VLOOKUP(BG31,Données!$J$2:$L$208,3,FALSE),Données!$E$10:$G$12,3,FALSE))),0,15/(VLOOKUP(VLOOKUP(BG31,Données!$J$2:$L$208,3,FALSE),Données!$E$10:$G$12,3,FALSE)))</f>
        <v>0</v>
      </c>
      <c r="EP31" s="182">
        <f>IF(ISNA(15/(VLOOKUP(VLOOKUP(BI31,Données!$J$2:$L$208,3,FALSE),Données!$E$10:$G$12,3,FALSE))),0,15/(VLOOKUP(VLOOKUP(BI31,Données!$J$2:$L$208,3,FALSE),Données!$E$10:$G$12,3,FALSE)))</f>
        <v>0</v>
      </c>
      <c r="EQ31" s="182">
        <f>IF(ISNA(15/(VLOOKUP(VLOOKUP(BK31,Données!$J$2:$L$208,3,FALSE),Données!$E$10:$G$12,3,FALSE))),0,15/(VLOOKUP(VLOOKUP(BK31,Données!$J$2:$L$208,3,FALSE),Données!$E$10:$G$12,3,FALSE)))</f>
        <v>0</v>
      </c>
      <c r="ER31" s="183">
        <f>IF(ISNA(15/(VLOOKUP(VLOOKUP(BM31,Données!$J$2:$L$208,3,FALSE),Données!$E$10:$G$12,3,FALSE))),0,15/(VLOOKUP(VLOOKUP(BM31,Données!$J$2:$L$208,3,FALSE),Données!$E$10:$G$12,3,FALSE)))</f>
        <v>0</v>
      </c>
      <c r="ES31" s="293">
        <v>31</v>
      </c>
      <c r="ET31" s="573">
        <f t="shared" si="117"/>
        <v>12</v>
      </c>
      <c r="EU31" s="180">
        <f t="shared" si="118"/>
        <v>194</v>
      </c>
      <c r="EV31" s="211">
        <f t="shared" si="72"/>
        <v>145</v>
      </c>
      <c r="EW31" s="211">
        <f>HLOOKUP(ES31,Plan!$I$6:$IO$26,19,FALSE)</f>
        <v>8</v>
      </c>
      <c r="EX31" s="210" t="s">
        <v>437</v>
      </c>
      <c r="EY31" s="182" t="str">
        <f t="shared" si="119"/>
        <v>12h30  8</v>
      </c>
      <c r="EZ31" s="295">
        <f t="shared" si="144"/>
        <v>96</v>
      </c>
      <c r="FA31" s="296">
        <f t="shared" si="148"/>
        <v>23.5</v>
      </c>
      <c r="FC31" s="200">
        <f>IFERROR(ROUNDUP((BO31*(VLOOKUP(VLOOKUP(BP31,Données!$J$2:$L$208,3,FALSE),Données!$E$10:$G$12,3,FALSE)))/1,0),0)</f>
        <v>0</v>
      </c>
      <c r="FD31" s="190">
        <f>IFERROR(ROUNDUP((BQ31*(VLOOKUP(VLOOKUP(BR31,Données!$J$2:$L$208,3,FALSE),Données!$E$10:$G$12,3,FALSE)))/1,0),0)</f>
        <v>0</v>
      </c>
      <c r="FE31" s="190">
        <f>IFERROR(ROUNDUP((BS31*(VLOOKUP(VLOOKUP(BT31,Données!$J$2:$L$208,3,FALSE),Données!$E$10:$G$12,3,FALSE)))/1,0),0)</f>
        <v>0</v>
      </c>
      <c r="FF31" s="190">
        <f>IFERROR(ROUNDUP((BU31*(VLOOKUP(VLOOKUP(BV31,Données!$J$2:$L$208,3,FALSE),Données!$E$10:$G$12,3,FALSE)))/1,0),0)</f>
        <v>0</v>
      </c>
      <c r="FG31" s="190">
        <f>IFERROR(ROUNDUP((BW31*(VLOOKUP(VLOOKUP(BX31,Données!$J$2:$L$208,3,FALSE),Données!$E$10:$G$12,3,FALSE)))/1,0),0)</f>
        <v>0</v>
      </c>
      <c r="FH31" s="191">
        <f>IFERROR(ROUNDUP((BY31*(VLOOKUP(VLOOKUP(BZ31,Données!$J$2:$L$208,3,FALSE),Données!$E$10:$G$12,3,FALSE)))/1,0),0)</f>
        <v>0</v>
      </c>
      <c r="FI31" s="189">
        <f>IF(ISNA(15/(VLOOKUP(VLOOKUP(BP31,Données!$J$2:$L$208,3,FALSE),Données!$E$10:$G$12,3,FALSE))),0,15/(VLOOKUP(VLOOKUP(BP31,Données!$J$2:$L$208,3,FALSE),Données!$E$10:$G$12,3,FALSE)))</f>
        <v>0</v>
      </c>
      <c r="FJ31" s="190">
        <f>IF(ISNA(15/(VLOOKUP(VLOOKUP(BR31,Données!$J$2:$L$208,3,FALSE),Données!$E$10:$G$12,3,FALSE))),0,15/(VLOOKUP(VLOOKUP(BR31,Données!$J$2:$L$208,3,FALSE),Données!$E$10:$G$12,3,FALSE)))</f>
        <v>0</v>
      </c>
      <c r="FK31" s="190">
        <f>IF(ISNA(15/(VLOOKUP(VLOOKUP(BT31,Données!$J$2:$L$208,3,FALSE),Données!$E$10:$G$12,3,FALSE))),0,15/(VLOOKUP(VLOOKUP(BT31,Données!$J$2:$L$208,3,FALSE),Données!$E$10:$G$12,3,FALSE)))</f>
        <v>0</v>
      </c>
      <c r="FL31" s="190">
        <f>IF(ISNA(15/(VLOOKUP(VLOOKUP(BV31,Données!$J$2:$L$208,3,FALSE),Données!$E$10:$G$12,3,FALSE))),0,15/(VLOOKUP(VLOOKUP(BV31,Données!$J$2:$L$208,3,FALSE),Données!$E$10:$G$12,3,FALSE)))</f>
        <v>0</v>
      </c>
      <c r="FM31" s="190">
        <f>IF(ISNA(15/(VLOOKUP(VLOOKUP(BX31,Données!$J$2:$L$208,3,FALSE),Données!$E$10:$G$12,3,FALSE))),0,15/(VLOOKUP(VLOOKUP(BX31,Données!$J$2:$L$208,3,FALSE),Données!$E$10:$G$12,3,FALSE)))</f>
        <v>0</v>
      </c>
      <c r="FN31" s="191">
        <f>IF(ISNA(15/(VLOOKUP(VLOOKUP(BZ31,Données!$J$2:$L$208,3,FALSE),Données!$E$10:$G$12,3,FALSE))),0,15/(VLOOKUP(VLOOKUP(BZ31,Données!$J$2:$L$208,3,FALSE),Données!$E$10:$G$12,3,FALSE)))</f>
        <v>0</v>
      </c>
      <c r="FO31" s="305">
        <v>31</v>
      </c>
      <c r="FP31" s="188">
        <f t="shared" si="120"/>
        <v>36</v>
      </c>
      <c r="FQ31" s="190">
        <f t="shared" si="121"/>
        <v>0</v>
      </c>
      <c r="FR31" s="203" t="str">
        <f t="shared" si="73"/>
        <v/>
      </c>
      <c r="FS31" s="203">
        <f>HLOOKUP(FO31,Plan!$I$6:$IO$26,20,FALSE)</f>
        <v>0</v>
      </c>
      <c r="FT31" s="202" t="s">
        <v>437</v>
      </c>
      <c r="FU31" s="190" t="str">
        <f t="shared" si="122"/>
        <v>12h30  0</v>
      </c>
      <c r="FV31" s="307">
        <f t="shared" si="123"/>
        <v>0</v>
      </c>
      <c r="FW31" s="308">
        <f t="shared" si="145"/>
        <v>434</v>
      </c>
      <c r="FY31" s="233">
        <f>IFERROR(ROUNDUP((CB31*(VLOOKUP(VLOOKUP(CC31,Données!$J$2:$L$208,3,FALSE),Données!$E$10:$G$12,3,FALSE)))/1,0),0)</f>
        <v>0</v>
      </c>
      <c r="FZ31" s="218">
        <f>IFERROR(ROUNDUP((CD31*(VLOOKUP(VLOOKUP(CE31,Données!$J$2:$L$208,3,FALSE),Données!$E$10:$G$12,3,FALSE)))/1,0),0)</f>
        <v>0</v>
      </c>
      <c r="GA31" s="218">
        <f>IFERROR(ROUNDUP((CF31*(VLOOKUP(VLOOKUP(CG31,Données!$J$2:$L$208,3,FALSE),Données!$E$10:$G$12,3,FALSE)))/1,0),0)</f>
        <v>0</v>
      </c>
      <c r="GB31" s="218">
        <f>IFERROR(ROUNDUP((CH31*(VLOOKUP(VLOOKUP(CI31,Données!$J$2:$L$208,3,FALSE),Données!$E$10:$G$12,3,FALSE)))/1,0),0)</f>
        <v>0</v>
      </c>
      <c r="GC31" s="218">
        <f>IFERROR(ROUNDUP((CJ31*(VLOOKUP(VLOOKUP(CK31,Données!$J$2:$L$208,3,FALSE),Données!$E$10:$G$12,3,FALSE)))/1,0),0)</f>
        <v>0</v>
      </c>
      <c r="GD31" s="219">
        <f>IFERROR(ROUNDUP((CL31*(VLOOKUP(VLOOKUP(CM31,Données!$J$2:$L$208,3,FALSE),Données!$E$10:$G$12,3,FALSE)))/1,0),0)</f>
        <v>0</v>
      </c>
      <c r="GE31" s="217">
        <f>IF(ISNA(15/(VLOOKUP(VLOOKUP(CC31,Données!$J$2:$L$208,3,FALSE),Données!$E$10:$G$12,3,FALSE))),0,15/(VLOOKUP(VLOOKUP(CC31,Données!$J$2:$L$208,3,FALSE),Données!$E$10:$G$12,3,FALSE)))</f>
        <v>0</v>
      </c>
      <c r="GF31" s="218">
        <f>IF(ISNA(15/(VLOOKUP(VLOOKUP(CE31,Données!$J$2:$L$208,3,FALSE),Données!$E$10:$G$12,3,FALSE))),0,15/(VLOOKUP(VLOOKUP(CE31,Données!$J$2:$L$208,3,FALSE),Données!$E$10:$G$12,3,FALSE)))</f>
        <v>0</v>
      </c>
      <c r="GG31" s="218">
        <f>IF(ISNA(15/(VLOOKUP(VLOOKUP(CG31,Données!$J$2:$L$208,3,FALSE),Données!$E$10:$G$12,3,FALSE))),0,15/(VLOOKUP(VLOOKUP(CG31,Données!$J$2:$L$208,3,FALSE),Données!$E$10:$G$12,3,FALSE)))</f>
        <v>0</v>
      </c>
      <c r="GH31" s="218">
        <f>IF(ISNA(15/(VLOOKUP(VLOOKUP(CI31,Données!$J$2:$L$208,3,FALSE),Données!$E$10:$G$12,3,FALSE))),0,15/(VLOOKUP(VLOOKUP(CI31,Données!$J$2:$L$208,3,FALSE),Données!$E$10:$G$12,3,FALSE)))</f>
        <v>0</v>
      </c>
      <c r="GI31" s="218">
        <f>IF(ISNA(15/(VLOOKUP(VLOOKUP(CK31,Données!$J$2:$L$208,3,FALSE),Données!$E$10:$G$12,3,FALSE))),0,15/(VLOOKUP(VLOOKUP(CK31,Données!$J$2:$L$208,3,FALSE),Données!$E$10:$G$12,3,FALSE)))</f>
        <v>0</v>
      </c>
      <c r="GJ31" s="219">
        <f>IF(ISNA(15/(VLOOKUP(VLOOKUP(CM31,Données!$J$2:$L$208,3,FALSE),Données!$E$10:$G$12,3,FALSE))),0,15/(VLOOKUP(VLOOKUP(CM31,Données!$J$2:$L$208,3,FALSE),Données!$E$10:$G$12,3,FALSE)))</f>
        <v>0</v>
      </c>
      <c r="GK31" s="318">
        <v>31</v>
      </c>
      <c r="GL31" s="216">
        <f t="shared" si="124"/>
        <v>36</v>
      </c>
      <c r="GM31" s="218">
        <f t="shared" si="125"/>
        <v>0</v>
      </c>
      <c r="GN31" s="236" t="str">
        <f t="shared" si="74"/>
        <v/>
      </c>
      <c r="GO31" s="236">
        <f>HLOOKUP(GK31,Plan!$I$6:$IO$26,21,FALSE)</f>
        <v>0</v>
      </c>
      <c r="GP31" s="235" t="s">
        <v>437</v>
      </c>
      <c r="GQ31" s="218" t="str">
        <f t="shared" si="126"/>
        <v>12h30  0</v>
      </c>
      <c r="GR31" s="320">
        <f t="shared" si="75"/>
        <v>0</v>
      </c>
      <c r="GS31" s="321">
        <f t="shared" si="146"/>
        <v>65</v>
      </c>
      <c r="GT31" s="420"/>
      <c r="GU31" s="425" t="s">
        <v>519</v>
      </c>
      <c r="GV31" s="429" t="e">
        <f>#REF!</f>
        <v>#REF!</v>
      </c>
      <c r="GW31" s="430" t="e">
        <f>#REF!</f>
        <v>#REF!</v>
      </c>
      <c r="GX31" s="448" t="e">
        <f t="shared" si="127"/>
        <v>#REF!</v>
      </c>
      <c r="GY31" s="429" t="e">
        <f>#REF!</f>
        <v>#REF!</v>
      </c>
      <c r="GZ31" s="421" t="e">
        <f>#REF!</f>
        <v>#REF!</v>
      </c>
      <c r="HA31" s="434" t="e">
        <f>#REF!</f>
        <v>#REF!</v>
      </c>
      <c r="HB31" s="451" t="e">
        <f t="shared" si="128"/>
        <v>#REF!</v>
      </c>
      <c r="HD31" s="425" t="s">
        <v>519</v>
      </c>
      <c r="HE31" s="453" t="str">
        <f>IF(AB31=0,"",IF(VLOOKUP(AC31,Données!$J$2:$M$258,4,FALSE)="G",AB31,""))</f>
        <v/>
      </c>
      <c r="HF31" s="397" t="str">
        <f>IF(AD31=0,"",IF(VLOOKUP(AE31,Données!$J$2:$M$258,4,FALSE)="G",AD31,""))</f>
        <v/>
      </c>
      <c r="HG31" s="397" t="str">
        <f>IF(AF31=0,"",IF(VLOOKUP(AG31,Données!$J$2:$M$258,4,FALSE)="G",AF31,""))</f>
        <v/>
      </c>
      <c r="HH31" s="397" t="str">
        <f>IF(AH31=0,"",IF(VLOOKUP(AI31,Données!$J$2:$M$258,4,FALSE)="G",AH31,""))</f>
        <v/>
      </c>
      <c r="HI31" s="397" t="str">
        <f>IF(AJ31=0,"",IF(VLOOKUP(AK31,Données!$J$2:$M$258,4,FALSE)="G",AJ31,""))</f>
        <v/>
      </c>
      <c r="HJ31" s="461" t="str">
        <f>IF(AL31=0,"",IF(VLOOKUP(AM31,Données!$J$2:$M$258,4,FALSE)="G",AL31,""))</f>
        <v/>
      </c>
      <c r="HK31" s="464">
        <f t="shared" si="129"/>
        <v>0</v>
      </c>
      <c r="HL31" s="453" t="str">
        <f>IF(AO31=0,"",IF(VLOOKUP(AP31,Données!$J$2:$M$258,4,FALSE)="G",AO31,""))</f>
        <v/>
      </c>
      <c r="HM31" s="397" t="str">
        <f>IF(AQ31=0,"",IF(VLOOKUP(AR31,Données!$J$2:$M$258,4,FALSE)="G",AQ31,""))</f>
        <v/>
      </c>
      <c r="HN31" s="397" t="str">
        <f>IF(AS31=0,"",IF(VLOOKUP(AT31,Données!$J$2:$M$258,4,FALSE)="G",AS31,""))</f>
        <v/>
      </c>
      <c r="HO31" s="397" t="str">
        <f>IF(AU31=0,"",IF(VLOOKUP(AV31,Données!$J$2:$M$258,4,FALSE)="G",AU31,""))</f>
        <v/>
      </c>
      <c r="HP31" s="397" t="str">
        <f>IF(AW31=0,"",IF(VLOOKUP(AX31,Données!$J$2:$M$258,4,FALSE)="G",AW31,""))</f>
        <v/>
      </c>
      <c r="HQ31" s="461" t="str">
        <f>IF(AY31=0,"",IF(VLOOKUP(AZ31,Données!$J$2:$M$258,4,FALSE)="G",AY31,""))</f>
        <v/>
      </c>
      <c r="HR31" s="464">
        <f t="shared" si="130"/>
        <v>0</v>
      </c>
      <c r="HS31" s="453" t="str">
        <f>IF(BB31=0,"",IF(VLOOKUP(BC31,Données!$J$2:$M$258,4,FALSE)="G",BB31,""))</f>
        <v/>
      </c>
      <c r="HT31" s="397" t="str">
        <f>IF(BD31=0,"",IF(VLOOKUP(BE31,Données!$J$2:$M$258,4,FALSE)="G",BD31,""))</f>
        <v/>
      </c>
      <c r="HU31" s="397" t="str">
        <f>IF(BF31=0,"",IF(VLOOKUP(BG31,Données!$J$2:$M$258,4,FALSE)="G",BF31,""))</f>
        <v/>
      </c>
      <c r="HV31" s="397" t="str">
        <f>IF(BH31=0,"",IF(VLOOKUP(BI31,Données!$J$2:$M$258,4,FALSE)="G",BH31,""))</f>
        <v/>
      </c>
      <c r="HW31" s="397" t="str">
        <f>IF(BJ31=0,"",IF(VLOOKUP(BK31,Données!$J$2:$M$258,4,FALSE)="G",BJ31,""))</f>
        <v/>
      </c>
      <c r="HX31" s="461" t="str">
        <f>IF(BL31=0,"",IF(VLOOKUP(BM31,Données!$J$2:$M$258,4,FALSE)="G",BL31,""))</f>
        <v/>
      </c>
      <c r="HY31" s="464">
        <f t="shared" si="131"/>
        <v>0</v>
      </c>
      <c r="HZ31" s="453" t="str">
        <f>IF(BO31=0,"",IF(VLOOKUP(BP31,Données!$J$2:$M$258,4,FALSE)="G",BO31,""))</f>
        <v/>
      </c>
      <c r="IA31" s="397" t="str">
        <f>IF(BQ31=0,"",IF(VLOOKUP(BR31,Données!$J$2:$M$258,4,FALSE)="G",BQ31,""))</f>
        <v/>
      </c>
      <c r="IB31" s="397" t="str">
        <f>IF(BS31=0,"",IF(VLOOKUP(BT31,Données!$J$2:$M$258,4,FALSE)="G",BS31,""))</f>
        <v/>
      </c>
      <c r="IC31" s="397" t="str">
        <f>IF(BU31=0,"",IF(VLOOKUP(BV31,Données!$J$2:$M$258,4,FALSE)="G",BU31,""))</f>
        <v/>
      </c>
      <c r="ID31" s="397" t="str">
        <f>IF(BW31=0,"",IF(VLOOKUP(BX31,Données!$J$2:$M$258,4,FALSE)="G",BW31,""))</f>
        <v/>
      </c>
      <c r="IE31" s="461" t="str">
        <f>IF(BY31=0,"",IF(VLOOKUP(BZ31,Données!$J$2:$M$258,4,FALSE)="G",BY31,""))</f>
        <v/>
      </c>
      <c r="IF31" s="464">
        <f t="shared" si="132"/>
        <v>0</v>
      </c>
      <c r="IG31" s="453" t="str">
        <f>IF(CB31=0,"",IF(VLOOKUP(CC31,Données!$J$2:$M$258,4,FALSE)="G",CB31,""))</f>
        <v/>
      </c>
      <c r="IH31" s="397" t="str">
        <f>IF(CD31=0,"",IF(VLOOKUP(CE31,Données!$J$2:$M$258,4,FALSE)="G",CD31,""))</f>
        <v/>
      </c>
      <c r="II31" s="397" t="str">
        <f>IF(CF31=0,"",IF(VLOOKUP(CG31,Données!$J$2:$M$258,4,FALSE)="G",CF31,""))</f>
        <v/>
      </c>
      <c r="IJ31" s="397" t="str">
        <f>IF(CH31=0,"",IF(VLOOKUP(CI31,Données!$J$2:$M$258,4,FALSE)="G",CH31,""))</f>
        <v/>
      </c>
      <c r="IK31" s="397" t="str">
        <f>IF(CJ31=0,"",IF(VLOOKUP(CK31,Données!$J$2:$M$258,4,FALSE)="G",CJ31,""))</f>
        <v/>
      </c>
      <c r="IL31" s="461" t="str">
        <f>IF(CL31=0,"",IF(VLOOKUP(CM31,Données!$J$2:$M$258,4,FALSE)="G",CL31,""))</f>
        <v/>
      </c>
      <c r="IM31" s="464">
        <f t="shared" si="133"/>
        <v>0</v>
      </c>
      <c r="IO31" s="480">
        <f t="shared" si="77"/>
        <v>0</v>
      </c>
      <c r="IP31" s="481">
        <f t="shared" si="78"/>
        <v>0</v>
      </c>
      <c r="IQ31" s="482">
        <f t="shared" si="79"/>
        <v>0</v>
      </c>
      <c r="IR31" s="483">
        <f t="shared" si="80"/>
        <v>254</v>
      </c>
      <c r="IS31" s="484">
        <f t="shared" si="81"/>
        <v>0</v>
      </c>
      <c r="IT31" s="481">
        <f t="shared" si="82"/>
        <v>254</v>
      </c>
      <c r="IU31" s="482">
        <f t="shared" si="134"/>
        <v>8</v>
      </c>
      <c r="IV31" s="485">
        <f t="shared" si="135"/>
        <v>0</v>
      </c>
      <c r="IW31" s="483">
        <f>HLOOKUP(FO31,Plan!$I$6:$IO$30,25,FALSE)</f>
        <v>0</v>
      </c>
      <c r="IX31" s="482" t="str">
        <f t="shared" si="83"/>
        <v>12h30  8</v>
      </c>
      <c r="IY31" s="485">
        <f t="shared" si="84"/>
        <v>192</v>
      </c>
      <c r="IZ31" s="486">
        <f t="shared" si="85"/>
        <v>0</v>
      </c>
      <c r="JA31" s="484" t="str">
        <f t="shared" si="86"/>
        <v>12h30  0</v>
      </c>
      <c r="JB31" s="485">
        <f t="shared" si="87"/>
        <v>0</v>
      </c>
      <c r="JC31" s="487">
        <f t="shared" si="88"/>
        <v>0</v>
      </c>
      <c r="JD31" s="488" t="e">
        <f t="shared" si="136"/>
        <v>#REF!</v>
      </c>
      <c r="JF31" s="512">
        <f t="shared" si="89"/>
        <v>0</v>
      </c>
      <c r="JG31" s="513">
        <f t="shared" si="90"/>
        <v>0</v>
      </c>
      <c r="JH31" s="514">
        <f t="shared" si="91"/>
        <v>0</v>
      </c>
      <c r="JI31" s="515">
        <f t="shared" si="92"/>
        <v>145</v>
      </c>
      <c r="JJ31" s="513">
        <f t="shared" si="93"/>
        <v>0</v>
      </c>
      <c r="JK31" s="516">
        <f t="shared" si="94"/>
        <v>0</v>
      </c>
      <c r="JL31" s="517">
        <f t="shared" si="95"/>
        <v>145</v>
      </c>
      <c r="JM31" s="513">
        <f t="shared" si="96"/>
        <v>0</v>
      </c>
      <c r="JN31" s="514">
        <f t="shared" si="97"/>
        <v>0</v>
      </c>
      <c r="JO31" s="506">
        <f t="shared" si="137"/>
        <v>8</v>
      </c>
      <c r="JP31" s="507">
        <f t="shared" si="138"/>
        <v>0</v>
      </c>
      <c r="JQ31" s="507">
        <f t="shared" si="139"/>
        <v>0</v>
      </c>
      <c r="JR31" s="508">
        <f>HLOOKUP(GK31,Plan!$I$6:$IO$30,25,FALSE)</f>
        <v>0</v>
      </c>
      <c r="JS31" s="515" t="str">
        <f t="shared" si="98"/>
        <v>12h30  8</v>
      </c>
      <c r="JT31" s="513">
        <f t="shared" si="99"/>
        <v>96</v>
      </c>
      <c r="JU31" s="518">
        <f t="shared" si="100"/>
        <v>23.5</v>
      </c>
      <c r="JV31" s="517" t="str">
        <f t="shared" si="101"/>
        <v>12h30  0</v>
      </c>
      <c r="JW31" s="513">
        <f t="shared" si="102"/>
        <v>0</v>
      </c>
      <c r="JX31" s="519">
        <f t="shared" si="103"/>
        <v>434</v>
      </c>
      <c r="JY31" s="515" t="str">
        <f t="shared" si="104"/>
        <v>12h30  0</v>
      </c>
      <c r="JZ31" s="513">
        <f t="shared" si="105"/>
        <v>0</v>
      </c>
      <c r="KA31" s="518">
        <f t="shared" si="106"/>
        <v>65</v>
      </c>
      <c r="KB31" s="520" t="e">
        <f t="shared" si="140"/>
        <v>#REF!</v>
      </c>
    </row>
    <row r="32" spans="1:288" ht="14.25" x14ac:dyDescent="0.2">
      <c r="A32" s="385">
        <f t="shared" si="147"/>
        <v>31</v>
      </c>
      <c r="B32" s="386" t="s">
        <v>406</v>
      </c>
      <c r="C32" s="387" t="s">
        <v>14</v>
      </c>
      <c r="D32" s="388" t="s">
        <v>806</v>
      </c>
      <c r="E32" s="388" t="s">
        <v>119</v>
      </c>
      <c r="F32" s="388">
        <v>246</v>
      </c>
      <c r="G32" s="394" t="str">
        <f>IF(ISNA(VLOOKUP(E32,Données!$J$2:$K$258,2,FALSE)),"",VLOOKUP(E32,Données!$J$2:$K$258,2,FALSE))</f>
        <v>Abu Dhabi</v>
      </c>
      <c r="H32" s="80"/>
      <c r="I32" s="77" t="str">
        <f t="shared" si="107"/>
        <v>1035GPD</v>
      </c>
      <c r="J32" s="82"/>
      <c r="K32" s="344" t="s">
        <v>706</v>
      </c>
      <c r="M32" s="84">
        <f t="shared" si="1"/>
        <v>0</v>
      </c>
      <c r="N32" s="84">
        <f t="shared" si="2"/>
        <v>0</v>
      </c>
      <c r="O32" s="84">
        <f t="shared" si="3"/>
        <v>0</v>
      </c>
      <c r="P32" s="84">
        <f t="shared" si="4"/>
        <v>0</v>
      </c>
      <c r="Q32" s="84">
        <f t="shared" si="5"/>
        <v>0</v>
      </c>
      <c r="S32" s="86" t="str">
        <f t="shared" si="108"/>
        <v>1035</v>
      </c>
      <c r="T32" s="371" t="str">
        <f>VLOOKUP(S32,Données!$Q$2:$R$229,2,FALSE)</f>
        <v>1030</v>
      </c>
      <c r="U32" s="85">
        <f>COUNTIF($T$4:T32,T32)</f>
        <v>4</v>
      </c>
      <c r="V32" s="85" t="str">
        <f t="shared" si="6"/>
        <v>GPD</v>
      </c>
      <c r="W32" s="85" t="str">
        <f t="shared" si="109"/>
        <v>10304GPD</v>
      </c>
      <c r="X32" s="85">
        <f t="shared" si="7"/>
        <v>146</v>
      </c>
      <c r="Y32" s="85" t="str">
        <f t="shared" si="8"/>
        <v>BRS</v>
      </c>
      <c r="AA32" s="342" t="s">
        <v>22</v>
      </c>
      <c r="AB32" s="107">
        <f t="shared" si="9"/>
        <v>101</v>
      </c>
      <c r="AC32" s="106" t="str">
        <f t="shared" si="110"/>
        <v>KBP</v>
      </c>
      <c r="AD32" s="97">
        <f t="shared" si="10"/>
        <v>0</v>
      </c>
      <c r="AE32" s="106" t="str">
        <f t="shared" si="11"/>
        <v/>
      </c>
      <c r="AF32" s="97">
        <f t="shared" si="12"/>
        <v>0</v>
      </c>
      <c r="AG32" s="106" t="str">
        <f t="shared" si="13"/>
        <v/>
      </c>
      <c r="AH32" s="97">
        <f t="shared" si="14"/>
        <v>0</v>
      </c>
      <c r="AI32" s="106" t="str">
        <f t="shared" si="15"/>
        <v/>
      </c>
      <c r="AJ32" s="97">
        <f t="shared" si="16"/>
        <v>0</v>
      </c>
      <c r="AK32" s="106" t="str">
        <f t="shared" si="17"/>
        <v/>
      </c>
      <c r="AL32" s="97">
        <f t="shared" si="18"/>
        <v>0</v>
      </c>
      <c r="AM32" s="108" t="str">
        <f t="shared" si="19"/>
        <v/>
      </c>
      <c r="AN32" s="113"/>
      <c r="AO32" s="115">
        <f t="shared" si="20"/>
        <v>0</v>
      </c>
      <c r="AP32" s="114" t="str">
        <f t="shared" si="21"/>
        <v/>
      </c>
      <c r="AQ32" s="89">
        <f t="shared" si="22"/>
        <v>0</v>
      </c>
      <c r="AR32" s="114" t="str">
        <f t="shared" si="23"/>
        <v/>
      </c>
      <c r="AS32" s="89">
        <f t="shared" si="24"/>
        <v>0</v>
      </c>
      <c r="AT32" s="114" t="str">
        <f t="shared" si="25"/>
        <v/>
      </c>
      <c r="AU32" s="89">
        <f t="shared" si="26"/>
        <v>0</v>
      </c>
      <c r="AV32" s="114" t="str">
        <f t="shared" si="27"/>
        <v/>
      </c>
      <c r="AW32" s="89">
        <f t="shared" si="28"/>
        <v>0</v>
      </c>
      <c r="AX32" s="114" t="str">
        <f t="shared" si="29"/>
        <v/>
      </c>
      <c r="AY32" s="89">
        <f t="shared" si="30"/>
        <v>0</v>
      </c>
      <c r="AZ32" s="116" t="str">
        <f t="shared" si="31"/>
        <v/>
      </c>
      <c r="BA32" s="113"/>
      <c r="BB32" s="122">
        <f t="shared" si="32"/>
        <v>0</v>
      </c>
      <c r="BC32" s="121" t="str">
        <f t="shared" si="33"/>
        <v/>
      </c>
      <c r="BD32" s="91">
        <f t="shared" si="34"/>
        <v>120</v>
      </c>
      <c r="BE32" s="121" t="str">
        <f t="shared" si="35"/>
        <v>LHR</v>
      </c>
      <c r="BF32" s="91">
        <f t="shared" si="36"/>
        <v>0</v>
      </c>
      <c r="BG32" s="121" t="str">
        <f t="shared" si="37"/>
        <v/>
      </c>
      <c r="BH32" s="91">
        <f t="shared" si="38"/>
        <v>0</v>
      </c>
      <c r="BI32" s="121" t="str">
        <f t="shared" si="39"/>
        <v/>
      </c>
      <c r="BJ32" s="91">
        <f t="shared" si="40"/>
        <v>0</v>
      </c>
      <c r="BK32" s="121" t="str">
        <f t="shared" si="41"/>
        <v/>
      </c>
      <c r="BL32" s="91">
        <f t="shared" si="42"/>
        <v>0</v>
      </c>
      <c r="BM32" s="123" t="str">
        <f t="shared" si="43"/>
        <v/>
      </c>
      <c r="BN32" s="113"/>
      <c r="BO32" s="129">
        <f t="shared" si="44"/>
        <v>0</v>
      </c>
      <c r="BP32" s="128" t="str">
        <f t="shared" si="45"/>
        <v/>
      </c>
      <c r="BQ32" s="93">
        <f t="shared" si="46"/>
        <v>0</v>
      </c>
      <c r="BR32" s="128" t="str">
        <f t="shared" si="47"/>
        <v/>
      </c>
      <c r="BS32" s="93">
        <f t="shared" si="48"/>
        <v>0</v>
      </c>
      <c r="BT32" s="128" t="str">
        <f t="shared" si="49"/>
        <v/>
      </c>
      <c r="BU32" s="93">
        <f t="shared" si="111"/>
        <v>0</v>
      </c>
      <c r="BV32" s="128" t="str">
        <f t="shared" si="50"/>
        <v/>
      </c>
      <c r="BW32" s="93">
        <f t="shared" si="51"/>
        <v>0</v>
      </c>
      <c r="BX32" s="128" t="str">
        <f t="shared" si="52"/>
        <v/>
      </c>
      <c r="BY32" s="93">
        <f t="shared" si="53"/>
        <v>0</v>
      </c>
      <c r="BZ32" s="130" t="str">
        <f t="shared" si="54"/>
        <v/>
      </c>
      <c r="CA32" s="113"/>
      <c r="CB32" s="136">
        <f t="shared" si="55"/>
        <v>0</v>
      </c>
      <c r="CC32" s="135" t="str">
        <f t="shared" si="56"/>
        <v/>
      </c>
      <c r="CD32" s="95">
        <f t="shared" si="57"/>
        <v>0</v>
      </c>
      <c r="CE32" s="135" t="str">
        <f t="shared" si="58"/>
        <v/>
      </c>
      <c r="CF32" s="95">
        <f t="shared" si="59"/>
        <v>0</v>
      </c>
      <c r="CG32" s="135" t="str">
        <f t="shared" si="60"/>
        <v/>
      </c>
      <c r="CH32" s="95">
        <f t="shared" si="61"/>
        <v>0</v>
      </c>
      <c r="CI32" s="135" t="str">
        <f t="shared" si="62"/>
        <v/>
      </c>
      <c r="CJ32" s="95">
        <f t="shared" si="63"/>
        <v>0</v>
      </c>
      <c r="CK32" s="135" t="str">
        <f t="shared" si="64"/>
        <v/>
      </c>
      <c r="CL32" s="95">
        <f t="shared" si="65"/>
        <v>0</v>
      </c>
      <c r="CM32" s="137" t="str">
        <f t="shared" si="66"/>
        <v/>
      </c>
      <c r="CO32" s="163">
        <f>IFERROR(ROUNDUP((AB32*(VLOOKUP(VLOOKUP(AC32,Données!$J$2:$L$208,3,FALSE),Données!$E$10:$G$12,3,FALSE)))/1,0),0)</f>
        <v>135</v>
      </c>
      <c r="CP32" s="159">
        <f>IFERROR(ROUNDUP((AD32*(VLOOKUP(VLOOKUP(AE32,Données!$J$2:$L$208,3,FALSE),Données!$E$10:$G$12,3,FALSE)))/1,0),0)</f>
        <v>0</v>
      </c>
      <c r="CQ32" s="159">
        <f>IFERROR(ROUNDUP((AF32*(VLOOKUP(VLOOKUP(AG32,Données!$J$2:$L$208,3,FALSE),Données!$E$10:$G$12,3,FALSE)))/1,0),0)</f>
        <v>0</v>
      </c>
      <c r="CR32" s="159">
        <f>IFERROR(ROUNDUP((AH32*(VLOOKUP(VLOOKUP(AI32,Données!$J$2:$L$208,3,FALSE),Données!$E$10:$G$12,3,FALSE)))/1,0),0)</f>
        <v>0</v>
      </c>
      <c r="CS32" s="159">
        <f>IFERROR(ROUNDUP((AJ32*(VLOOKUP(VLOOKUP(AK32,Données!$J$2:$L$208,3,FALSE),Données!$E$10:$G$12,3,FALSE)))/1,0),0)</f>
        <v>0</v>
      </c>
      <c r="CT32" s="160">
        <f>IFERROR(ROUNDUP((AL32*(VLOOKUP(VLOOKUP(AM32,Données!$J$2:$L$208,3,FALSE),Données!$E$10:$G$12,3,FALSE)))/1,0),0)</f>
        <v>0</v>
      </c>
      <c r="CU32" s="158">
        <f>IF(ISNA(15/(VLOOKUP(VLOOKUP(AC32,Données!$J$2:$L$208,3,FALSE),Données!$E$10:$G$12,3,FALSE))),0,15/(VLOOKUP(VLOOKUP(AC32,Données!$J$2:$L$208,3,FALSE),Données!$E$10:$G$12,3,FALSE)))</f>
        <v>11.25</v>
      </c>
      <c r="CV32" s="159">
        <f>IF(ISNA(15/(VLOOKUP(VLOOKUP(AE32,Données!$J$2:$L$208,3,FALSE),Données!$E$10:$G$12,3,FALSE))),0,15/(VLOOKUP(VLOOKUP(AE32,Données!$J$2:$L$208,3,FALSE),Données!$E$10:$G$12,3,FALSE)))</f>
        <v>0</v>
      </c>
      <c r="CW32" s="159">
        <f>IF(ISNA(15/(VLOOKUP(VLOOKUP(AG32,Données!$J$2:$L$208,3,FALSE),Données!$E$10:$G$12,3,FALSE))),0,15/(VLOOKUP(VLOOKUP(AG32,Données!$J$2:$L$208,3,FALSE),Données!$E$10:$G$12,3,FALSE)))</f>
        <v>0</v>
      </c>
      <c r="CX32" s="159">
        <f>IF(ISNA(15/(VLOOKUP(VLOOKUP(AI32,Données!$J$2:$L$208,3,FALSE),Données!$E$10:$G$12,3,FALSE))),0,15/(VLOOKUP(VLOOKUP(AI32,Données!$J$2:$L$208,3,FALSE),Données!$E$10:$G$12,3,FALSE)))</f>
        <v>0</v>
      </c>
      <c r="CY32" s="159">
        <f>IF(ISNA(15/(VLOOKUP(VLOOKUP(AK32,Données!$J$2:$L$208,3,FALSE),Données!$E$10:$G$12,3,FALSE))),0,15/(VLOOKUP(VLOOKUP(AK32,Données!$J$2:$L$208,3,FALSE),Données!$E$10:$G$12,3,FALSE)))</f>
        <v>0</v>
      </c>
      <c r="CZ32" s="160">
        <f>IF(ISNA(15/(VLOOKUP(VLOOKUP(AM32,Données!$J$2:$L$208,3,FALSE),Données!$E$10:$G$12,3,FALSE))),0,15/(VLOOKUP(VLOOKUP(AM32,Données!$J$2:$L$208,3,FALSE),Données!$E$10:$G$12,3,FALSE)))</f>
        <v>0</v>
      </c>
      <c r="DA32" s="258">
        <v>32</v>
      </c>
      <c r="DB32" s="162">
        <f t="shared" si="112"/>
        <v>12</v>
      </c>
      <c r="DC32" s="161">
        <f t="shared" si="67"/>
        <v>135</v>
      </c>
      <c r="DD32" s="256">
        <f t="shared" si="68"/>
        <v>101</v>
      </c>
      <c r="DE32" s="259">
        <f>HLOOKUP(DA32,Plan!$I$6:$IO$26,17,FALSE)</f>
        <v>6</v>
      </c>
      <c r="DF32" s="164" t="s">
        <v>438</v>
      </c>
      <c r="DG32" s="157" t="str">
        <f t="shared" si="113"/>
        <v>12h45  6</v>
      </c>
      <c r="DH32" s="332">
        <f t="shared" si="69"/>
        <v>72</v>
      </c>
      <c r="DI32" s="334">
        <f t="shared" si="141"/>
        <v>135</v>
      </c>
      <c r="DK32" s="226">
        <f>IFERROR(ROUNDUP((AO32*(VLOOKUP(VLOOKUP(AP32,Données!$J$2:$L$208,3,FALSE),Données!$E$10:$G$12,3,FALSE)))/1,0),0)</f>
        <v>0</v>
      </c>
      <c r="DL32" s="173">
        <f>IFERROR(ROUNDUP((AQ32*(VLOOKUP(VLOOKUP(AR32,Données!$J$2:$L$208,3,FALSE),Données!$E$10:$G$12,3,FALSE)))/1,0),0)</f>
        <v>0</v>
      </c>
      <c r="DM32" s="173">
        <f>IFERROR(ROUNDUP((AS32*(VLOOKUP(VLOOKUP(AT32,Données!$J$2:$L$208,3,FALSE),Données!$E$10:$G$12,3,FALSE)))/1,0),0)</f>
        <v>0</v>
      </c>
      <c r="DN32" s="173">
        <f>IFERROR(ROUNDUP((AU32*(VLOOKUP(VLOOKUP(AV32,Données!$J$2:$L$208,3,FALSE),Données!$E$10:$G$12,3,FALSE)))/1,0),0)</f>
        <v>0</v>
      </c>
      <c r="DO32" s="173">
        <f>IFERROR(ROUNDUP((AW32*(VLOOKUP(VLOOKUP(AX32,Données!$J$2:$L$208,3,FALSE),Données!$E$10:$G$12,3,FALSE)))/1,0),0)</f>
        <v>0</v>
      </c>
      <c r="DP32" s="174">
        <f>IFERROR(ROUNDUP((AY32*(VLOOKUP(VLOOKUP(AZ32,Données!$J$2:$L$208,3,FALSE),Données!$E$10:$G$12,3,FALSE)))/1,0),0)</f>
        <v>0</v>
      </c>
      <c r="DQ32" s="172">
        <f>IF(ISNA(15/(VLOOKUP(VLOOKUP(AP32,Données!$J$2:$L$208,3,FALSE),Données!$E$10:$G$12,3,FALSE))),0,15/(VLOOKUP(VLOOKUP(AP32,Données!$J$2:$L$208,3,FALSE),Données!$E$10:$G$12,3,FALSE)))</f>
        <v>0</v>
      </c>
      <c r="DR32" s="173">
        <f>IF(ISNA(15/(VLOOKUP(VLOOKUP(AR32,Données!$J$2:$L$208,3,FALSE),Données!$E$10:$G$12,3,FALSE))),0,15/(VLOOKUP(VLOOKUP(AR32,Données!$J$2:$L$208,3,FALSE),Données!$E$10:$G$12,3,FALSE)))</f>
        <v>0</v>
      </c>
      <c r="DS32" s="173">
        <f>IF(ISNA(15/(VLOOKUP(VLOOKUP(AT32,Données!$J$2:$L$208,3,FALSE),Données!$E$10:$G$12,3,FALSE))),0,15/(VLOOKUP(VLOOKUP(AT32,Données!$J$2:$L$208,3,FALSE),Données!$E$10:$G$12,3,FALSE)))</f>
        <v>0</v>
      </c>
      <c r="DT32" s="173">
        <f>IF(ISNA(15/(VLOOKUP(VLOOKUP(AV32,Données!$J$2:$L$208,3,FALSE),Données!$E$10:$G$12,3,FALSE))),0,15/(VLOOKUP(VLOOKUP(AV32,Données!$J$2:$L$208,3,FALSE),Données!$E$10:$G$12,3,FALSE)))</f>
        <v>0</v>
      </c>
      <c r="DU32" s="173">
        <f>IF(ISNA(15/(VLOOKUP(VLOOKUP(AX32,Données!$J$2:$L$208,3,FALSE),Données!$E$10:$G$12,3,FALSE))),0,15/(VLOOKUP(VLOOKUP(AX32,Données!$J$2:$L$208,3,FALSE),Données!$E$10:$G$12,3,FALSE)))</f>
        <v>0</v>
      </c>
      <c r="DV32" s="174">
        <f>IF(ISNA(15/(VLOOKUP(VLOOKUP(AZ32,Données!$J$2:$L$208,3,FALSE),Données!$E$10:$G$12,3,FALSE))),0,15/(VLOOKUP(VLOOKUP(AZ32,Données!$J$2:$L$208,3,FALSE),Données!$E$10:$G$12,3,FALSE)))</f>
        <v>0</v>
      </c>
      <c r="DW32" s="282">
        <v>32</v>
      </c>
      <c r="DX32" s="169">
        <f t="shared" si="114"/>
        <v>18</v>
      </c>
      <c r="DY32" s="171">
        <f t="shared" si="115"/>
        <v>0</v>
      </c>
      <c r="DZ32" s="228" t="str">
        <f t="shared" si="71"/>
        <v/>
      </c>
      <c r="EA32" s="283">
        <f>HLOOKUP(DW32,Plan!$I$6:$IO$26,16,FALSE)</f>
        <v>0</v>
      </c>
      <c r="EB32" s="278" t="s">
        <v>438</v>
      </c>
      <c r="EC32" s="279" t="str">
        <f t="shared" si="116"/>
        <v>12h45  0</v>
      </c>
      <c r="ED32" s="84">
        <f t="shared" si="142"/>
        <v>0</v>
      </c>
      <c r="EE32" s="286">
        <f t="shared" si="143"/>
        <v>0</v>
      </c>
      <c r="EG32" s="208">
        <f>IFERROR(ROUNDUP((BB32*(VLOOKUP(VLOOKUP(BC32,Données!$J$2:$L$208,3,FALSE),Données!$E$10:$G$12,3,FALSE)))/1,0),0)</f>
        <v>0</v>
      </c>
      <c r="EH32" s="182">
        <f>IFERROR(ROUNDUP((BD32*(VLOOKUP(VLOOKUP(BE32,Données!$J$2:$L$208,3,FALSE),Données!$E$10:$G$12,3,FALSE)))/1,0),0)</f>
        <v>50</v>
      </c>
      <c r="EI32" s="182">
        <f>IFERROR(ROUNDUP((BF32*(VLOOKUP(VLOOKUP(BG32,Données!$J$2:$L$208,3,FALSE),Données!$E$10:$G$12,3,FALSE)))/1,0),0)</f>
        <v>0</v>
      </c>
      <c r="EJ32" s="182">
        <f>IFERROR(ROUNDUP((BH32*(VLOOKUP(VLOOKUP(BI32,Données!$J$2:$L$208,3,FALSE),Données!$E$10:$G$12,3,FALSE)))/1,0),0)</f>
        <v>0</v>
      </c>
      <c r="EK32" s="182">
        <f>IFERROR(ROUNDUP((BJ32*(VLOOKUP(VLOOKUP(BK32,Données!$J$2:$L$208,3,FALSE),Données!$E$10:$G$12,3,FALSE)))/1,0),0)</f>
        <v>0</v>
      </c>
      <c r="EL32" s="183">
        <f>IFERROR(ROUNDUP((BL32*(VLOOKUP(VLOOKUP(BM32,Données!$J$2:$L$208,3,FALSE),Données!$E$10:$G$12,3,FALSE)))/1,0),0)</f>
        <v>0</v>
      </c>
      <c r="EM32" s="181">
        <f>IF(ISNA(15/(VLOOKUP(VLOOKUP(BC32,Données!$J$2:$L$208,3,FALSE),Données!$E$10:$G$12,3,FALSE))),0,15/(VLOOKUP(VLOOKUP(BC32,Données!$J$2:$L$208,3,FALSE),Données!$E$10:$G$12,3,FALSE)))</f>
        <v>0</v>
      </c>
      <c r="EN32" s="182">
        <f>IF(ISNA(15/(VLOOKUP(VLOOKUP(BE32,Données!$J$2:$L$208,3,FALSE),Données!$E$10:$G$12,3,FALSE))),0,15/(VLOOKUP(VLOOKUP(BE32,Données!$J$2:$L$208,3,FALSE),Données!$E$10:$G$12,3,FALSE)))</f>
        <v>36</v>
      </c>
      <c r="EO32" s="182">
        <f>IF(ISNA(15/(VLOOKUP(VLOOKUP(BG32,Données!$J$2:$L$208,3,FALSE),Données!$E$10:$G$12,3,FALSE))),0,15/(VLOOKUP(VLOOKUP(BG32,Données!$J$2:$L$208,3,FALSE),Données!$E$10:$G$12,3,FALSE)))</f>
        <v>0</v>
      </c>
      <c r="EP32" s="182">
        <f>IF(ISNA(15/(VLOOKUP(VLOOKUP(BI32,Données!$J$2:$L$208,3,FALSE),Données!$E$10:$G$12,3,FALSE))),0,15/(VLOOKUP(VLOOKUP(BI32,Données!$J$2:$L$208,3,FALSE),Données!$E$10:$G$12,3,FALSE)))</f>
        <v>0</v>
      </c>
      <c r="EQ32" s="182">
        <f>IF(ISNA(15/(VLOOKUP(VLOOKUP(BK32,Données!$J$2:$L$208,3,FALSE),Données!$E$10:$G$12,3,FALSE))),0,15/(VLOOKUP(VLOOKUP(BK32,Données!$J$2:$L$208,3,FALSE),Données!$E$10:$G$12,3,FALSE)))</f>
        <v>0</v>
      </c>
      <c r="ER32" s="183">
        <f>IF(ISNA(15/(VLOOKUP(VLOOKUP(BM32,Données!$J$2:$L$208,3,FALSE),Données!$E$10:$G$12,3,FALSE))),0,15/(VLOOKUP(VLOOKUP(BM32,Données!$J$2:$L$208,3,FALSE),Données!$E$10:$G$12,3,FALSE)))</f>
        <v>0</v>
      </c>
      <c r="ES32" s="293">
        <v>32</v>
      </c>
      <c r="ET32" s="573">
        <f t="shared" si="117"/>
        <v>36</v>
      </c>
      <c r="EU32" s="180">
        <f t="shared" si="118"/>
        <v>50</v>
      </c>
      <c r="EV32" s="211">
        <f t="shared" si="72"/>
        <v>120</v>
      </c>
      <c r="EW32" s="211">
        <f>HLOOKUP(ES32,Plan!$I$6:$IO$26,19,FALSE)</f>
        <v>5</v>
      </c>
      <c r="EX32" s="210" t="s">
        <v>438</v>
      </c>
      <c r="EY32" s="182" t="str">
        <f t="shared" si="119"/>
        <v>12h45  5</v>
      </c>
      <c r="EZ32" s="295">
        <f t="shared" si="144"/>
        <v>180</v>
      </c>
      <c r="FA32" s="296">
        <f t="shared" si="148"/>
        <v>35.25</v>
      </c>
      <c r="FC32" s="200">
        <f>IFERROR(ROUNDUP((BO32*(VLOOKUP(VLOOKUP(BP32,Données!$J$2:$L$208,3,FALSE),Données!$E$10:$G$12,3,FALSE)))/1,0),0)</f>
        <v>0</v>
      </c>
      <c r="FD32" s="190">
        <f>IFERROR(ROUNDUP((BQ32*(VLOOKUP(VLOOKUP(BR32,Données!$J$2:$L$208,3,FALSE),Données!$E$10:$G$12,3,FALSE)))/1,0),0)</f>
        <v>0</v>
      </c>
      <c r="FE32" s="190">
        <f>IFERROR(ROUNDUP((BS32*(VLOOKUP(VLOOKUP(BT32,Données!$J$2:$L$208,3,FALSE),Données!$E$10:$G$12,3,FALSE)))/1,0),0)</f>
        <v>0</v>
      </c>
      <c r="FF32" s="190">
        <f>IFERROR(ROUNDUP((BU32*(VLOOKUP(VLOOKUP(BV32,Données!$J$2:$L$208,3,FALSE),Données!$E$10:$G$12,3,FALSE)))/1,0),0)</f>
        <v>0</v>
      </c>
      <c r="FG32" s="190">
        <f>IFERROR(ROUNDUP((BW32*(VLOOKUP(VLOOKUP(BX32,Données!$J$2:$L$208,3,FALSE),Données!$E$10:$G$12,3,FALSE)))/1,0),0)</f>
        <v>0</v>
      </c>
      <c r="FH32" s="191">
        <f>IFERROR(ROUNDUP((BY32*(VLOOKUP(VLOOKUP(BZ32,Données!$J$2:$L$208,3,FALSE),Données!$E$10:$G$12,3,FALSE)))/1,0),0)</f>
        <v>0</v>
      </c>
      <c r="FI32" s="189">
        <f>IF(ISNA(15/(VLOOKUP(VLOOKUP(BP32,Données!$J$2:$L$208,3,FALSE),Données!$E$10:$G$12,3,FALSE))),0,15/(VLOOKUP(VLOOKUP(BP32,Données!$J$2:$L$208,3,FALSE),Données!$E$10:$G$12,3,FALSE)))</f>
        <v>0</v>
      </c>
      <c r="FJ32" s="190">
        <f>IF(ISNA(15/(VLOOKUP(VLOOKUP(BR32,Données!$J$2:$L$208,3,FALSE),Données!$E$10:$G$12,3,FALSE))),0,15/(VLOOKUP(VLOOKUP(BR32,Données!$J$2:$L$208,3,FALSE),Données!$E$10:$G$12,3,FALSE)))</f>
        <v>0</v>
      </c>
      <c r="FK32" s="190">
        <f>IF(ISNA(15/(VLOOKUP(VLOOKUP(BT32,Données!$J$2:$L$208,3,FALSE),Données!$E$10:$G$12,3,FALSE))),0,15/(VLOOKUP(VLOOKUP(BT32,Données!$J$2:$L$208,3,FALSE),Données!$E$10:$G$12,3,FALSE)))</f>
        <v>0</v>
      </c>
      <c r="FL32" s="190">
        <f>IF(ISNA(15/(VLOOKUP(VLOOKUP(BV32,Données!$J$2:$L$208,3,FALSE),Données!$E$10:$G$12,3,FALSE))),0,15/(VLOOKUP(VLOOKUP(BV32,Données!$J$2:$L$208,3,FALSE),Données!$E$10:$G$12,3,FALSE)))</f>
        <v>0</v>
      </c>
      <c r="FM32" s="190">
        <f>IF(ISNA(15/(VLOOKUP(VLOOKUP(BX32,Données!$J$2:$L$208,3,FALSE),Données!$E$10:$G$12,3,FALSE))),0,15/(VLOOKUP(VLOOKUP(BX32,Données!$J$2:$L$208,3,FALSE),Données!$E$10:$G$12,3,FALSE)))</f>
        <v>0</v>
      </c>
      <c r="FN32" s="191">
        <f>IF(ISNA(15/(VLOOKUP(VLOOKUP(BZ32,Données!$J$2:$L$208,3,FALSE),Données!$E$10:$G$12,3,FALSE))),0,15/(VLOOKUP(VLOOKUP(BZ32,Données!$J$2:$L$208,3,FALSE),Données!$E$10:$G$12,3,FALSE)))</f>
        <v>0</v>
      </c>
      <c r="FO32" s="305">
        <v>32</v>
      </c>
      <c r="FP32" s="188">
        <f t="shared" si="120"/>
        <v>36</v>
      </c>
      <c r="FQ32" s="190">
        <f t="shared" si="121"/>
        <v>0</v>
      </c>
      <c r="FR32" s="203" t="str">
        <f t="shared" si="73"/>
        <v/>
      </c>
      <c r="FS32" s="203">
        <f>HLOOKUP(FO32,Plan!$I$6:$IO$26,20,FALSE)</f>
        <v>0</v>
      </c>
      <c r="FT32" s="202" t="s">
        <v>438</v>
      </c>
      <c r="FU32" s="190" t="str">
        <f t="shared" si="122"/>
        <v>12h45  0</v>
      </c>
      <c r="FV32" s="307">
        <f t="shared" si="123"/>
        <v>0</v>
      </c>
      <c r="FW32" s="308">
        <f t="shared" si="145"/>
        <v>434</v>
      </c>
      <c r="FY32" s="233">
        <f>IFERROR(ROUNDUP((CB32*(VLOOKUP(VLOOKUP(CC32,Données!$J$2:$L$208,3,FALSE),Données!$E$10:$G$12,3,FALSE)))/1,0),0)</f>
        <v>0</v>
      </c>
      <c r="FZ32" s="218">
        <f>IFERROR(ROUNDUP((CD32*(VLOOKUP(VLOOKUP(CE32,Données!$J$2:$L$208,3,FALSE),Données!$E$10:$G$12,3,FALSE)))/1,0),0)</f>
        <v>0</v>
      </c>
      <c r="GA32" s="218">
        <f>IFERROR(ROUNDUP((CF32*(VLOOKUP(VLOOKUP(CG32,Données!$J$2:$L$208,3,FALSE),Données!$E$10:$G$12,3,FALSE)))/1,0),0)</f>
        <v>0</v>
      </c>
      <c r="GB32" s="218">
        <f>IFERROR(ROUNDUP((CH32*(VLOOKUP(VLOOKUP(CI32,Données!$J$2:$L$208,3,FALSE),Données!$E$10:$G$12,3,FALSE)))/1,0),0)</f>
        <v>0</v>
      </c>
      <c r="GC32" s="218">
        <f>IFERROR(ROUNDUP((CJ32*(VLOOKUP(VLOOKUP(CK32,Données!$J$2:$L$208,3,FALSE),Données!$E$10:$G$12,3,FALSE)))/1,0),0)</f>
        <v>0</v>
      </c>
      <c r="GD32" s="219">
        <f>IFERROR(ROUNDUP((CL32*(VLOOKUP(VLOOKUP(CM32,Données!$J$2:$L$208,3,FALSE),Données!$E$10:$G$12,3,FALSE)))/1,0),0)</f>
        <v>0</v>
      </c>
      <c r="GE32" s="217">
        <f>IF(ISNA(15/(VLOOKUP(VLOOKUP(CC32,Données!$J$2:$L$208,3,FALSE),Données!$E$10:$G$12,3,FALSE))),0,15/(VLOOKUP(VLOOKUP(CC32,Données!$J$2:$L$208,3,FALSE),Données!$E$10:$G$12,3,FALSE)))</f>
        <v>0</v>
      </c>
      <c r="GF32" s="218">
        <f>IF(ISNA(15/(VLOOKUP(VLOOKUP(CE32,Données!$J$2:$L$208,3,FALSE),Données!$E$10:$G$12,3,FALSE))),0,15/(VLOOKUP(VLOOKUP(CE32,Données!$J$2:$L$208,3,FALSE),Données!$E$10:$G$12,3,FALSE)))</f>
        <v>0</v>
      </c>
      <c r="GG32" s="218">
        <f>IF(ISNA(15/(VLOOKUP(VLOOKUP(CG32,Données!$J$2:$L$208,3,FALSE),Données!$E$10:$G$12,3,FALSE))),0,15/(VLOOKUP(VLOOKUP(CG32,Données!$J$2:$L$208,3,FALSE),Données!$E$10:$G$12,3,FALSE)))</f>
        <v>0</v>
      </c>
      <c r="GH32" s="218">
        <f>IF(ISNA(15/(VLOOKUP(VLOOKUP(CI32,Données!$J$2:$L$208,3,FALSE),Données!$E$10:$G$12,3,FALSE))),0,15/(VLOOKUP(VLOOKUP(CI32,Données!$J$2:$L$208,3,FALSE),Données!$E$10:$G$12,3,FALSE)))</f>
        <v>0</v>
      </c>
      <c r="GI32" s="218">
        <f>IF(ISNA(15/(VLOOKUP(VLOOKUP(CK32,Données!$J$2:$L$208,3,FALSE),Données!$E$10:$G$12,3,FALSE))),0,15/(VLOOKUP(VLOOKUP(CK32,Données!$J$2:$L$208,3,FALSE),Données!$E$10:$G$12,3,FALSE)))</f>
        <v>0</v>
      </c>
      <c r="GJ32" s="219">
        <f>IF(ISNA(15/(VLOOKUP(VLOOKUP(CM32,Données!$J$2:$L$208,3,FALSE),Données!$E$10:$G$12,3,FALSE))),0,15/(VLOOKUP(VLOOKUP(CM32,Données!$J$2:$L$208,3,FALSE),Données!$E$10:$G$12,3,FALSE)))</f>
        <v>0</v>
      </c>
      <c r="GK32" s="318">
        <v>32</v>
      </c>
      <c r="GL32" s="216">
        <f t="shared" si="124"/>
        <v>36</v>
      </c>
      <c r="GM32" s="218">
        <f t="shared" si="125"/>
        <v>0</v>
      </c>
      <c r="GN32" s="236" t="str">
        <f t="shared" si="74"/>
        <v/>
      </c>
      <c r="GO32" s="236">
        <f>HLOOKUP(GK32,Plan!$I$6:$IO$26,21,FALSE)</f>
        <v>0</v>
      </c>
      <c r="GP32" s="235" t="s">
        <v>438</v>
      </c>
      <c r="GQ32" s="218" t="str">
        <f t="shared" si="126"/>
        <v>12h45  0</v>
      </c>
      <c r="GR32" s="320">
        <f t="shared" si="75"/>
        <v>0</v>
      </c>
      <c r="GS32" s="321">
        <f t="shared" si="146"/>
        <v>65</v>
      </c>
      <c r="GT32" s="103"/>
      <c r="GU32" s="426">
        <v>0.53125</v>
      </c>
      <c r="GV32" s="431" t="e">
        <f>#REF!</f>
        <v>#REF!</v>
      </c>
      <c r="GW32" s="432" t="e">
        <f>#REF!</f>
        <v>#REF!</v>
      </c>
      <c r="GX32" s="448" t="e">
        <f t="shared" si="127"/>
        <v>#REF!</v>
      </c>
      <c r="GY32" s="431" t="e">
        <f>#REF!</f>
        <v>#REF!</v>
      </c>
      <c r="GZ32" s="423" t="e">
        <f>#REF!</f>
        <v>#REF!</v>
      </c>
      <c r="HA32" s="434" t="e">
        <f>#REF!</f>
        <v>#REF!</v>
      </c>
      <c r="HB32" s="451" t="e">
        <f t="shared" si="128"/>
        <v>#REF!</v>
      </c>
      <c r="HD32" s="426">
        <v>0.53125</v>
      </c>
      <c r="HE32" s="453" t="str">
        <f>IF(AB32=0,"",IF(VLOOKUP(AC32,Données!$J$2:$M$258,4,FALSE)="G",AB32,""))</f>
        <v/>
      </c>
      <c r="HF32" s="397" t="str">
        <f>IF(AD32=0,"",IF(VLOOKUP(AE32,Données!$J$2:$M$258,4,FALSE)="G",AD32,""))</f>
        <v/>
      </c>
      <c r="HG32" s="397" t="str">
        <f>IF(AF32=0,"",IF(VLOOKUP(AG32,Données!$J$2:$M$258,4,FALSE)="G",AF32,""))</f>
        <v/>
      </c>
      <c r="HH32" s="397" t="str">
        <f>IF(AH32=0,"",IF(VLOOKUP(AI32,Données!$J$2:$M$258,4,FALSE)="G",AH32,""))</f>
        <v/>
      </c>
      <c r="HI32" s="397" t="str">
        <f>IF(AJ32=0,"",IF(VLOOKUP(AK32,Données!$J$2:$M$258,4,FALSE)="G",AJ32,""))</f>
        <v/>
      </c>
      <c r="HJ32" s="461" t="str">
        <f>IF(AL32=0,"",IF(VLOOKUP(AM32,Données!$J$2:$M$258,4,FALSE)="G",AL32,""))</f>
        <v/>
      </c>
      <c r="HK32" s="464">
        <f t="shared" si="129"/>
        <v>0</v>
      </c>
      <c r="HL32" s="453" t="str">
        <f>IF(AO32=0,"",IF(VLOOKUP(AP32,Données!$J$2:$M$258,4,FALSE)="G",AO32,""))</f>
        <v/>
      </c>
      <c r="HM32" s="397" t="str">
        <f>IF(AQ32=0,"",IF(VLOOKUP(AR32,Données!$J$2:$M$258,4,FALSE)="G",AQ32,""))</f>
        <v/>
      </c>
      <c r="HN32" s="397" t="str">
        <f>IF(AS32=0,"",IF(VLOOKUP(AT32,Données!$J$2:$M$258,4,FALSE)="G",AS32,""))</f>
        <v/>
      </c>
      <c r="HO32" s="397" t="str">
        <f>IF(AU32=0,"",IF(VLOOKUP(AV32,Données!$J$2:$M$258,4,FALSE)="G",AU32,""))</f>
        <v/>
      </c>
      <c r="HP32" s="397" t="str">
        <f>IF(AW32=0,"",IF(VLOOKUP(AX32,Données!$J$2:$M$258,4,FALSE)="G",AW32,""))</f>
        <v/>
      </c>
      <c r="HQ32" s="461" t="str">
        <f>IF(AY32=0,"",IF(VLOOKUP(AZ32,Données!$J$2:$M$258,4,FALSE)="G",AY32,""))</f>
        <v/>
      </c>
      <c r="HR32" s="464">
        <f t="shared" si="130"/>
        <v>0</v>
      </c>
      <c r="HS32" s="453" t="str">
        <f>IF(BB32=0,"",IF(VLOOKUP(BC32,Données!$J$2:$M$258,4,FALSE)="G",BB32,""))</f>
        <v/>
      </c>
      <c r="HT32" s="397">
        <f>IF(BD32=0,"",IF(VLOOKUP(BE32,Données!$J$2:$M$258,4,FALSE)="G",BD32,""))</f>
        <v>120</v>
      </c>
      <c r="HU32" s="397" t="str">
        <f>IF(BF32=0,"",IF(VLOOKUP(BG32,Données!$J$2:$M$258,4,FALSE)="G",BF32,""))</f>
        <v/>
      </c>
      <c r="HV32" s="397" t="str">
        <f>IF(BH32=0,"",IF(VLOOKUP(BI32,Données!$J$2:$M$258,4,FALSE)="G",BH32,""))</f>
        <v/>
      </c>
      <c r="HW32" s="397" t="str">
        <f>IF(BJ32=0,"",IF(VLOOKUP(BK32,Données!$J$2:$M$258,4,FALSE)="G",BJ32,""))</f>
        <v/>
      </c>
      <c r="HX32" s="461" t="str">
        <f>IF(BL32=0,"",IF(VLOOKUP(BM32,Données!$J$2:$M$258,4,FALSE)="G",BL32,""))</f>
        <v/>
      </c>
      <c r="HY32" s="464">
        <f t="shared" si="131"/>
        <v>120</v>
      </c>
      <c r="HZ32" s="453" t="str">
        <f>IF(BO32=0,"",IF(VLOOKUP(BP32,Données!$J$2:$M$258,4,FALSE)="G",BO32,""))</f>
        <v/>
      </c>
      <c r="IA32" s="397" t="str">
        <f>IF(BQ32=0,"",IF(VLOOKUP(BR32,Données!$J$2:$M$258,4,FALSE)="G",BQ32,""))</f>
        <v/>
      </c>
      <c r="IB32" s="397" t="str">
        <f>IF(BS32=0,"",IF(VLOOKUP(BT32,Données!$J$2:$M$258,4,FALSE)="G",BS32,""))</f>
        <v/>
      </c>
      <c r="IC32" s="397" t="str">
        <f>IF(BU32=0,"",IF(VLOOKUP(BV32,Données!$J$2:$M$258,4,FALSE)="G",BU32,""))</f>
        <v/>
      </c>
      <c r="ID32" s="397" t="str">
        <f>IF(BW32=0,"",IF(VLOOKUP(BX32,Données!$J$2:$M$258,4,FALSE)="G",BW32,""))</f>
        <v/>
      </c>
      <c r="IE32" s="461" t="str">
        <f>IF(BY32=0,"",IF(VLOOKUP(BZ32,Données!$J$2:$M$258,4,FALSE)="G",BY32,""))</f>
        <v/>
      </c>
      <c r="IF32" s="464">
        <f t="shared" si="132"/>
        <v>0</v>
      </c>
      <c r="IG32" s="453" t="str">
        <f>IF(CB32=0,"",IF(VLOOKUP(CC32,Données!$J$2:$M$258,4,FALSE)="G",CB32,""))</f>
        <v/>
      </c>
      <c r="IH32" s="397" t="str">
        <f>IF(CD32=0,"",IF(VLOOKUP(CE32,Données!$J$2:$M$258,4,FALSE)="G",CD32,""))</f>
        <v/>
      </c>
      <c r="II32" s="397" t="str">
        <f>IF(CF32=0,"",IF(VLOOKUP(CG32,Données!$J$2:$M$258,4,FALSE)="G",CF32,""))</f>
        <v/>
      </c>
      <c r="IJ32" s="397" t="str">
        <f>IF(CH32=0,"",IF(VLOOKUP(CI32,Données!$J$2:$M$258,4,FALSE)="G",CH32,""))</f>
        <v/>
      </c>
      <c r="IK32" s="397" t="str">
        <f>IF(CJ32=0,"",IF(VLOOKUP(CK32,Données!$J$2:$M$258,4,FALSE)="G",CJ32,""))</f>
        <v/>
      </c>
      <c r="IL32" s="461" t="str">
        <f>IF(CL32=0,"",IF(VLOOKUP(CM32,Données!$J$2:$M$258,4,FALSE)="G",CL32,""))</f>
        <v/>
      </c>
      <c r="IM32" s="464">
        <f t="shared" si="133"/>
        <v>0</v>
      </c>
      <c r="IO32" s="480">
        <f t="shared" si="77"/>
        <v>0</v>
      </c>
      <c r="IP32" s="481">
        <f t="shared" si="78"/>
        <v>0</v>
      </c>
      <c r="IQ32" s="482">
        <f t="shared" si="79"/>
        <v>101</v>
      </c>
      <c r="IR32" s="483">
        <f t="shared" si="80"/>
        <v>0</v>
      </c>
      <c r="IS32" s="484">
        <f t="shared" si="81"/>
        <v>101</v>
      </c>
      <c r="IT32" s="481">
        <f t="shared" si="82"/>
        <v>0</v>
      </c>
      <c r="IU32" s="482">
        <f t="shared" si="134"/>
        <v>6</v>
      </c>
      <c r="IV32" s="485">
        <f t="shared" si="135"/>
        <v>0</v>
      </c>
      <c r="IW32" s="483">
        <f>HLOOKUP(FO32,Plan!$I$6:$IO$30,25,FALSE)</f>
        <v>0</v>
      </c>
      <c r="IX32" s="482" t="str">
        <f t="shared" si="83"/>
        <v>12h45  6</v>
      </c>
      <c r="IY32" s="485">
        <f t="shared" si="84"/>
        <v>72</v>
      </c>
      <c r="IZ32" s="486">
        <f t="shared" si="85"/>
        <v>135</v>
      </c>
      <c r="JA32" s="484" t="str">
        <f t="shared" si="86"/>
        <v>12h45  0</v>
      </c>
      <c r="JB32" s="485">
        <f t="shared" si="87"/>
        <v>0</v>
      </c>
      <c r="JC32" s="487">
        <f t="shared" si="88"/>
        <v>0</v>
      </c>
      <c r="JD32" s="488" t="e">
        <f t="shared" si="136"/>
        <v>#REF!</v>
      </c>
      <c r="JF32" s="512">
        <f t="shared" si="89"/>
        <v>120</v>
      </c>
      <c r="JG32" s="513">
        <f t="shared" si="90"/>
        <v>0</v>
      </c>
      <c r="JH32" s="514">
        <f t="shared" si="91"/>
        <v>0</v>
      </c>
      <c r="JI32" s="515">
        <f t="shared" si="92"/>
        <v>120</v>
      </c>
      <c r="JJ32" s="513">
        <f t="shared" si="93"/>
        <v>0</v>
      </c>
      <c r="JK32" s="516">
        <f t="shared" si="94"/>
        <v>0</v>
      </c>
      <c r="JL32" s="517">
        <f t="shared" si="95"/>
        <v>0</v>
      </c>
      <c r="JM32" s="513">
        <f t="shared" si="96"/>
        <v>0</v>
      </c>
      <c r="JN32" s="514">
        <f t="shared" si="97"/>
        <v>0</v>
      </c>
      <c r="JO32" s="506">
        <f t="shared" si="137"/>
        <v>5</v>
      </c>
      <c r="JP32" s="507">
        <f t="shared" si="138"/>
        <v>0</v>
      </c>
      <c r="JQ32" s="507">
        <f t="shared" si="139"/>
        <v>0</v>
      </c>
      <c r="JR32" s="508">
        <f>HLOOKUP(GK32,Plan!$I$6:$IO$30,25,FALSE)</f>
        <v>0</v>
      </c>
      <c r="JS32" s="515" t="str">
        <f t="shared" si="98"/>
        <v>12h45  5</v>
      </c>
      <c r="JT32" s="513">
        <f t="shared" si="99"/>
        <v>180</v>
      </c>
      <c r="JU32" s="518">
        <f t="shared" si="100"/>
        <v>35.25</v>
      </c>
      <c r="JV32" s="517" t="str">
        <f t="shared" si="101"/>
        <v>12h45  0</v>
      </c>
      <c r="JW32" s="513">
        <f t="shared" si="102"/>
        <v>0</v>
      </c>
      <c r="JX32" s="519">
        <f t="shared" si="103"/>
        <v>434</v>
      </c>
      <c r="JY32" s="515" t="str">
        <f t="shared" si="104"/>
        <v>12h45  0</v>
      </c>
      <c r="JZ32" s="513">
        <f t="shared" si="105"/>
        <v>0</v>
      </c>
      <c r="KA32" s="518">
        <f t="shared" si="106"/>
        <v>65</v>
      </c>
      <c r="KB32" s="520" t="e">
        <f t="shared" si="140"/>
        <v>#REF!</v>
      </c>
    </row>
    <row r="33" spans="1:288" ht="14.25" x14ac:dyDescent="0.2">
      <c r="A33" s="385">
        <f t="shared" si="147"/>
        <v>32</v>
      </c>
      <c r="B33" s="386" t="s">
        <v>407</v>
      </c>
      <c r="C33" s="387" t="s">
        <v>566</v>
      </c>
      <c r="D33" s="388" t="s">
        <v>881</v>
      </c>
      <c r="E33" s="388" t="s">
        <v>264</v>
      </c>
      <c r="F33" s="388">
        <v>156</v>
      </c>
      <c r="G33" s="394" t="str">
        <f>IF(ISNA(VLOOKUP(E33,Données!$J$2:$K$258,2,FALSE)),"",VLOOKUP(E33,Données!$J$2:$K$258,2,FALSE))</f>
        <v>London Luton</v>
      </c>
      <c r="H33" s="80"/>
      <c r="I33" s="77" t="str">
        <f t="shared" si="107"/>
        <v>1045GPA</v>
      </c>
      <c r="J33" s="82"/>
      <c r="K33" s="344" t="s">
        <v>707</v>
      </c>
      <c r="M33" s="84">
        <f t="shared" si="1"/>
        <v>0</v>
      </c>
      <c r="N33" s="84">
        <f t="shared" si="2"/>
        <v>1</v>
      </c>
      <c r="O33" s="84">
        <f t="shared" si="3"/>
        <v>0</v>
      </c>
      <c r="P33" s="84">
        <f t="shared" si="4"/>
        <v>0</v>
      </c>
      <c r="Q33" s="84">
        <f t="shared" si="5"/>
        <v>0</v>
      </c>
      <c r="S33" s="86" t="str">
        <f t="shared" si="108"/>
        <v>1045</v>
      </c>
      <c r="T33" s="371" t="str">
        <f>VLOOKUP(S33,Données!$Q$2:$R$229,2,FALSE)</f>
        <v>1045</v>
      </c>
      <c r="U33" s="85">
        <f>COUNTIF($T$4:T33,T33)</f>
        <v>1</v>
      </c>
      <c r="V33" s="85" t="str">
        <f t="shared" si="6"/>
        <v>GPA</v>
      </c>
      <c r="W33" s="85" t="str">
        <f t="shared" si="109"/>
        <v>10451GPA</v>
      </c>
      <c r="X33" s="85">
        <f t="shared" si="7"/>
        <v>186</v>
      </c>
      <c r="Y33" s="85" t="str">
        <f t="shared" si="8"/>
        <v>LGW</v>
      </c>
      <c r="AA33" s="342" t="s">
        <v>23</v>
      </c>
      <c r="AB33" s="107">
        <f t="shared" si="9"/>
        <v>0</v>
      </c>
      <c r="AC33" s="106" t="str">
        <f t="shared" si="110"/>
        <v/>
      </c>
      <c r="AD33" s="97">
        <f t="shared" si="10"/>
        <v>346</v>
      </c>
      <c r="AE33" s="106" t="str">
        <f t="shared" si="11"/>
        <v>DXB</v>
      </c>
      <c r="AF33" s="97">
        <f t="shared" si="12"/>
        <v>0</v>
      </c>
      <c r="AG33" s="106" t="str">
        <f t="shared" si="13"/>
        <v/>
      </c>
      <c r="AH33" s="97">
        <f t="shared" si="14"/>
        <v>0</v>
      </c>
      <c r="AI33" s="106" t="str">
        <f t="shared" si="15"/>
        <v/>
      </c>
      <c r="AJ33" s="97">
        <f t="shared" si="16"/>
        <v>0</v>
      </c>
      <c r="AK33" s="106" t="str">
        <f t="shared" si="17"/>
        <v/>
      </c>
      <c r="AL33" s="97">
        <f t="shared" si="18"/>
        <v>0</v>
      </c>
      <c r="AM33" s="108" t="str">
        <f t="shared" si="19"/>
        <v/>
      </c>
      <c r="AN33" s="113"/>
      <c r="AO33" s="115">
        <f t="shared" si="20"/>
        <v>0</v>
      </c>
      <c r="AP33" s="114" t="str">
        <f t="shared" si="21"/>
        <v/>
      </c>
      <c r="AQ33" s="89">
        <f t="shared" si="22"/>
        <v>0</v>
      </c>
      <c r="AR33" s="114" t="str">
        <f t="shared" si="23"/>
        <v/>
      </c>
      <c r="AS33" s="89">
        <f t="shared" si="24"/>
        <v>0</v>
      </c>
      <c r="AT33" s="114" t="str">
        <f t="shared" si="25"/>
        <v/>
      </c>
      <c r="AU33" s="89">
        <f t="shared" si="26"/>
        <v>0</v>
      </c>
      <c r="AV33" s="114" t="str">
        <f t="shared" si="27"/>
        <v/>
      </c>
      <c r="AW33" s="89">
        <f t="shared" si="28"/>
        <v>0</v>
      </c>
      <c r="AX33" s="114" t="str">
        <f t="shared" si="29"/>
        <v/>
      </c>
      <c r="AY33" s="89">
        <f t="shared" si="30"/>
        <v>0</v>
      </c>
      <c r="AZ33" s="116" t="str">
        <f t="shared" si="31"/>
        <v/>
      </c>
      <c r="BA33" s="113"/>
      <c r="BB33" s="122">
        <f t="shared" si="32"/>
        <v>109</v>
      </c>
      <c r="BC33" s="121" t="str">
        <f t="shared" si="33"/>
        <v>LHR</v>
      </c>
      <c r="BD33" s="91">
        <f t="shared" si="34"/>
        <v>0</v>
      </c>
      <c r="BE33" s="121" t="str">
        <f t="shared" si="35"/>
        <v/>
      </c>
      <c r="BF33" s="91">
        <f t="shared" si="36"/>
        <v>0</v>
      </c>
      <c r="BG33" s="121" t="str">
        <f t="shared" si="37"/>
        <v/>
      </c>
      <c r="BH33" s="91">
        <f t="shared" si="38"/>
        <v>0</v>
      </c>
      <c r="BI33" s="121" t="str">
        <f t="shared" si="39"/>
        <v/>
      </c>
      <c r="BJ33" s="91">
        <f t="shared" si="40"/>
        <v>0</v>
      </c>
      <c r="BK33" s="121" t="str">
        <f t="shared" si="41"/>
        <v/>
      </c>
      <c r="BL33" s="91">
        <f t="shared" si="42"/>
        <v>0</v>
      </c>
      <c r="BM33" s="123" t="str">
        <f t="shared" si="43"/>
        <v/>
      </c>
      <c r="BN33" s="113"/>
      <c r="BO33" s="129">
        <f t="shared" si="44"/>
        <v>0</v>
      </c>
      <c r="BP33" s="128" t="str">
        <f t="shared" si="45"/>
        <v/>
      </c>
      <c r="BQ33" s="93">
        <f t="shared" si="46"/>
        <v>0</v>
      </c>
      <c r="BR33" s="128" t="str">
        <f t="shared" si="47"/>
        <v/>
      </c>
      <c r="BS33" s="93">
        <f t="shared" si="48"/>
        <v>0</v>
      </c>
      <c r="BT33" s="128" t="str">
        <f t="shared" si="49"/>
        <v/>
      </c>
      <c r="BU33" s="93">
        <f t="shared" si="111"/>
        <v>0</v>
      </c>
      <c r="BV33" s="128" t="str">
        <f t="shared" si="50"/>
        <v/>
      </c>
      <c r="BW33" s="93">
        <f t="shared" si="51"/>
        <v>0</v>
      </c>
      <c r="BX33" s="128" t="str">
        <f t="shared" si="52"/>
        <v/>
      </c>
      <c r="BY33" s="93">
        <f t="shared" si="53"/>
        <v>0</v>
      </c>
      <c r="BZ33" s="130" t="str">
        <f t="shared" si="54"/>
        <v/>
      </c>
      <c r="CA33" s="113"/>
      <c r="CB33" s="136">
        <f t="shared" si="55"/>
        <v>0</v>
      </c>
      <c r="CC33" s="135" t="str">
        <f t="shared" si="56"/>
        <v/>
      </c>
      <c r="CD33" s="95">
        <f t="shared" si="57"/>
        <v>0</v>
      </c>
      <c r="CE33" s="135" t="str">
        <f t="shared" si="58"/>
        <v/>
      </c>
      <c r="CF33" s="95">
        <f t="shared" si="59"/>
        <v>0</v>
      </c>
      <c r="CG33" s="135" t="str">
        <f t="shared" si="60"/>
        <v/>
      </c>
      <c r="CH33" s="95">
        <f t="shared" si="61"/>
        <v>0</v>
      </c>
      <c r="CI33" s="135" t="str">
        <f t="shared" si="62"/>
        <v/>
      </c>
      <c r="CJ33" s="95">
        <f t="shared" si="63"/>
        <v>0</v>
      </c>
      <c r="CK33" s="135" t="str">
        <f t="shared" si="64"/>
        <v/>
      </c>
      <c r="CL33" s="95">
        <f t="shared" si="65"/>
        <v>0</v>
      </c>
      <c r="CM33" s="137" t="str">
        <f t="shared" si="66"/>
        <v/>
      </c>
      <c r="CO33" s="163">
        <f>IFERROR(ROUNDUP((AB33*(VLOOKUP(VLOOKUP(AC33,Données!$J$2:$L$208,3,FALSE),Données!$E$10:$G$12,3,FALSE)))/1,0),0)</f>
        <v>0</v>
      </c>
      <c r="CP33" s="159">
        <f>IFERROR(ROUNDUP((AD33*(VLOOKUP(VLOOKUP(AE33,Données!$J$2:$L$208,3,FALSE),Données!$E$10:$G$12,3,FALSE)))/1,0),0)</f>
        <v>462</v>
      </c>
      <c r="CQ33" s="159">
        <f>IFERROR(ROUNDUP((AF33*(VLOOKUP(VLOOKUP(AG33,Données!$J$2:$L$208,3,FALSE),Données!$E$10:$G$12,3,FALSE)))/1,0),0)</f>
        <v>0</v>
      </c>
      <c r="CR33" s="159">
        <f>IFERROR(ROUNDUP((AH33*(VLOOKUP(VLOOKUP(AI33,Données!$J$2:$L$208,3,FALSE),Données!$E$10:$G$12,3,FALSE)))/1,0),0)</f>
        <v>0</v>
      </c>
      <c r="CS33" s="159">
        <f>IFERROR(ROUNDUP((AJ33*(VLOOKUP(VLOOKUP(AK33,Données!$J$2:$L$208,3,FALSE),Données!$E$10:$G$12,3,FALSE)))/1,0),0)</f>
        <v>0</v>
      </c>
      <c r="CT33" s="160">
        <f>IFERROR(ROUNDUP((AL33*(VLOOKUP(VLOOKUP(AM33,Données!$J$2:$L$208,3,FALSE),Données!$E$10:$G$12,3,FALSE)))/1,0),0)</f>
        <v>0</v>
      </c>
      <c r="CU33" s="158">
        <f>IF(ISNA(15/(VLOOKUP(VLOOKUP(AC33,Données!$J$2:$L$208,3,FALSE),Données!$E$10:$G$12,3,FALSE))),0,15/(VLOOKUP(VLOOKUP(AC33,Données!$J$2:$L$208,3,FALSE),Données!$E$10:$G$12,3,FALSE)))</f>
        <v>0</v>
      </c>
      <c r="CV33" s="159">
        <f>IF(ISNA(15/(VLOOKUP(VLOOKUP(AE33,Données!$J$2:$L$208,3,FALSE),Données!$E$10:$G$12,3,FALSE))),0,15/(VLOOKUP(VLOOKUP(AE33,Données!$J$2:$L$208,3,FALSE),Données!$E$10:$G$12,3,FALSE)))</f>
        <v>11.25</v>
      </c>
      <c r="CW33" s="159">
        <f>IF(ISNA(15/(VLOOKUP(VLOOKUP(AG33,Données!$J$2:$L$208,3,FALSE),Données!$E$10:$G$12,3,FALSE))),0,15/(VLOOKUP(VLOOKUP(AG33,Données!$J$2:$L$208,3,FALSE),Données!$E$10:$G$12,3,FALSE)))</f>
        <v>0</v>
      </c>
      <c r="CX33" s="159">
        <f>IF(ISNA(15/(VLOOKUP(VLOOKUP(AI33,Données!$J$2:$L$208,3,FALSE),Données!$E$10:$G$12,3,FALSE))),0,15/(VLOOKUP(VLOOKUP(AI33,Données!$J$2:$L$208,3,FALSE),Données!$E$10:$G$12,3,FALSE)))</f>
        <v>0</v>
      </c>
      <c r="CY33" s="159">
        <f>IF(ISNA(15/(VLOOKUP(VLOOKUP(AK33,Données!$J$2:$L$208,3,FALSE),Données!$E$10:$G$12,3,FALSE))),0,15/(VLOOKUP(VLOOKUP(AK33,Données!$J$2:$L$208,3,FALSE),Données!$E$10:$G$12,3,FALSE)))</f>
        <v>0</v>
      </c>
      <c r="CZ33" s="160">
        <f>IF(ISNA(15/(VLOOKUP(VLOOKUP(AM33,Données!$J$2:$L$208,3,FALSE),Données!$E$10:$G$12,3,FALSE))),0,15/(VLOOKUP(VLOOKUP(AM33,Données!$J$2:$L$208,3,FALSE),Données!$E$10:$G$12,3,FALSE)))</f>
        <v>0</v>
      </c>
      <c r="DA33" s="258">
        <v>33</v>
      </c>
      <c r="DB33" s="162">
        <f t="shared" si="112"/>
        <v>12</v>
      </c>
      <c r="DC33" s="161">
        <f t="shared" si="67"/>
        <v>462</v>
      </c>
      <c r="DD33" s="256">
        <f t="shared" si="68"/>
        <v>346</v>
      </c>
      <c r="DE33" s="259">
        <f>HLOOKUP(DA33,Plan!$I$6:$IO$26,17,FALSE)</f>
        <v>13</v>
      </c>
      <c r="DF33" s="164" t="s">
        <v>439</v>
      </c>
      <c r="DG33" s="157" t="str">
        <f t="shared" si="113"/>
        <v>13h00  13</v>
      </c>
      <c r="DH33" s="332">
        <f t="shared" si="69"/>
        <v>156</v>
      </c>
      <c r="DI33" s="334">
        <f t="shared" si="141"/>
        <v>525</v>
      </c>
      <c r="DK33" s="226">
        <f>IFERROR(ROUNDUP((AO33*(VLOOKUP(VLOOKUP(AP33,Données!$J$2:$L$208,3,FALSE),Données!$E$10:$G$12,3,FALSE)))/1,0),0)</f>
        <v>0</v>
      </c>
      <c r="DL33" s="173">
        <f>IFERROR(ROUNDUP((AQ33*(VLOOKUP(VLOOKUP(AR33,Données!$J$2:$L$208,3,FALSE),Données!$E$10:$G$12,3,FALSE)))/1,0),0)</f>
        <v>0</v>
      </c>
      <c r="DM33" s="173">
        <f>IFERROR(ROUNDUP((AS33*(VLOOKUP(VLOOKUP(AT33,Données!$J$2:$L$208,3,FALSE),Données!$E$10:$G$12,3,FALSE)))/1,0),0)</f>
        <v>0</v>
      </c>
      <c r="DN33" s="173">
        <f>IFERROR(ROUNDUP((AU33*(VLOOKUP(VLOOKUP(AV33,Données!$J$2:$L$208,3,FALSE),Données!$E$10:$G$12,3,FALSE)))/1,0),0)</f>
        <v>0</v>
      </c>
      <c r="DO33" s="173">
        <f>IFERROR(ROUNDUP((AW33*(VLOOKUP(VLOOKUP(AX33,Données!$J$2:$L$208,3,FALSE),Données!$E$10:$G$12,3,FALSE)))/1,0),0)</f>
        <v>0</v>
      </c>
      <c r="DP33" s="174">
        <f>IFERROR(ROUNDUP((AY33*(VLOOKUP(VLOOKUP(AZ33,Données!$J$2:$L$208,3,FALSE),Données!$E$10:$G$12,3,FALSE)))/1,0),0)</f>
        <v>0</v>
      </c>
      <c r="DQ33" s="172">
        <f>IF(ISNA(15/(VLOOKUP(VLOOKUP(AP33,Données!$J$2:$L$208,3,FALSE),Données!$E$10:$G$12,3,FALSE))),0,15/(VLOOKUP(VLOOKUP(AP33,Données!$J$2:$L$208,3,FALSE),Données!$E$10:$G$12,3,FALSE)))</f>
        <v>0</v>
      </c>
      <c r="DR33" s="173">
        <f>IF(ISNA(15/(VLOOKUP(VLOOKUP(AR33,Données!$J$2:$L$208,3,FALSE),Données!$E$10:$G$12,3,FALSE))),0,15/(VLOOKUP(VLOOKUP(AR33,Données!$J$2:$L$208,3,FALSE),Données!$E$10:$G$12,3,FALSE)))</f>
        <v>0</v>
      </c>
      <c r="DS33" s="173">
        <f>IF(ISNA(15/(VLOOKUP(VLOOKUP(AT33,Données!$J$2:$L$208,3,FALSE),Données!$E$10:$G$12,3,FALSE))),0,15/(VLOOKUP(VLOOKUP(AT33,Données!$J$2:$L$208,3,FALSE),Données!$E$10:$G$12,3,FALSE)))</f>
        <v>0</v>
      </c>
      <c r="DT33" s="173">
        <f>IF(ISNA(15/(VLOOKUP(VLOOKUP(AV33,Données!$J$2:$L$208,3,FALSE),Données!$E$10:$G$12,3,FALSE))),0,15/(VLOOKUP(VLOOKUP(AV33,Données!$J$2:$L$208,3,FALSE),Données!$E$10:$G$12,3,FALSE)))</f>
        <v>0</v>
      </c>
      <c r="DU33" s="173">
        <f>IF(ISNA(15/(VLOOKUP(VLOOKUP(AX33,Données!$J$2:$L$208,3,FALSE),Données!$E$10:$G$12,3,FALSE))),0,15/(VLOOKUP(VLOOKUP(AX33,Données!$J$2:$L$208,3,FALSE),Données!$E$10:$G$12,3,FALSE)))</f>
        <v>0</v>
      </c>
      <c r="DV33" s="174">
        <f>IF(ISNA(15/(VLOOKUP(VLOOKUP(AZ33,Données!$J$2:$L$208,3,FALSE),Données!$E$10:$G$12,3,FALSE))),0,15/(VLOOKUP(VLOOKUP(AZ33,Données!$J$2:$L$208,3,FALSE),Données!$E$10:$G$12,3,FALSE)))</f>
        <v>0</v>
      </c>
      <c r="DW33" s="282">
        <v>33</v>
      </c>
      <c r="DX33" s="169">
        <f t="shared" si="114"/>
        <v>18</v>
      </c>
      <c r="DY33" s="171">
        <f t="shared" si="115"/>
        <v>0</v>
      </c>
      <c r="DZ33" s="228" t="str">
        <f t="shared" si="71"/>
        <v/>
      </c>
      <c r="EA33" s="283">
        <f>HLOOKUP(DW33,Plan!$I$6:$IO$26,16,FALSE)</f>
        <v>0</v>
      </c>
      <c r="EB33" s="278" t="s">
        <v>439</v>
      </c>
      <c r="EC33" s="279" t="str">
        <f t="shared" si="116"/>
        <v>13h00  0</v>
      </c>
      <c r="ED33" s="84">
        <f t="shared" si="142"/>
        <v>0</v>
      </c>
      <c r="EE33" s="286">
        <f t="shared" si="143"/>
        <v>0</v>
      </c>
      <c r="EG33" s="208">
        <f>IFERROR(ROUNDUP((BB33*(VLOOKUP(VLOOKUP(BC33,Données!$J$2:$L$208,3,FALSE),Données!$E$10:$G$12,3,FALSE)))/1,0),0)</f>
        <v>46</v>
      </c>
      <c r="EH33" s="182">
        <f>IFERROR(ROUNDUP((BD33*(VLOOKUP(VLOOKUP(BE33,Données!$J$2:$L$208,3,FALSE),Données!$E$10:$G$12,3,FALSE)))/1,0),0)</f>
        <v>0</v>
      </c>
      <c r="EI33" s="182">
        <f>IFERROR(ROUNDUP((BF33*(VLOOKUP(VLOOKUP(BG33,Données!$J$2:$L$208,3,FALSE),Données!$E$10:$G$12,3,FALSE)))/1,0),0)</f>
        <v>0</v>
      </c>
      <c r="EJ33" s="182">
        <f>IFERROR(ROUNDUP((BH33*(VLOOKUP(VLOOKUP(BI33,Données!$J$2:$L$208,3,FALSE),Données!$E$10:$G$12,3,FALSE)))/1,0),0)</f>
        <v>0</v>
      </c>
      <c r="EK33" s="182">
        <f>IFERROR(ROUNDUP((BJ33*(VLOOKUP(VLOOKUP(BK33,Données!$J$2:$L$208,3,FALSE),Données!$E$10:$G$12,3,FALSE)))/1,0),0)</f>
        <v>0</v>
      </c>
      <c r="EL33" s="183">
        <f>IFERROR(ROUNDUP((BL33*(VLOOKUP(VLOOKUP(BM33,Données!$J$2:$L$208,3,FALSE),Données!$E$10:$G$12,3,FALSE)))/1,0),0)</f>
        <v>0</v>
      </c>
      <c r="EM33" s="181">
        <f>IF(ISNA(15/(VLOOKUP(VLOOKUP(BC33,Données!$J$2:$L$208,3,FALSE),Données!$E$10:$G$12,3,FALSE))),0,15/(VLOOKUP(VLOOKUP(BC33,Données!$J$2:$L$208,3,FALSE),Données!$E$10:$G$12,3,FALSE)))</f>
        <v>36</v>
      </c>
      <c r="EN33" s="182">
        <f>IF(ISNA(15/(VLOOKUP(VLOOKUP(BE33,Données!$J$2:$L$208,3,FALSE),Données!$E$10:$G$12,3,FALSE))),0,15/(VLOOKUP(VLOOKUP(BE33,Données!$J$2:$L$208,3,FALSE),Données!$E$10:$G$12,3,FALSE)))</f>
        <v>0</v>
      </c>
      <c r="EO33" s="182">
        <f>IF(ISNA(15/(VLOOKUP(VLOOKUP(BG33,Données!$J$2:$L$208,3,FALSE),Données!$E$10:$G$12,3,FALSE))),0,15/(VLOOKUP(VLOOKUP(BG33,Données!$J$2:$L$208,3,FALSE),Données!$E$10:$G$12,3,FALSE)))</f>
        <v>0</v>
      </c>
      <c r="EP33" s="182">
        <f>IF(ISNA(15/(VLOOKUP(VLOOKUP(BI33,Données!$J$2:$L$208,3,FALSE),Données!$E$10:$G$12,3,FALSE))),0,15/(VLOOKUP(VLOOKUP(BI33,Données!$J$2:$L$208,3,FALSE),Données!$E$10:$G$12,3,FALSE)))</f>
        <v>0</v>
      </c>
      <c r="EQ33" s="182">
        <f>IF(ISNA(15/(VLOOKUP(VLOOKUP(BK33,Données!$J$2:$L$208,3,FALSE),Données!$E$10:$G$12,3,FALSE))),0,15/(VLOOKUP(VLOOKUP(BK33,Données!$J$2:$L$208,3,FALSE),Données!$E$10:$G$12,3,FALSE)))</f>
        <v>0</v>
      </c>
      <c r="ER33" s="183">
        <f>IF(ISNA(15/(VLOOKUP(VLOOKUP(BM33,Données!$J$2:$L$208,3,FALSE),Données!$E$10:$G$12,3,FALSE))),0,15/(VLOOKUP(VLOOKUP(BM33,Données!$J$2:$L$208,3,FALSE),Données!$E$10:$G$12,3,FALSE)))</f>
        <v>0</v>
      </c>
      <c r="ES33" s="293">
        <v>33</v>
      </c>
      <c r="ET33" s="573">
        <f t="shared" si="117"/>
        <v>36</v>
      </c>
      <c r="EU33" s="180">
        <f t="shared" si="118"/>
        <v>46</v>
      </c>
      <c r="EV33" s="211">
        <f t="shared" si="72"/>
        <v>109</v>
      </c>
      <c r="EW33" s="211">
        <f>HLOOKUP(ES33,Plan!$I$6:$IO$26,19,FALSE)</f>
        <v>9</v>
      </c>
      <c r="EX33" s="210" t="s">
        <v>439</v>
      </c>
      <c r="EY33" s="182" t="str">
        <f t="shared" si="119"/>
        <v>13h00  9</v>
      </c>
      <c r="EZ33" s="295">
        <f t="shared" si="144"/>
        <v>324</v>
      </c>
      <c r="FA33" s="296">
        <f t="shared" si="148"/>
        <v>29.5</v>
      </c>
      <c r="FC33" s="200">
        <f>IFERROR(ROUNDUP((BO33*(VLOOKUP(VLOOKUP(BP33,Données!$J$2:$L$208,3,FALSE),Données!$E$10:$G$12,3,FALSE)))/1,0),0)</f>
        <v>0</v>
      </c>
      <c r="FD33" s="190">
        <f>IFERROR(ROUNDUP((BQ33*(VLOOKUP(VLOOKUP(BR33,Données!$J$2:$L$208,3,FALSE),Données!$E$10:$G$12,3,FALSE)))/1,0),0)</f>
        <v>0</v>
      </c>
      <c r="FE33" s="190">
        <f>IFERROR(ROUNDUP((BS33*(VLOOKUP(VLOOKUP(BT33,Données!$J$2:$L$208,3,FALSE),Données!$E$10:$G$12,3,FALSE)))/1,0),0)</f>
        <v>0</v>
      </c>
      <c r="FF33" s="190">
        <f>IFERROR(ROUNDUP((BU33*(VLOOKUP(VLOOKUP(BV33,Données!$J$2:$L$208,3,FALSE),Données!$E$10:$G$12,3,FALSE)))/1,0),0)</f>
        <v>0</v>
      </c>
      <c r="FG33" s="190">
        <f>IFERROR(ROUNDUP((BW33*(VLOOKUP(VLOOKUP(BX33,Données!$J$2:$L$208,3,FALSE),Données!$E$10:$G$12,3,FALSE)))/1,0),0)</f>
        <v>0</v>
      </c>
      <c r="FH33" s="191">
        <f>IFERROR(ROUNDUP((BY33*(VLOOKUP(VLOOKUP(BZ33,Données!$J$2:$L$208,3,FALSE),Données!$E$10:$G$12,3,FALSE)))/1,0),0)</f>
        <v>0</v>
      </c>
      <c r="FI33" s="189">
        <f>IF(ISNA(15/(VLOOKUP(VLOOKUP(BP33,Données!$J$2:$L$208,3,FALSE),Données!$E$10:$G$12,3,FALSE))),0,15/(VLOOKUP(VLOOKUP(BP33,Données!$J$2:$L$208,3,FALSE),Données!$E$10:$G$12,3,FALSE)))</f>
        <v>0</v>
      </c>
      <c r="FJ33" s="190">
        <f>IF(ISNA(15/(VLOOKUP(VLOOKUP(BR33,Données!$J$2:$L$208,3,FALSE),Données!$E$10:$G$12,3,FALSE))),0,15/(VLOOKUP(VLOOKUP(BR33,Données!$J$2:$L$208,3,FALSE),Données!$E$10:$G$12,3,FALSE)))</f>
        <v>0</v>
      </c>
      <c r="FK33" s="190">
        <f>IF(ISNA(15/(VLOOKUP(VLOOKUP(BT33,Données!$J$2:$L$208,3,FALSE),Données!$E$10:$G$12,3,FALSE))),0,15/(VLOOKUP(VLOOKUP(BT33,Données!$J$2:$L$208,3,FALSE),Données!$E$10:$G$12,3,FALSE)))</f>
        <v>0</v>
      </c>
      <c r="FL33" s="190">
        <f>IF(ISNA(15/(VLOOKUP(VLOOKUP(BV33,Données!$J$2:$L$208,3,FALSE),Données!$E$10:$G$12,3,FALSE))),0,15/(VLOOKUP(VLOOKUP(BV33,Données!$J$2:$L$208,3,FALSE),Données!$E$10:$G$12,3,FALSE)))</f>
        <v>0</v>
      </c>
      <c r="FM33" s="190">
        <f>IF(ISNA(15/(VLOOKUP(VLOOKUP(BX33,Données!$J$2:$L$208,3,FALSE),Données!$E$10:$G$12,3,FALSE))),0,15/(VLOOKUP(VLOOKUP(BX33,Données!$J$2:$L$208,3,FALSE),Données!$E$10:$G$12,3,FALSE)))</f>
        <v>0</v>
      </c>
      <c r="FN33" s="191">
        <f>IF(ISNA(15/(VLOOKUP(VLOOKUP(BZ33,Données!$J$2:$L$208,3,FALSE),Données!$E$10:$G$12,3,FALSE))),0,15/(VLOOKUP(VLOOKUP(BZ33,Données!$J$2:$L$208,3,FALSE),Données!$E$10:$G$12,3,FALSE)))</f>
        <v>0</v>
      </c>
      <c r="FO33" s="305">
        <v>33</v>
      </c>
      <c r="FP33" s="188">
        <f t="shared" si="120"/>
        <v>36</v>
      </c>
      <c r="FQ33" s="190">
        <f t="shared" si="121"/>
        <v>0</v>
      </c>
      <c r="FR33" s="203" t="str">
        <f t="shared" si="73"/>
        <v/>
      </c>
      <c r="FS33" s="203">
        <f>HLOOKUP(FO33,Plan!$I$6:$IO$26,20,FALSE)</f>
        <v>0</v>
      </c>
      <c r="FT33" s="202" t="s">
        <v>439</v>
      </c>
      <c r="FU33" s="190" t="str">
        <f t="shared" si="122"/>
        <v>13h00  0</v>
      </c>
      <c r="FV33" s="307">
        <f t="shared" si="123"/>
        <v>0</v>
      </c>
      <c r="FW33" s="308">
        <f t="shared" si="145"/>
        <v>434</v>
      </c>
      <c r="FY33" s="233">
        <f>IFERROR(ROUNDUP((CB33*(VLOOKUP(VLOOKUP(CC33,Données!$J$2:$L$208,3,FALSE),Données!$E$10:$G$12,3,FALSE)))/1,0),0)</f>
        <v>0</v>
      </c>
      <c r="FZ33" s="218">
        <f>IFERROR(ROUNDUP((CD33*(VLOOKUP(VLOOKUP(CE33,Données!$J$2:$L$208,3,FALSE),Données!$E$10:$G$12,3,FALSE)))/1,0),0)</f>
        <v>0</v>
      </c>
      <c r="GA33" s="218">
        <f>IFERROR(ROUNDUP((CF33*(VLOOKUP(VLOOKUP(CG33,Données!$J$2:$L$208,3,FALSE),Données!$E$10:$G$12,3,FALSE)))/1,0),0)</f>
        <v>0</v>
      </c>
      <c r="GB33" s="218">
        <f>IFERROR(ROUNDUP((CH33*(VLOOKUP(VLOOKUP(CI33,Données!$J$2:$L$208,3,FALSE),Données!$E$10:$G$12,3,FALSE)))/1,0),0)</f>
        <v>0</v>
      </c>
      <c r="GC33" s="218">
        <f>IFERROR(ROUNDUP((CJ33*(VLOOKUP(VLOOKUP(CK33,Données!$J$2:$L$208,3,FALSE),Données!$E$10:$G$12,3,FALSE)))/1,0),0)</f>
        <v>0</v>
      </c>
      <c r="GD33" s="219">
        <f>IFERROR(ROUNDUP((CL33*(VLOOKUP(VLOOKUP(CM33,Données!$J$2:$L$208,3,FALSE),Données!$E$10:$G$12,3,FALSE)))/1,0),0)</f>
        <v>0</v>
      </c>
      <c r="GE33" s="217">
        <f>IF(ISNA(15/(VLOOKUP(VLOOKUP(CC33,Données!$J$2:$L$208,3,FALSE),Données!$E$10:$G$12,3,FALSE))),0,15/(VLOOKUP(VLOOKUP(CC33,Données!$J$2:$L$208,3,FALSE),Données!$E$10:$G$12,3,FALSE)))</f>
        <v>0</v>
      </c>
      <c r="GF33" s="218">
        <f>IF(ISNA(15/(VLOOKUP(VLOOKUP(CE33,Données!$J$2:$L$208,3,FALSE),Données!$E$10:$G$12,3,FALSE))),0,15/(VLOOKUP(VLOOKUP(CE33,Données!$J$2:$L$208,3,FALSE),Données!$E$10:$G$12,3,FALSE)))</f>
        <v>0</v>
      </c>
      <c r="GG33" s="218">
        <f>IF(ISNA(15/(VLOOKUP(VLOOKUP(CG33,Données!$J$2:$L$208,3,FALSE),Données!$E$10:$G$12,3,FALSE))),0,15/(VLOOKUP(VLOOKUP(CG33,Données!$J$2:$L$208,3,FALSE),Données!$E$10:$G$12,3,FALSE)))</f>
        <v>0</v>
      </c>
      <c r="GH33" s="218">
        <f>IF(ISNA(15/(VLOOKUP(VLOOKUP(CI33,Données!$J$2:$L$208,3,FALSE),Données!$E$10:$G$12,3,FALSE))),0,15/(VLOOKUP(VLOOKUP(CI33,Données!$J$2:$L$208,3,FALSE),Données!$E$10:$G$12,3,FALSE)))</f>
        <v>0</v>
      </c>
      <c r="GI33" s="218">
        <f>IF(ISNA(15/(VLOOKUP(VLOOKUP(CK33,Données!$J$2:$L$208,3,FALSE),Données!$E$10:$G$12,3,FALSE))),0,15/(VLOOKUP(VLOOKUP(CK33,Données!$J$2:$L$208,3,FALSE),Données!$E$10:$G$12,3,FALSE)))</f>
        <v>0</v>
      </c>
      <c r="GJ33" s="219">
        <f>IF(ISNA(15/(VLOOKUP(VLOOKUP(CM33,Données!$J$2:$L$208,3,FALSE),Données!$E$10:$G$12,3,FALSE))),0,15/(VLOOKUP(VLOOKUP(CM33,Données!$J$2:$L$208,3,FALSE),Données!$E$10:$G$12,3,FALSE)))</f>
        <v>0</v>
      </c>
      <c r="GK33" s="318">
        <v>33</v>
      </c>
      <c r="GL33" s="216">
        <f t="shared" si="124"/>
        <v>36</v>
      </c>
      <c r="GM33" s="218">
        <f t="shared" si="125"/>
        <v>0</v>
      </c>
      <c r="GN33" s="236" t="str">
        <f t="shared" si="74"/>
        <v/>
      </c>
      <c r="GO33" s="236">
        <f>HLOOKUP(GK33,Plan!$I$6:$IO$26,21,FALSE)</f>
        <v>0</v>
      </c>
      <c r="GP33" s="235" t="s">
        <v>439</v>
      </c>
      <c r="GQ33" s="218" t="str">
        <f t="shared" si="126"/>
        <v>13h00  0</v>
      </c>
      <c r="GR33" s="320">
        <f t="shared" si="75"/>
        <v>0</v>
      </c>
      <c r="GS33" s="321">
        <f t="shared" si="146"/>
        <v>65</v>
      </c>
      <c r="GT33" s="103"/>
      <c r="GU33" s="426">
        <v>0.54166666666666663</v>
      </c>
      <c r="GV33" s="431" t="e">
        <f>#REF!</f>
        <v>#REF!</v>
      </c>
      <c r="GW33" s="432" t="e">
        <f>#REF!</f>
        <v>#REF!</v>
      </c>
      <c r="GX33" s="448" t="e">
        <f t="shared" si="127"/>
        <v>#REF!</v>
      </c>
      <c r="GY33" s="431" t="e">
        <f>#REF!</f>
        <v>#REF!</v>
      </c>
      <c r="GZ33" s="423" t="e">
        <f>#REF!</f>
        <v>#REF!</v>
      </c>
      <c r="HA33" s="434" t="e">
        <f>#REF!</f>
        <v>#REF!</v>
      </c>
      <c r="HB33" s="451" t="e">
        <f t="shared" si="128"/>
        <v>#REF!</v>
      </c>
      <c r="HD33" s="426">
        <v>0.54166666666666663</v>
      </c>
      <c r="HE33" s="453" t="str">
        <f>IF(AB33=0,"",IF(VLOOKUP(AC33,Données!$J$2:$M$258,4,FALSE)="G",AB33,""))</f>
        <v/>
      </c>
      <c r="HF33" s="397" t="str">
        <f>IF(AD33=0,"",IF(VLOOKUP(AE33,Données!$J$2:$M$258,4,FALSE)="G",AD33,""))</f>
        <v/>
      </c>
      <c r="HG33" s="397" t="str">
        <f>IF(AF33=0,"",IF(VLOOKUP(AG33,Données!$J$2:$M$258,4,FALSE)="G",AF33,""))</f>
        <v/>
      </c>
      <c r="HH33" s="397" t="str">
        <f>IF(AH33=0,"",IF(VLOOKUP(AI33,Données!$J$2:$M$258,4,FALSE)="G",AH33,""))</f>
        <v/>
      </c>
      <c r="HI33" s="397" t="str">
        <f>IF(AJ33=0,"",IF(VLOOKUP(AK33,Données!$J$2:$M$258,4,FALSE)="G",AJ33,""))</f>
        <v/>
      </c>
      <c r="HJ33" s="461" t="str">
        <f>IF(AL33=0,"",IF(VLOOKUP(AM33,Données!$J$2:$M$258,4,FALSE)="G",AL33,""))</f>
        <v/>
      </c>
      <c r="HK33" s="464">
        <f t="shared" si="129"/>
        <v>0</v>
      </c>
      <c r="HL33" s="453" t="str">
        <f>IF(AO33=0,"",IF(VLOOKUP(AP33,Données!$J$2:$M$258,4,FALSE)="G",AO33,""))</f>
        <v/>
      </c>
      <c r="HM33" s="397" t="str">
        <f>IF(AQ33=0,"",IF(VLOOKUP(AR33,Données!$J$2:$M$258,4,FALSE)="G",AQ33,""))</f>
        <v/>
      </c>
      <c r="HN33" s="397" t="str">
        <f>IF(AS33=0,"",IF(VLOOKUP(AT33,Données!$J$2:$M$258,4,FALSE)="G",AS33,""))</f>
        <v/>
      </c>
      <c r="HO33" s="397" t="str">
        <f>IF(AU33=0,"",IF(VLOOKUP(AV33,Données!$J$2:$M$258,4,FALSE)="G",AU33,""))</f>
        <v/>
      </c>
      <c r="HP33" s="397" t="str">
        <f>IF(AW33=0,"",IF(VLOOKUP(AX33,Données!$J$2:$M$258,4,FALSE)="G",AW33,""))</f>
        <v/>
      </c>
      <c r="HQ33" s="461" t="str">
        <f>IF(AY33=0,"",IF(VLOOKUP(AZ33,Données!$J$2:$M$258,4,FALSE)="G",AY33,""))</f>
        <v/>
      </c>
      <c r="HR33" s="464">
        <f t="shared" si="130"/>
        <v>0</v>
      </c>
      <c r="HS33" s="453">
        <f>IF(BB33=0,"",IF(VLOOKUP(BC33,Données!$J$2:$M$258,4,FALSE)="G",BB33,""))</f>
        <v>109</v>
      </c>
      <c r="HT33" s="397" t="str">
        <f>IF(BD33=0,"",IF(VLOOKUP(BE33,Données!$J$2:$M$258,4,FALSE)="G",BD33,""))</f>
        <v/>
      </c>
      <c r="HU33" s="397" t="str">
        <f>IF(BF33=0,"",IF(VLOOKUP(BG33,Données!$J$2:$M$258,4,FALSE)="G",BF33,""))</f>
        <v/>
      </c>
      <c r="HV33" s="397" t="str">
        <f>IF(BH33=0,"",IF(VLOOKUP(BI33,Données!$J$2:$M$258,4,FALSE)="G",BH33,""))</f>
        <v/>
      </c>
      <c r="HW33" s="397" t="str">
        <f>IF(BJ33=0,"",IF(VLOOKUP(BK33,Données!$J$2:$M$258,4,FALSE)="G",BJ33,""))</f>
        <v/>
      </c>
      <c r="HX33" s="461" t="str">
        <f>IF(BL33=0,"",IF(VLOOKUP(BM33,Données!$J$2:$M$258,4,FALSE)="G",BL33,""))</f>
        <v/>
      </c>
      <c r="HY33" s="464">
        <f t="shared" si="131"/>
        <v>109</v>
      </c>
      <c r="HZ33" s="453" t="str">
        <f>IF(BO33=0,"",IF(VLOOKUP(BP33,Données!$J$2:$M$258,4,FALSE)="G",BO33,""))</f>
        <v/>
      </c>
      <c r="IA33" s="397" t="str">
        <f>IF(BQ33=0,"",IF(VLOOKUP(BR33,Données!$J$2:$M$258,4,FALSE)="G",BQ33,""))</f>
        <v/>
      </c>
      <c r="IB33" s="397" t="str">
        <f>IF(BS33=0,"",IF(VLOOKUP(BT33,Données!$J$2:$M$258,4,FALSE)="G",BS33,""))</f>
        <v/>
      </c>
      <c r="IC33" s="397" t="str">
        <f>IF(BU33=0,"",IF(VLOOKUP(BV33,Données!$J$2:$M$258,4,FALSE)="G",BU33,""))</f>
        <v/>
      </c>
      <c r="ID33" s="397" t="str">
        <f>IF(BW33=0,"",IF(VLOOKUP(BX33,Données!$J$2:$M$258,4,FALSE)="G",BW33,""))</f>
        <v/>
      </c>
      <c r="IE33" s="461" t="str">
        <f>IF(BY33=0,"",IF(VLOOKUP(BZ33,Données!$J$2:$M$258,4,FALSE)="G",BY33,""))</f>
        <v/>
      </c>
      <c r="IF33" s="464">
        <f t="shared" si="132"/>
        <v>0</v>
      </c>
      <c r="IG33" s="453" t="str">
        <f>IF(CB33=0,"",IF(VLOOKUP(CC33,Données!$J$2:$M$258,4,FALSE)="G",CB33,""))</f>
        <v/>
      </c>
      <c r="IH33" s="397" t="str">
        <f>IF(CD33=0,"",IF(VLOOKUP(CE33,Données!$J$2:$M$258,4,FALSE)="G",CD33,""))</f>
        <v/>
      </c>
      <c r="II33" s="397" t="str">
        <f>IF(CF33=0,"",IF(VLOOKUP(CG33,Données!$J$2:$M$258,4,FALSE)="G",CF33,""))</f>
        <v/>
      </c>
      <c r="IJ33" s="397" t="str">
        <f>IF(CH33=0,"",IF(VLOOKUP(CI33,Données!$J$2:$M$258,4,FALSE)="G",CH33,""))</f>
        <v/>
      </c>
      <c r="IK33" s="397" t="str">
        <f>IF(CJ33=0,"",IF(VLOOKUP(CK33,Données!$J$2:$M$258,4,FALSE)="G",CJ33,""))</f>
        <v/>
      </c>
      <c r="IL33" s="461" t="str">
        <f>IF(CL33=0,"",IF(VLOOKUP(CM33,Données!$J$2:$M$258,4,FALSE)="G",CL33,""))</f>
        <v/>
      </c>
      <c r="IM33" s="464">
        <f t="shared" si="133"/>
        <v>0</v>
      </c>
      <c r="IO33" s="480">
        <f t="shared" si="77"/>
        <v>0</v>
      </c>
      <c r="IP33" s="481">
        <f t="shared" si="78"/>
        <v>0</v>
      </c>
      <c r="IQ33" s="482">
        <f t="shared" si="79"/>
        <v>346</v>
      </c>
      <c r="IR33" s="483">
        <f t="shared" si="80"/>
        <v>0</v>
      </c>
      <c r="IS33" s="484">
        <f t="shared" si="81"/>
        <v>346</v>
      </c>
      <c r="IT33" s="481">
        <f t="shared" si="82"/>
        <v>0</v>
      </c>
      <c r="IU33" s="482">
        <f t="shared" si="134"/>
        <v>13</v>
      </c>
      <c r="IV33" s="485">
        <f t="shared" si="135"/>
        <v>0</v>
      </c>
      <c r="IW33" s="483">
        <f>HLOOKUP(FO33,Plan!$I$6:$IO$30,25,FALSE)</f>
        <v>0</v>
      </c>
      <c r="IX33" s="482" t="str">
        <f t="shared" si="83"/>
        <v>13h00  13</v>
      </c>
      <c r="IY33" s="485">
        <f t="shared" si="84"/>
        <v>156</v>
      </c>
      <c r="IZ33" s="486">
        <f t="shared" si="85"/>
        <v>525</v>
      </c>
      <c r="JA33" s="484" t="str">
        <f t="shared" si="86"/>
        <v>13h00  0</v>
      </c>
      <c r="JB33" s="485">
        <f t="shared" si="87"/>
        <v>0</v>
      </c>
      <c r="JC33" s="487">
        <f t="shared" si="88"/>
        <v>0</v>
      </c>
      <c r="JD33" s="488" t="e">
        <f t="shared" si="136"/>
        <v>#REF!</v>
      </c>
      <c r="JF33" s="512">
        <f t="shared" si="89"/>
        <v>109</v>
      </c>
      <c r="JG33" s="513">
        <f t="shared" si="90"/>
        <v>0</v>
      </c>
      <c r="JH33" s="514">
        <f t="shared" si="91"/>
        <v>0</v>
      </c>
      <c r="JI33" s="515">
        <f t="shared" si="92"/>
        <v>109</v>
      </c>
      <c r="JJ33" s="513">
        <f t="shared" si="93"/>
        <v>0</v>
      </c>
      <c r="JK33" s="516">
        <f t="shared" si="94"/>
        <v>0</v>
      </c>
      <c r="JL33" s="517">
        <f t="shared" si="95"/>
        <v>0</v>
      </c>
      <c r="JM33" s="513">
        <f t="shared" si="96"/>
        <v>0</v>
      </c>
      <c r="JN33" s="514">
        <f t="shared" si="97"/>
        <v>0</v>
      </c>
      <c r="JO33" s="506">
        <f t="shared" si="137"/>
        <v>9</v>
      </c>
      <c r="JP33" s="507">
        <f t="shared" si="138"/>
        <v>0</v>
      </c>
      <c r="JQ33" s="507">
        <f t="shared" si="139"/>
        <v>0</v>
      </c>
      <c r="JR33" s="508">
        <f>HLOOKUP(GK33,Plan!$I$6:$IO$30,25,FALSE)</f>
        <v>0</v>
      </c>
      <c r="JS33" s="515" t="str">
        <f t="shared" si="98"/>
        <v>13h00  9</v>
      </c>
      <c r="JT33" s="513">
        <f t="shared" si="99"/>
        <v>324</v>
      </c>
      <c r="JU33" s="518">
        <f t="shared" si="100"/>
        <v>29.5</v>
      </c>
      <c r="JV33" s="517" t="str">
        <f t="shared" si="101"/>
        <v>13h00  0</v>
      </c>
      <c r="JW33" s="513">
        <f t="shared" si="102"/>
        <v>0</v>
      </c>
      <c r="JX33" s="519">
        <f t="shared" si="103"/>
        <v>434</v>
      </c>
      <c r="JY33" s="515" t="str">
        <f t="shared" si="104"/>
        <v>13h00  0</v>
      </c>
      <c r="JZ33" s="513">
        <f t="shared" si="105"/>
        <v>0</v>
      </c>
      <c r="KA33" s="518">
        <f t="shared" si="106"/>
        <v>65</v>
      </c>
      <c r="KB33" s="520" t="e">
        <f t="shared" si="140"/>
        <v>#REF!</v>
      </c>
    </row>
    <row r="34" spans="1:288" ht="14.25" x14ac:dyDescent="0.2">
      <c r="A34" s="385">
        <f t="shared" si="0"/>
        <v>33</v>
      </c>
      <c r="B34" s="386" t="s">
        <v>407</v>
      </c>
      <c r="C34" s="387" t="s">
        <v>566</v>
      </c>
      <c r="D34" s="388" t="s">
        <v>882</v>
      </c>
      <c r="E34" s="388" t="s">
        <v>200</v>
      </c>
      <c r="F34" s="388">
        <v>154</v>
      </c>
      <c r="G34" s="394" t="str">
        <f>IF(ISNA(VLOOKUP(E34,Données!$J$2:$K$258,2,FALSE)),"",VLOOKUP(E34,Données!$J$2:$K$258,2,FALSE))</f>
        <v>Edinburgh</v>
      </c>
      <c r="H34" s="80"/>
      <c r="I34" s="77" t="str">
        <f t="shared" si="107"/>
        <v>1045GPD</v>
      </c>
      <c r="J34" s="82"/>
      <c r="K34" s="344" t="s">
        <v>708</v>
      </c>
      <c r="M34" s="84">
        <f t="shared" si="1"/>
        <v>1</v>
      </c>
      <c r="N34" s="84">
        <f t="shared" si="2"/>
        <v>0</v>
      </c>
      <c r="O34" s="84">
        <f t="shared" si="3"/>
        <v>2</v>
      </c>
      <c r="P34" s="84">
        <f t="shared" si="4"/>
        <v>0</v>
      </c>
      <c r="Q34" s="84">
        <f t="shared" si="5"/>
        <v>0</v>
      </c>
      <c r="S34" s="86" t="str">
        <f t="shared" si="108"/>
        <v>1045</v>
      </c>
      <c r="T34" s="371" t="str">
        <f>VLOOKUP(S34,Données!$Q$2:$R$229,2,FALSE)</f>
        <v>1045</v>
      </c>
      <c r="U34" s="85">
        <f>COUNTIF($T$4:T34,T34)</f>
        <v>2</v>
      </c>
      <c r="V34" s="85" t="str">
        <f t="shared" si="6"/>
        <v>GPD</v>
      </c>
      <c r="W34" s="85" t="str">
        <f t="shared" si="109"/>
        <v>10452GPD</v>
      </c>
      <c r="X34" s="85">
        <f t="shared" si="7"/>
        <v>246</v>
      </c>
      <c r="Y34" s="85" t="str">
        <f t="shared" si="8"/>
        <v>AUH</v>
      </c>
      <c r="AA34" s="342" t="s">
        <v>24</v>
      </c>
      <c r="AB34" s="107">
        <f t="shared" si="9"/>
        <v>0</v>
      </c>
      <c r="AC34" s="106" t="str">
        <f t="shared" si="110"/>
        <v/>
      </c>
      <c r="AD34" s="97">
        <f t="shared" si="10"/>
        <v>0</v>
      </c>
      <c r="AE34" s="106" t="str">
        <f t="shared" si="11"/>
        <v/>
      </c>
      <c r="AF34" s="97">
        <f t="shared" si="12"/>
        <v>0</v>
      </c>
      <c r="AG34" s="106" t="str">
        <f t="shared" si="13"/>
        <v/>
      </c>
      <c r="AH34" s="97">
        <f t="shared" si="14"/>
        <v>0</v>
      </c>
      <c r="AI34" s="106" t="str">
        <f t="shared" si="15"/>
        <v/>
      </c>
      <c r="AJ34" s="97">
        <f t="shared" si="16"/>
        <v>0</v>
      </c>
      <c r="AK34" s="106" t="str">
        <f t="shared" si="17"/>
        <v/>
      </c>
      <c r="AL34" s="97">
        <f t="shared" si="18"/>
        <v>0</v>
      </c>
      <c r="AM34" s="108" t="str">
        <f t="shared" si="19"/>
        <v/>
      </c>
      <c r="AN34" s="113"/>
      <c r="AO34" s="115">
        <f t="shared" si="20"/>
        <v>0</v>
      </c>
      <c r="AP34" s="114" t="str">
        <f t="shared" si="21"/>
        <v/>
      </c>
      <c r="AQ34" s="89">
        <f t="shared" si="22"/>
        <v>0</v>
      </c>
      <c r="AR34" s="114" t="str">
        <f t="shared" si="23"/>
        <v/>
      </c>
      <c r="AS34" s="89">
        <f t="shared" si="24"/>
        <v>0</v>
      </c>
      <c r="AT34" s="114" t="str">
        <f t="shared" si="25"/>
        <v/>
      </c>
      <c r="AU34" s="89">
        <f t="shared" si="26"/>
        <v>0</v>
      </c>
      <c r="AV34" s="114" t="str">
        <f t="shared" si="27"/>
        <v/>
      </c>
      <c r="AW34" s="89">
        <f t="shared" si="28"/>
        <v>0</v>
      </c>
      <c r="AX34" s="114" t="str">
        <f t="shared" si="29"/>
        <v/>
      </c>
      <c r="AY34" s="89">
        <f t="shared" si="30"/>
        <v>0</v>
      </c>
      <c r="AZ34" s="116" t="str">
        <f t="shared" si="31"/>
        <v/>
      </c>
      <c r="BA34" s="113"/>
      <c r="BB34" s="122">
        <f t="shared" si="32"/>
        <v>0</v>
      </c>
      <c r="BC34" s="121" t="str">
        <f t="shared" si="33"/>
        <v/>
      </c>
      <c r="BD34" s="91">
        <f t="shared" si="34"/>
        <v>0</v>
      </c>
      <c r="BE34" s="121" t="str">
        <f t="shared" si="35"/>
        <v/>
      </c>
      <c r="BF34" s="91">
        <f t="shared" si="36"/>
        <v>0</v>
      </c>
      <c r="BG34" s="121" t="str">
        <f t="shared" si="37"/>
        <v/>
      </c>
      <c r="BH34" s="91">
        <f t="shared" si="38"/>
        <v>0</v>
      </c>
      <c r="BI34" s="121" t="str">
        <f t="shared" si="39"/>
        <v/>
      </c>
      <c r="BJ34" s="91">
        <f t="shared" si="40"/>
        <v>0</v>
      </c>
      <c r="BK34" s="121" t="str">
        <f t="shared" si="41"/>
        <v/>
      </c>
      <c r="BL34" s="91">
        <f t="shared" si="42"/>
        <v>0</v>
      </c>
      <c r="BM34" s="123" t="str">
        <f t="shared" si="43"/>
        <v/>
      </c>
      <c r="BN34" s="113"/>
      <c r="BO34" s="129">
        <f t="shared" si="44"/>
        <v>0</v>
      </c>
      <c r="BP34" s="128" t="str">
        <f t="shared" si="45"/>
        <v/>
      </c>
      <c r="BQ34" s="93">
        <f t="shared" si="46"/>
        <v>0</v>
      </c>
      <c r="BR34" s="128" t="str">
        <f t="shared" si="47"/>
        <v/>
      </c>
      <c r="BS34" s="93">
        <f t="shared" si="48"/>
        <v>0</v>
      </c>
      <c r="BT34" s="128" t="str">
        <f t="shared" si="49"/>
        <v/>
      </c>
      <c r="BU34" s="93">
        <f t="shared" si="111"/>
        <v>0</v>
      </c>
      <c r="BV34" s="128" t="str">
        <f t="shared" si="50"/>
        <v/>
      </c>
      <c r="BW34" s="93">
        <f t="shared" si="51"/>
        <v>0</v>
      </c>
      <c r="BX34" s="128" t="str">
        <f t="shared" si="52"/>
        <v/>
      </c>
      <c r="BY34" s="93">
        <f t="shared" si="53"/>
        <v>0</v>
      </c>
      <c r="BZ34" s="130" t="str">
        <f t="shared" si="54"/>
        <v/>
      </c>
      <c r="CA34" s="113"/>
      <c r="CB34" s="136">
        <f t="shared" si="55"/>
        <v>0</v>
      </c>
      <c r="CC34" s="135" t="str">
        <f t="shared" si="56"/>
        <v/>
      </c>
      <c r="CD34" s="95">
        <f t="shared" si="57"/>
        <v>0</v>
      </c>
      <c r="CE34" s="135" t="str">
        <f t="shared" si="58"/>
        <v/>
      </c>
      <c r="CF34" s="95">
        <f t="shared" si="59"/>
        <v>0</v>
      </c>
      <c r="CG34" s="135" t="str">
        <f t="shared" si="60"/>
        <v/>
      </c>
      <c r="CH34" s="95">
        <f t="shared" si="61"/>
        <v>0</v>
      </c>
      <c r="CI34" s="135" t="str">
        <f t="shared" si="62"/>
        <v/>
      </c>
      <c r="CJ34" s="95">
        <f t="shared" si="63"/>
        <v>0</v>
      </c>
      <c r="CK34" s="135" t="str">
        <f t="shared" si="64"/>
        <v/>
      </c>
      <c r="CL34" s="95">
        <f t="shared" si="65"/>
        <v>0</v>
      </c>
      <c r="CM34" s="137" t="str">
        <f t="shared" si="66"/>
        <v/>
      </c>
      <c r="CO34" s="163">
        <f>IFERROR(ROUNDUP((AB34*(VLOOKUP(VLOOKUP(AC34,Données!$J$2:$L$208,3,FALSE),Données!$E$10:$G$12,3,FALSE)))/1,0),0)</f>
        <v>0</v>
      </c>
      <c r="CP34" s="159">
        <f>IFERROR(ROUNDUP((AD34*(VLOOKUP(VLOOKUP(AE34,Données!$J$2:$L$208,3,FALSE),Données!$E$10:$G$12,3,FALSE)))/1,0),0)</f>
        <v>0</v>
      </c>
      <c r="CQ34" s="159">
        <f>IFERROR(ROUNDUP((AF34*(VLOOKUP(VLOOKUP(AG34,Données!$J$2:$L$208,3,FALSE),Données!$E$10:$G$12,3,FALSE)))/1,0),0)</f>
        <v>0</v>
      </c>
      <c r="CR34" s="159">
        <f>IFERROR(ROUNDUP((AH34*(VLOOKUP(VLOOKUP(AI34,Données!$J$2:$L$208,3,FALSE),Données!$E$10:$G$12,3,FALSE)))/1,0),0)</f>
        <v>0</v>
      </c>
      <c r="CS34" s="159">
        <f>IFERROR(ROUNDUP((AJ34*(VLOOKUP(VLOOKUP(AK34,Données!$J$2:$L$208,3,FALSE),Données!$E$10:$G$12,3,FALSE)))/1,0),0)</f>
        <v>0</v>
      </c>
      <c r="CT34" s="160">
        <f>IFERROR(ROUNDUP((AL34*(VLOOKUP(VLOOKUP(AM34,Données!$J$2:$L$208,3,FALSE),Données!$E$10:$G$12,3,FALSE)))/1,0),0)</f>
        <v>0</v>
      </c>
      <c r="CU34" s="158">
        <f>IF(ISNA(15/(VLOOKUP(VLOOKUP(AC34,Données!$J$2:$L$208,3,FALSE),Données!$E$10:$G$12,3,FALSE))),0,15/(VLOOKUP(VLOOKUP(AC34,Données!$J$2:$L$208,3,FALSE),Données!$E$10:$G$12,3,FALSE)))</f>
        <v>0</v>
      </c>
      <c r="CV34" s="159">
        <f>IF(ISNA(15/(VLOOKUP(VLOOKUP(AE34,Données!$J$2:$L$208,3,FALSE),Données!$E$10:$G$12,3,FALSE))),0,15/(VLOOKUP(VLOOKUP(AE34,Données!$J$2:$L$208,3,FALSE),Données!$E$10:$G$12,3,FALSE)))</f>
        <v>0</v>
      </c>
      <c r="CW34" s="159">
        <f>IF(ISNA(15/(VLOOKUP(VLOOKUP(AG34,Données!$J$2:$L$208,3,FALSE),Données!$E$10:$G$12,3,FALSE))),0,15/(VLOOKUP(VLOOKUP(AG34,Données!$J$2:$L$208,3,FALSE),Données!$E$10:$G$12,3,FALSE)))</f>
        <v>0</v>
      </c>
      <c r="CX34" s="159">
        <f>IF(ISNA(15/(VLOOKUP(VLOOKUP(AI34,Données!$J$2:$L$208,3,FALSE),Données!$E$10:$G$12,3,FALSE))),0,15/(VLOOKUP(VLOOKUP(AI34,Données!$J$2:$L$208,3,FALSE),Données!$E$10:$G$12,3,FALSE)))</f>
        <v>0</v>
      </c>
      <c r="CY34" s="159">
        <f>IF(ISNA(15/(VLOOKUP(VLOOKUP(AK34,Données!$J$2:$L$208,3,FALSE),Données!$E$10:$G$12,3,FALSE))),0,15/(VLOOKUP(VLOOKUP(AK34,Données!$J$2:$L$208,3,FALSE),Données!$E$10:$G$12,3,FALSE)))</f>
        <v>0</v>
      </c>
      <c r="CZ34" s="160">
        <f>IF(ISNA(15/(VLOOKUP(VLOOKUP(AM34,Données!$J$2:$L$208,3,FALSE),Données!$E$10:$G$12,3,FALSE))),0,15/(VLOOKUP(VLOOKUP(AM34,Données!$J$2:$L$208,3,FALSE),Données!$E$10:$G$12,3,FALSE)))</f>
        <v>0</v>
      </c>
      <c r="DA34" s="258">
        <v>34</v>
      </c>
      <c r="DB34" s="162">
        <f t="shared" si="112"/>
        <v>12</v>
      </c>
      <c r="DC34" s="161">
        <f t="shared" si="67"/>
        <v>0</v>
      </c>
      <c r="DD34" s="256">
        <f t="shared" si="68"/>
        <v>0</v>
      </c>
      <c r="DE34" s="259">
        <f>HLOOKUP(DA34,Plan!$I$6:$IO$26,17,FALSE)</f>
        <v>13</v>
      </c>
      <c r="DF34" s="164" t="s">
        <v>440</v>
      </c>
      <c r="DG34" s="157" t="str">
        <f t="shared" si="113"/>
        <v>13h15  13</v>
      </c>
      <c r="DH34" s="332">
        <f t="shared" si="69"/>
        <v>156</v>
      </c>
      <c r="DI34" s="334">
        <f t="shared" si="141"/>
        <v>369</v>
      </c>
      <c r="DK34" s="226">
        <f>IFERROR(ROUNDUP((AO34*(VLOOKUP(VLOOKUP(AP34,Données!$J$2:$L$208,3,FALSE),Données!$E$10:$G$12,3,FALSE)))/1,0),0)</f>
        <v>0</v>
      </c>
      <c r="DL34" s="173">
        <f>IFERROR(ROUNDUP((AQ34*(VLOOKUP(VLOOKUP(AR34,Données!$J$2:$L$208,3,FALSE),Données!$E$10:$G$12,3,FALSE)))/1,0),0)</f>
        <v>0</v>
      </c>
      <c r="DM34" s="173">
        <f>IFERROR(ROUNDUP((AS34*(VLOOKUP(VLOOKUP(AT34,Données!$J$2:$L$208,3,FALSE),Données!$E$10:$G$12,3,FALSE)))/1,0),0)</f>
        <v>0</v>
      </c>
      <c r="DN34" s="173">
        <f>IFERROR(ROUNDUP((AU34*(VLOOKUP(VLOOKUP(AV34,Données!$J$2:$L$208,3,FALSE),Données!$E$10:$G$12,3,FALSE)))/1,0),0)</f>
        <v>0</v>
      </c>
      <c r="DO34" s="173">
        <f>IFERROR(ROUNDUP((AW34*(VLOOKUP(VLOOKUP(AX34,Données!$J$2:$L$208,3,FALSE),Données!$E$10:$G$12,3,FALSE)))/1,0),0)</f>
        <v>0</v>
      </c>
      <c r="DP34" s="174">
        <f>IFERROR(ROUNDUP((AY34*(VLOOKUP(VLOOKUP(AZ34,Données!$J$2:$L$208,3,FALSE),Données!$E$10:$G$12,3,FALSE)))/1,0),0)</f>
        <v>0</v>
      </c>
      <c r="DQ34" s="172">
        <f>IF(ISNA(15/(VLOOKUP(VLOOKUP(AP34,Données!$J$2:$L$208,3,FALSE),Données!$E$10:$G$12,3,FALSE))),0,15/(VLOOKUP(VLOOKUP(AP34,Données!$J$2:$L$208,3,FALSE),Données!$E$10:$G$12,3,FALSE)))</f>
        <v>0</v>
      </c>
      <c r="DR34" s="173">
        <f>IF(ISNA(15/(VLOOKUP(VLOOKUP(AR34,Données!$J$2:$L$208,3,FALSE),Données!$E$10:$G$12,3,FALSE))),0,15/(VLOOKUP(VLOOKUP(AR34,Données!$J$2:$L$208,3,FALSE),Données!$E$10:$G$12,3,FALSE)))</f>
        <v>0</v>
      </c>
      <c r="DS34" s="173">
        <f>IF(ISNA(15/(VLOOKUP(VLOOKUP(AT34,Données!$J$2:$L$208,3,FALSE),Données!$E$10:$G$12,3,FALSE))),0,15/(VLOOKUP(VLOOKUP(AT34,Données!$J$2:$L$208,3,FALSE),Données!$E$10:$G$12,3,FALSE)))</f>
        <v>0</v>
      </c>
      <c r="DT34" s="173">
        <f>IF(ISNA(15/(VLOOKUP(VLOOKUP(AV34,Données!$J$2:$L$208,3,FALSE),Données!$E$10:$G$12,3,FALSE))),0,15/(VLOOKUP(VLOOKUP(AV34,Données!$J$2:$L$208,3,FALSE),Données!$E$10:$G$12,3,FALSE)))</f>
        <v>0</v>
      </c>
      <c r="DU34" s="173">
        <f>IF(ISNA(15/(VLOOKUP(VLOOKUP(AX34,Données!$J$2:$L$208,3,FALSE),Données!$E$10:$G$12,3,FALSE))),0,15/(VLOOKUP(VLOOKUP(AX34,Données!$J$2:$L$208,3,FALSE),Données!$E$10:$G$12,3,FALSE)))</f>
        <v>0</v>
      </c>
      <c r="DV34" s="174">
        <f>IF(ISNA(15/(VLOOKUP(VLOOKUP(AZ34,Données!$J$2:$L$208,3,FALSE),Données!$E$10:$G$12,3,FALSE))),0,15/(VLOOKUP(VLOOKUP(AZ34,Données!$J$2:$L$208,3,FALSE),Données!$E$10:$G$12,3,FALSE)))</f>
        <v>0</v>
      </c>
      <c r="DW34" s="282">
        <v>34</v>
      </c>
      <c r="DX34" s="169">
        <f t="shared" si="114"/>
        <v>18</v>
      </c>
      <c r="DY34" s="171">
        <f t="shared" si="115"/>
        <v>0</v>
      </c>
      <c r="DZ34" s="228" t="str">
        <f t="shared" si="71"/>
        <v/>
      </c>
      <c r="EA34" s="283">
        <f>HLOOKUP(DW34,Plan!$I$6:$IO$26,16,FALSE)</f>
        <v>0</v>
      </c>
      <c r="EB34" s="278" t="s">
        <v>440</v>
      </c>
      <c r="EC34" s="279" t="str">
        <f t="shared" si="116"/>
        <v>13h15  0</v>
      </c>
      <c r="ED34" s="84">
        <f t="shared" si="142"/>
        <v>0</v>
      </c>
      <c r="EE34" s="286">
        <f t="shared" si="143"/>
        <v>0</v>
      </c>
      <c r="EG34" s="208">
        <f>IFERROR(ROUNDUP((BB34*(VLOOKUP(VLOOKUP(BC34,Données!$J$2:$L$208,3,FALSE),Données!$E$10:$G$12,3,FALSE)))/1,0),0)</f>
        <v>0</v>
      </c>
      <c r="EH34" s="182">
        <f>IFERROR(ROUNDUP((BD34*(VLOOKUP(VLOOKUP(BE34,Données!$J$2:$L$208,3,FALSE),Données!$E$10:$G$12,3,FALSE)))/1,0),0)</f>
        <v>0</v>
      </c>
      <c r="EI34" s="182">
        <f>IFERROR(ROUNDUP((BF34*(VLOOKUP(VLOOKUP(BG34,Données!$J$2:$L$208,3,FALSE),Données!$E$10:$G$12,3,FALSE)))/1,0),0)</f>
        <v>0</v>
      </c>
      <c r="EJ34" s="182">
        <f>IFERROR(ROUNDUP((BH34*(VLOOKUP(VLOOKUP(BI34,Données!$J$2:$L$208,3,FALSE),Données!$E$10:$G$12,3,FALSE)))/1,0),0)</f>
        <v>0</v>
      </c>
      <c r="EK34" s="182">
        <f>IFERROR(ROUNDUP((BJ34*(VLOOKUP(VLOOKUP(BK34,Données!$J$2:$L$208,3,FALSE),Données!$E$10:$G$12,3,FALSE)))/1,0),0)</f>
        <v>0</v>
      </c>
      <c r="EL34" s="183">
        <f>IFERROR(ROUNDUP((BL34*(VLOOKUP(VLOOKUP(BM34,Données!$J$2:$L$208,3,FALSE),Données!$E$10:$G$12,3,FALSE)))/1,0),0)</f>
        <v>0</v>
      </c>
      <c r="EM34" s="181">
        <f>IF(ISNA(15/(VLOOKUP(VLOOKUP(BC34,Données!$J$2:$L$208,3,FALSE),Données!$E$10:$G$12,3,FALSE))),0,15/(VLOOKUP(VLOOKUP(BC34,Données!$J$2:$L$208,3,FALSE),Données!$E$10:$G$12,3,FALSE)))</f>
        <v>0</v>
      </c>
      <c r="EN34" s="182">
        <f>IF(ISNA(15/(VLOOKUP(VLOOKUP(BE34,Données!$J$2:$L$208,3,FALSE),Données!$E$10:$G$12,3,FALSE))),0,15/(VLOOKUP(VLOOKUP(BE34,Données!$J$2:$L$208,3,FALSE),Données!$E$10:$G$12,3,FALSE)))</f>
        <v>0</v>
      </c>
      <c r="EO34" s="182">
        <f>IF(ISNA(15/(VLOOKUP(VLOOKUP(BG34,Données!$J$2:$L$208,3,FALSE),Données!$E$10:$G$12,3,FALSE))),0,15/(VLOOKUP(VLOOKUP(BG34,Données!$J$2:$L$208,3,FALSE),Données!$E$10:$G$12,3,FALSE)))</f>
        <v>0</v>
      </c>
      <c r="EP34" s="182">
        <f>IF(ISNA(15/(VLOOKUP(VLOOKUP(BI34,Données!$J$2:$L$208,3,FALSE),Données!$E$10:$G$12,3,FALSE))),0,15/(VLOOKUP(VLOOKUP(BI34,Données!$J$2:$L$208,3,FALSE),Données!$E$10:$G$12,3,FALSE)))</f>
        <v>0</v>
      </c>
      <c r="EQ34" s="182">
        <f>IF(ISNA(15/(VLOOKUP(VLOOKUP(BK34,Données!$J$2:$L$208,3,FALSE),Données!$E$10:$G$12,3,FALSE))),0,15/(VLOOKUP(VLOOKUP(BK34,Données!$J$2:$L$208,3,FALSE),Données!$E$10:$G$12,3,FALSE)))</f>
        <v>0</v>
      </c>
      <c r="ER34" s="183">
        <f>IF(ISNA(15/(VLOOKUP(VLOOKUP(BM34,Données!$J$2:$L$208,3,FALSE),Données!$E$10:$G$12,3,FALSE))),0,15/(VLOOKUP(VLOOKUP(BM34,Données!$J$2:$L$208,3,FALSE),Données!$E$10:$G$12,3,FALSE)))</f>
        <v>0</v>
      </c>
      <c r="ES34" s="293">
        <v>34</v>
      </c>
      <c r="ET34" s="573">
        <f t="shared" si="117"/>
        <v>36</v>
      </c>
      <c r="EU34" s="180">
        <f t="shared" si="118"/>
        <v>0</v>
      </c>
      <c r="EV34" s="211" t="str">
        <f t="shared" si="72"/>
        <v/>
      </c>
      <c r="EW34" s="211">
        <f>HLOOKUP(ES34,Plan!$I$6:$IO$26,19,FALSE)</f>
        <v>8</v>
      </c>
      <c r="EX34" s="210" t="s">
        <v>440</v>
      </c>
      <c r="EY34" s="182" t="str">
        <f t="shared" si="119"/>
        <v>13h15  8</v>
      </c>
      <c r="EZ34" s="295">
        <f t="shared" si="144"/>
        <v>288</v>
      </c>
      <c r="FA34" s="296">
        <f t="shared" si="148"/>
        <v>63.5</v>
      </c>
      <c r="FC34" s="200">
        <f>IFERROR(ROUNDUP((BO34*(VLOOKUP(VLOOKUP(BP34,Données!$J$2:$L$208,3,FALSE),Données!$E$10:$G$12,3,FALSE)))/1,0),0)</f>
        <v>0</v>
      </c>
      <c r="FD34" s="190">
        <f>IFERROR(ROUNDUP((BQ34*(VLOOKUP(VLOOKUP(BR34,Données!$J$2:$L$208,3,FALSE),Données!$E$10:$G$12,3,FALSE)))/1,0),0)</f>
        <v>0</v>
      </c>
      <c r="FE34" s="190">
        <f>IFERROR(ROUNDUP((BS34*(VLOOKUP(VLOOKUP(BT34,Données!$J$2:$L$208,3,FALSE),Données!$E$10:$G$12,3,FALSE)))/1,0),0)</f>
        <v>0</v>
      </c>
      <c r="FF34" s="190">
        <f>IFERROR(ROUNDUP((BU34*(VLOOKUP(VLOOKUP(BV34,Données!$J$2:$L$208,3,FALSE),Données!$E$10:$G$12,3,FALSE)))/1,0),0)</f>
        <v>0</v>
      </c>
      <c r="FG34" s="190">
        <f>IFERROR(ROUNDUP((BW34*(VLOOKUP(VLOOKUP(BX34,Données!$J$2:$L$208,3,FALSE),Données!$E$10:$G$12,3,FALSE)))/1,0),0)</f>
        <v>0</v>
      </c>
      <c r="FH34" s="191">
        <f>IFERROR(ROUNDUP((BY34*(VLOOKUP(VLOOKUP(BZ34,Données!$J$2:$L$208,3,FALSE),Données!$E$10:$G$12,3,FALSE)))/1,0),0)</f>
        <v>0</v>
      </c>
      <c r="FI34" s="189">
        <f>IF(ISNA(15/(VLOOKUP(VLOOKUP(BP34,Données!$J$2:$L$208,3,FALSE),Données!$E$10:$G$12,3,FALSE))),0,15/(VLOOKUP(VLOOKUP(BP34,Données!$J$2:$L$208,3,FALSE),Données!$E$10:$G$12,3,FALSE)))</f>
        <v>0</v>
      </c>
      <c r="FJ34" s="190">
        <f>IF(ISNA(15/(VLOOKUP(VLOOKUP(BR34,Données!$J$2:$L$208,3,FALSE),Données!$E$10:$G$12,3,FALSE))),0,15/(VLOOKUP(VLOOKUP(BR34,Données!$J$2:$L$208,3,FALSE),Données!$E$10:$G$12,3,FALSE)))</f>
        <v>0</v>
      </c>
      <c r="FK34" s="190">
        <f>IF(ISNA(15/(VLOOKUP(VLOOKUP(BT34,Données!$J$2:$L$208,3,FALSE),Données!$E$10:$G$12,3,FALSE))),0,15/(VLOOKUP(VLOOKUP(BT34,Données!$J$2:$L$208,3,FALSE),Données!$E$10:$G$12,3,FALSE)))</f>
        <v>0</v>
      </c>
      <c r="FL34" s="190">
        <f>IF(ISNA(15/(VLOOKUP(VLOOKUP(BV34,Données!$J$2:$L$208,3,FALSE),Données!$E$10:$G$12,3,FALSE))),0,15/(VLOOKUP(VLOOKUP(BV34,Données!$J$2:$L$208,3,FALSE),Données!$E$10:$G$12,3,FALSE)))</f>
        <v>0</v>
      </c>
      <c r="FM34" s="190">
        <f>IF(ISNA(15/(VLOOKUP(VLOOKUP(BX34,Données!$J$2:$L$208,3,FALSE),Données!$E$10:$G$12,3,FALSE))),0,15/(VLOOKUP(VLOOKUP(BX34,Données!$J$2:$L$208,3,FALSE),Données!$E$10:$G$12,3,FALSE)))</f>
        <v>0</v>
      </c>
      <c r="FN34" s="191">
        <f>IF(ISNA(15/(VLOOKUP(VLOOKUP(BZ34,Données!$J$2:$L$208,3,FALSE),Données!$E$10:$G$12,3,FALSE))),0,15/(VLOOKUP(VLOOKUP(BZ34,Données!$J$2:$L$208,3,FALSE),Données!$E$10:$G$12,3,FALSE)))</f>
        <v>0</v>
      </c>
      <c r="FO34" s="305">
        <v>34</v>
      </c>
      <c r="FP34" s="188">
        <f t="shared" si="120"/>
        <v>36</v>
      </c>
      <c r="FQ34" s="190">
        <f t="shared" si="121"/>
        <v>0</v>
      </c>
      <c r="FR34" s="203" t="str">
        <f t="shared" si="73"/>
        <v/>
      </c>
      <c r="FS34" s="203">
        <f>HLOOKUP(FO34,Plan!$I$6:$IO$26,20,FALSE)</f>
        <v>0</v>
      </c>
      <c r="FT34" s="202" t="s">
        <v>440</v>
      </c>
      <c r="FU34" s="190" t="str">
        <f t="shared" si="122"/>
        <v>13h15  0</v>
      </c>
      <c r="FV34" s="307">
        <f t="shared" si="123"/>
        <v>0</v>
      </c>
      <c r="FW34" s="308">
        <f t="shared" si="145"/>
        <v>434</v>
      </c>
      <c r="FY34" s="233">
        <f>IFERROR(ROUNDUP((CB34*(VLOOKUP(VLOOKUP(CC34,Données!$J$2:$L$208,3,FALSE),Données!$E$10:$G$12,3,FALSE)))/1,0),0)</f>
        <v>0</v>
      </c>
      <c r="FZ34" s="218">
        <f>IFERROR(ROUNDUP((CD34*(VLOOKUP(VLOOKUP(CE34,Données!$J$2:$L$208,3,FALSE),Données!$E$10:$G$12,3,FALSE)))/1,0),0)</f>
        <v>0</v>
      </c>
      <c r="GA34" s="218">
        <f>IFERROR(ROUNDUP((CF34*(VLOOKUP(VLOOKUP(CG34,Données!$J$2:$L$208,3,FALSE),Données!$E$10:$G$12,3,FALSE)))/1,0),0)</f>
        <v>0</v>
      </c>
      <c r="GB34" s="218">
        <f>IFERROR(ROUNDUP((CH34*(VLOOKUP(VLOOKUP(CI34,Données!$J$2:$L$208,3,FALSE),Données!$E$10:$G$12,3,FALSE)))/1,0),0)</f>
        <v>0</v>
      </c>
      <c r="GC34" s="218">
        <f>IFERROR(ROUNDUP((CJ34*(VLOOKUP(VLOOKUP(CK34,Données!$J$2:$L$208,3,FALSE),Données!$E$10:$G$12,3,FALSE)))/1,0),0)</f>
        <v>0</v>
      </c>
      <c r="GD34" s="219">
        <f>IFERROR(ROUNDUP((CL34*(VLOOKUP(VLOOKUP(CM34,Données!$J$2:$L$208,3,FALSE),Données!$E$10:$G$12,3,FALSE)))/1,0),0)</f>
        <v>0</v>
      </c>
      <c r="GE34" s="217">
        <f>IF(ISNA(15/(VLOOKUP(VLOOKUP(CC34,Données!$J$2:$L$208,3,FALSE),Données!$E$10:$G$12,3,FALSE))),0,15/(VLOOKUP(VLOOKUP(CC34,Données!$J$2:$L$208,3,FALSE),Données!$E$10:$G$12,3,FALSE)))</f>
        <v>0</v>
      </c>
      <c r="GF34" s="218">
        <f>IF(ISNA(15/(VLOOKUP(VLOOKUP(CE34,Données!$J$2:$L$208,3,FALSE),Données!$E$10:$G$12,3,FALSE))),0,15/(VLOOKUP(VLOOKUP(CE34,Données!$J$2:$L$208,3,FALSE),Données!$E$10:$G$12,3,FALSE)))</f>
        <v>0</v>
      </c>
      <c r="GG34" s="218">
        <f>IF(ISNA(15/(VLOOKUP(VLOOKUP(CG34,Données!$J$2:$L$208,3,FALSE),Données!$E$10:$G$12,3,FALSE))),0,15/(VLOOKUP(VLOOKUP(CG34,Données!$J$2:$L$208,3,FALSE),Données!$E$10:$G$12,3,FALSE)))</f>
        <v>0</v>
      </c>
      <c r="GH34" s="218">
        <f>IF(ISNA(15/(VLOOKUP(VLOOKUP(CI34,Données!$J$2:$L$208,3,FALSE),Données!$E$10:$G$12,3,FALSE))),0,15/(VLOOKUP(VLOOKUP(CI34,Données!$J$2:$L$208,3,FALSE),Données!$E$10:$G$12,3,FALSE)))</f>
        <v>0</v>
      </c>
      <c r="GI34" s="218">
        <f>IF(ISNA(15/(VLOOKUP(VLOOKUP(CK34,Données!$J$2:$L$208,3,FALSE),Données!$E$10:$G$12,3,FALSE))),0,15/(VLOOKUP(VLOOKUP(CK34,Données!$J$2:$L$208,3,FALSE),Données!$E$10:$G$12,3,FALSE)))</f>
        <v>0</v>
      </c>
      <c r="GJ34" s="219">
        <f>IF(ISNA(15/(VLOOKUP(VLOOKUP(CM34,Données!$J$2:$L$208,3,FALSE),Données!$E$10:$G$12,3,FALSE))),0,15/(VLOOKUP(VLOOKUP(CM34,Données!$J$2:$L$208,3,FALSE),Données!$E$10:$G$12,3,FALSE)))</f>
        <v>0</v>
      </c>
      <c r="GK34" s="318">
        <v>34</v>
      </c>
      <c r="GL34" s="216">
        <f t="shared" si="124"/>
        <v>36</v>
      </c>
      <c r="GM34" s="218">
        <f t="shared" si="125"/>
        <v>0</v>
      </c>
      <c r="GN34" s="236" t="str">
        <f t="shared" si="74"/>
        <v/>
      </c>
      <c r="GO34" s="236">
        <f>HLOOKUP(GK34,Plan!$I$6:$IO$26,21,FALSE)</f>
        <v>0</v>
      </c>
      <c r="GP34" s="235" t="s">
        <v>440</v>
      </c>
      <c r="GQ34" s="218" t="str">
        <f t="shared" si="126"/>
        <v>13h15  0</v>
      </c>
      <c r="GR34" s="320">
        <f t="shared" si="75"/>
        <v>0</v>
      </c>
      <c r="GS34" s="321">
        <f t="shared" si="146"/>
        <v>65</v>
      </c>
      <c r="GT34" s="103"/>
      <c r="GU34" s="426">
        <v>0.55208333333333337</v>
      </c>
      <c r="GV34" s="431" t="e">
        <f>#REF!</f>
        <v>#REF!</v>
      </c>
      <c r="GW34" s="432" t="e">
        <f>#REF!</f>
        <v>#REF!</v>
      </c>
      <c r="GX34" s="448" t="e">
        <f t="shared" si="127"/>
        <v>#REF!</v>
      </c>
      <c r="GY34" s="431" t="e">
        <f>#REF!</f>
        <v>#REF!</v>
      </c>
      <c r="GZ34" s="423" t="e">
        <f>#REF!</f>
        <v>#REF!</v>
      </c>
      <c r="HA34" s="434" t="e">
        <f>#REF!</f>
        <v>#REF!</v>
      </c>
      <c r="HB34" s="451" t="e">
        <f t="shared" si="128"/>
        <v>#REF!</v>
      </c>
      <c r="HD34" s="426">
        <v>0.55208333333333337</v>
      </c>
      <c r="HE34" s="453" t="str">
        <f>IF(AB34=0,"",IF(VLOOKUP(AC34,Données!$J$2:$M$258,4,FALSE)="G",AB34,""))</f>
        <v/>
      </c>
      <c r="HF34" s="397" t="str">
        <f>IF(AD34=0,"",IF(VLOOKUP(AE34,Données!$J$2:$M$258,4,FALSE)="G",AD34,""))</f>
        <v/>
      </c>
      <c r="HG34" s="397" t="str">
        <f>IF(AF34=0,"",IF(VLOOKUP(AG34,Données!$J$2:$M$258,4,FALSE)="G",AF34,""))</f>
        <v/>
      </c>
      <c r="HH34" s="397" t="str">
        <f>IF(AH34=0,"",IF(VLOOKUP(AI34,Données!$J$2:$M$258,4,FALSE)="G",AH34,""))</f>
        <v/>
      </c>
      <c r="HI34" s="397" t="str">
        <f>IF(AJ34=0,"",IF(VLOOKUP(AK34,Données!$J$2:$M$258,4,FALSE)="G",AJ34,""))</f>
        <v/>
      </c>
      <c r="HJ34" s="461" t="str">
        <f>IF(AL34=0,"",IF(VLOOKUP(AM34,Données!$J$2:$M$258,4,FALSE)="G",AL34,""))</f>
        <v/>
      </c>
      <c r="HK34" s="464">
        <f t="shared" si="129"/>
        <v>0</v>
      </c>
      <c r="HL34" s="453" t="str">
        <f>IF(AO34=0,"",IF(VLOOKUP(AP34,Données!$J$2:$M$258,4,FALSE)="G",AO34,""))</f>
        <v/>
      </c>
      <c r="HM34" s="397" t="str">
        <f>IF(AQ34=0,"",IF(VLOOKUP(AR34,Données!$J$2:$M$258,4,FALSE)="G",AQ34,""))</f>
        <v/>
      </c>
      <c r="HN34" s="397" t="str">
        <f>IF(AS34=0,"",IF(VLOOKUP(AT34,Données!$J$2:$M$258,4,FALSE)="G",AS34,""))</f>
        <v/>
      </c>
      <c r="HO34" s="397" t="str">
        <f>IF(AU34=0,"",IF(VLOOKUP(AV34,Données!$J$2:$M$258,4,FALSE)="G",AU34,""))</f>
        <v/>
      </c>
      <c r="HP34" s="397" t="str">
        <f>IF(AW34=0,"",IF(VLOOKUP(AX34,Données!$J$2:$M$258,4,FALSE)="G",AW34,""))</f>
        <v/>
      </c>
      <c r="HQ34" s="461" t="str">
        <f>IF(AY34=0,"",IF(VLOOKUP(AZ34,Données!$J$2:$M$258,4,FALSE)="G",AY34,""))</f>
        <v/>
      </c>
      <c r="HR34" s="464">
        <f t="shared" si="130"/>
        <v>0</v>
      </c>
      <c r="HS34" s="453" t="str">
        <f>IF(BB34=0,"",IF(VLOOKUP(BC34,Données!$J$2:$M$258,4,FALSE)="G",BB34,""))</f>
        <v/>
      </c>
      <c r="HT34" s="397" t="str">
        <f>IF(BD34=0,"",IF(VLOOKUP(BE34,Données!$J$2:$M$258,4,FALSE)="G",BD34,""))</f>
        <v/>
      </c>
      <c r="HU34" s="397" t="str">
        <f>IF(BF34=0,"",IF(VLOOKUP(BG34,Données!$J$2:$M$258,4,FALSE)="G",BF34,""))</f>
        <v/>
      </c>
      <c r="HV34" s="397" t="str">
        <f>IF(BH34=0,"",IF(VLOOKUP(BI34,Données!$J$2:$M$258,4,FALSE)="G",BH34,""))</f>
        <v/>
      </c>
      <c r="HW34" s="397" t="str">
        <f>IF(BJ34=0,"",IF(VLOOKUP(BK34,Données!$J$2:$M$258,4,FALSE)="G",BJ34,""))</f>
        <v/>
      </c>
      <c r="HX34" s="461" t="str">
        <f>IF(BL34=0,"",IF(VLOOKUP(BM34,Données!$J$2:$M$258,4,FALSE)="G",BL34,""))</f>
        <v/>
      </c>
      <c r="HY34" s="464">
        <f t="shared" si="131"/>
        <v>0</v>
      </c>
      <c r="HZ34" s="453" t="str">
        <f>IF(BO34=0,"",IF(VLOOKUP(BP34,Données!$J$2:$M$258,4,FALSE)="G",BO34,""))</f>
        <v/>
      </c>
      <c r="IA34" s="397" t="str">
        <f>IF(BQ34=0,"",IF(VLOOKUP(BR34,Données!$J$2:$M$258,4,FALSE)="G",BQ34,""))</f>
        <v/>
      </c>
      <c r="IB34" s="397" t="str">
        <f>IF(BS34=0,"",IF(VLOOKUP(BT34,Données!$J$2:$M$258,4,FALSE)="G",BS34,""))</f>
        <v/>
      </c>
      <c r="IC34" s="397" t="str">
        <f>IF(BU34=0,"",IF(VLOOKUP(BV34,Données!$J$2:$M$258,4,FALSE)="G",BU34,""))</f>
        <v/>
      </c>
      <c r="ID34" s="397" t="str">
        <f>IF(BW34=0,"",IF(VLOOKUP(BX34,Données!$J$2:$M$258,4,FALSE)="G",BW34,""))</f>
        <v/>
      </c>
      <c r="IE34" s="461" t="str">
        <f>IF(BY34=0,"",IF(VLOOKUP(BZ34,Données!$J$2:$M$258,4,FALSE)="G",BY34,""))</f>
        <v/>
      </c>
      <c r="IF34" s="464">
        <f t="shared" si="132"/>
        <v>0</v>
      </c>
      <c r="IG34" s="453" t="str">
        <f>IF(CB34=0,"",IF(VLOOKUP(CC34,Données!$J$2:$M$258,4,FALSE)="G",CB34,""))</f>
        <v/>
      </c>
      <c r="IH34" s="397" t="str">
        <f>IF(CD34=0,"",IF(VLOOKUP(CE34,Données!$J$2:$M$258,4,FALSE)="G",CD34,""))</f>
        <v/>
      </c>
      <c r="II34" s="397" t="str">
        <f>IF(CF34=0,"",IF(VLOOKUP(CG34,Données!$J$2:$M$258,4,FALSE)="G",CF34,""))</f>
        <v/>
      </c>
      <c r="IJ34" s="397" t="str">
        <f>IF(CH34=0,"",IF(VLOOKUP(CI34,Données!$J$2:$M$258,4,FALSE)="G",CH34,""))</f>
        <v/>
      </c>
      <c r="IK34" s="397" t="str">
        <f>IF(CJ34=0,"",IF(VLOOKUP(CK34,Données!$J$2:$M$258,4,FALSE)="G",CJ34,""))</f>
        <v/>
      </c>
      <c r="IL34" s="461" t="str">
        <f>IF(CL34=0,"",IF(VLOOKUP(CM34,Données!$J$2:$M$258,4,FALSE)="G",CL34,""))</f>
        <v/>
      </c>
      <c r="IM34" s="464">
        <f t="shared" si="133"/>
        <v>0</v>
      </c>
      <c r="IO34" s="480">
        <f t="shared" si="77"/>
        <v>0</v>
      </c>
      <c r="IP34" s="481">
        <f t="shared" si="78"/>
        <v>0</v>
      </c>
      <c r="IQ34" s="482">
        <f t="shared" si="79"/>
        <v>0</v>
      </c>
      <c r="IR34" s="483">
        <f t="shared" si="80"/>
        <v>0</v>
      </c>
      <c r="IS34" s="484">
        <f t="shared" si="81"/>
        <v>0</v>
      </c>
      <c r="IT34" s="481">
        <f t="shared" si="82"/>
        <v>0</v>
      </c>
      <c r="IU34" s="482">
        <f t="shared" si="134"/>
        <v>13</v>
      </c>
      <c r="IV34" s="485">
        <f t="shared" si="135"/>
        <v>0</v>
      </c>
      <c r="IW34" s="483">
        <f>HLOOKUP(FO34,Plan!$I$6:$IO$30,25,FALSE)</f>
        <v>0</v>
      </c>
      <c r="IX34" s="482" t="str">
        <f t="shared" si="83"/>
        <v>13h15  13</v>
      </c>
      <c r="IY34" s="485">
        <f t="shared" si="84"/>
        <v>156</v>
      </c>
      <c r="IZ34" s="486">
        <f t="shared" si="85"/>
        <v>369</v>
      </c>
      <c r="JA34" s="484" t="str">
        <f t="shared" si="86"/>
        <v>13h15  0</v>
      </c>
      <c r="JB34" s="485">
        <f t="shared" si="87"/>
        <v>0</v>
      </c>
      <c r="JC34" s="487">
        <f t="shared" si="88"/>
        <v>0</v>
      </c>
      <c r="JD34" s="488" t="e">
        <f t="shared" si="136"/>
        <v>#REF!</v>
      </c>
      <c r="JF34" s="512">
        <f t="shared" si="89"/>
        <v>0</v>
      </c>
      <c r="JG34" s="513">
        <f t="shared" si="90"/>
        <v>0</v>
      </c>
      <c r="JH34" s="514">
        <f t="shared" si="91"/>
        <v>0</v>
      </c>
      <c r="JI34" s="515">
        <f t="shared" si="92"/>
        <v>0</v>
      </c>
      <c r="JJ34" s="513">
        <f t="shared" si="93"/>
        <v>0</v>
      </c>
      <c r="JK34" s="516">
        <f t="shared" si="94"/>
        <v>0</v>
      </c>
      <c r="JL34" s="517">
        <f t="shared" si="95"/>
        <v>0</v>
      </c>
      <c r="JM34" s="513">
        <f t="shared" si="96"/>
        <v>0</v>
      </c>
      <c r="JN34" s="514">
        <f t="shared" si="97"/>
        <v>0</v>
      </c>
      <c r="JO34" s="506">
        <f t="shared" si="137"/>
        <v>8</v>
      </c>
      <c r="JP34" s="507">
        <f t="shared" si="138"/>
        <v>0</v>
      </c>
      <c r="JQ34" s="507">
        <f t="shared" si="139"/>
        <v>0</v>
      </c>
      <c r="JR34" s="508">
        <f>HLOOKUP(GK34,Plan!$I$6:$IO$30,25,FALSE)</f>
        <v>0</v>
      </c>
      <c r="JS34" s="515" t="str">
        <f t="shared" si="98"/>
        <v>13h15  8</v>
      </c>
      <c r="JT34" s="513">
        <f t="shared" si="99"/>
        <v>288</v>
      </c>
      <c r="JU34" s="518">
        <f t="shared" si="100"/>
        <v>63.5</v>
      </c>
      <c r="JV34" s="517" t="str">
        <f t="shared" si="101"/>
        <v>13h15  0</v>
      </c>
      <c r="JW34" s="513">
        <f t="shared" si="102"/>
        <v>0</v>
      </c>
      <c r="JX34" s="519">
        <f t="shared" si="103"/>
        <v>434</v>
      </c>
      <c r="JY34" s="515" t="str">
        <f t="shared" si="104"/>
        <v>13h15  0</v>
      </c>
      <c r="JZ34" s="513">
        <f t="shared" si="105"/>
        <v>0</v>
      </c>
      <c r="KA34" s="518">
        <f t="shared" si="106"/>
        <v>65</v>
      </c>
      <c r="KB34" s="520" t="e">
        <f t="shared" si="140"/>
        <v>#REF!</v>
      </c>
    </row>
    <row r="35" spans="1:288" ht="14.25" x14ac:dyDescent="0.2">
      <c r="A35" s="385">
        <f t="shared" si="0"/>
        <v>34</v>
      </c>
      <c r="B35" s="386" t="s">
        <v>407</v>
      </c>
      <c r="C35" s="387" t="s">
        <v>566</v>
      </c>
      <c r="D35" s="388" t="s">
        <v>771</v>
      </c>
      <c r="E35" s="388" t="s">
        <v>260</v>
      </c>
      <c r="F35" s="388">
        <v>156</v>
      </c>
      <c r="G35" s="394" t="str">
        <f>IF(ISNA(VLOOKUP(E35,Données!$J$2:$K$258,2,FALSE)),"",VLOOKUP(E35,Données!$J$2:$K$258,2,FALSE))</f>
        <v>London Gatwick</v>
      </c>
      <c r="H35" s="80"/>
      <c r="I35" s="77" t="str">
        <f t="shared" si="107"/>
        <v>1050TRD</v>
      </c>
      <c r="J35" s="82"/>
      <c r="K35" s="344" t="s">
        <v>709</v>
      </c>
      <c r="M35" s="84">
        <f t="shared" si="1"/>
        <v>0</v>
      </c>
      <c r="N35" s="84">
        <f t="shared" si="2"/>
        <v>0</v>
      </c>
      <c r="O35" s="84">
        <f t="shared" si="3"/>
        <v>0</v>
      </c>
      <c r="P35" s="84">
        <f t="shared" si="4"/>
        <v>0</v>
      </c>
      <c r="Q35" s="84">
        <f t="shared" si="5"/>
        <v>0</v>
      </c>
      <c r="S35" s="86" t="str">
        <f t="shared" si="108"/>
        <v>1050</v>
      </c>
      <c r="T35" s="371" t="str">
        <f>VLOOKUP(S35,Données!$Q$2:$R$229,2,FALSE)</f>
        <v>1045</v>
      </c>
      <c r="U35" s="85">
        <f>COUNTIF($T$4:T35,T35)</f>
        <v>3</v>
      </c>
      <c r="V35" s="85" t="str">
        <f t="shared" si="6"/>
        <v>TRD</v>
      </c>
      <c r="W35" s="85" t="str">
        <f t="shared" si="109"/>
        <v>10453TRD</v>
      </c>
      <c r="X35" s="85">
        <f t="shared" si="7"/>
        <v>156</v>
      </c>
      <c r="Y35" s="85" t="str">
        <f t="shared" si="8"/>
        <v>LTN</v>
      </c>
      <c r="AA35" s="342" t="s">
        <v>25</v>
      </c>
      <c r="AB35" s="107">
        <f t="shared" si="9"/>
        <v>0</v>
      </c>
      <c r="AC35" s="106" t="str">
        <f t="shared" si="110"/>
        <v/>
      </c>
      <c r="AD35" s="97">
        <f t="shared" si="10"/>
        <v>0</v>
      </c>
      <c r="AE35" s="106" t="str">
        <f t="shared" si="11"/>
        <v/>
      </c>
      <c r="AF35" s="97">
        <f t="shared" si="12"/>
        <v>0</v>
      </c>
      <c r="AG35" s="106" t="str">
        <f t="shared" si="13"/>
        <v/>
      </c>
      <c r="AH35" s="97">
        <f t="shared" si="14"/>
        <v>0</v>
      </c>
      <c r="AI35" s="106" t="str">
        <f t="shared" si="15"/>
        <v/>
      </c>
      <c r="AJ35" s="97">
        <f t="shared" si="16"/>
        <v>0</v>
      </c>
      <c r="AK35" s="106" t="str">
        <f t="shared" si="17"/>
        <v/>
      </c>
      <c r="AL35" s="97">
        <f t="shared" si="18"/>
        <v>0</v>
      </c>
      <c r="AM35" s="108" t="str">
        <f t="shared" si="19"/>
        <v/>
      </c>
      <c r="AN35" s="113"/>
      <c r="AO35" s="115">
        <f t="shared" si="20"/>
        <v>0</v>
      </c>
      <c r="AP35" s="114" t="str">
        <f t="shared" si="21"/>
        <v/>
      </c>
      <c r="AQ35" s="89">
        <f t="shared" si="22"/>
        <v>0</v>
      </c>
      <c r="AR35" s="114" t="str">
        <f t="shared" si="23"/>
        <v/>
      </c>
      <c r="AS35" s="89">
        <f t="shared" si="24"/>
        <v>0</v>
      </c>
      <c r="AT35" s="114" t="str">
        <f t="shared" si="25"/>
        <v/>
      </c>
      <c r="AU35" s="89">
        <f t="shared" si="26"/>
        <v>0</v>
      </c>
      <c r="AV35" s="114" t="str">
        <f t="shared" si="27"/>
        <v/>
      </c>
      <c r="AW35" s="89">
        <f t="shared" si="28"/>
        <v>0</v>
      </c>
      <c r="AX35" s="114" t="str">
        <f t="shared" si="29"/>
        <v/>
      </c>
      <c r="AY35" s="89">
        <f t="shared" si="30"/>
        <v>0</v>
      </c>
      <c r="AZ35" s="116" t="str">
        <f t="shared" si="31"/>
        <v/>
      </c>
      <c r="BA35" s="113"/>
      <c r="BB35" s="122">
        <f t="shared" si="32"/>
        <v>0</v>
      </c>
      <c r="BC35" s="121" t="str">
        <f t="shared" si="33"/>
        <v/>
      </c>
      <c r="BD35" s="91">
        <f t="shared" si="34"/>
        <v>0</v>
      </c>
      <c r="BE35" s="121" t="str">
        <f t="shared" si="35"/>
        <v/>
      </c>
      <c r="BF35" s="91">
        <f t="shared" si="36"/>
        <v>0</v>
      </c>
      <c r="BG35" s="121" t="str">
        <f t="shared" si="37"/>
        <v/>
      </c>
      <c r="BH35" s="91">
        <f t="shared" si="38"/>
        <v>0</v>
      </c>
      <c r="BI35" s="121" t="str">
        <f t="shared" si="39"/>
        <v/>
      </c>
      <c r="BJ35" s="91">
        <f t="shared" si="40"/>
        <v>0</v>
      </c>
      <c r="BK35" s="121" t="str">
        <f t="shared" si="41"/>
        <v/>
      </c>
      <c r="BL35" s="91">
        <f t="shared" si="42"/>
        <v>0</v>
      </c>
      <c r="BM35" s="123" t="str">
        <f t="shared" si="43"/>
        <v/>
      </c>
      <c r="BN35" s="113"/>
      <c r="BO35" s="129">
        <f t="shared" si="44"/>
        <v>184</v>
      </c>
      <c r="BP35" s="128" t="str">
        <f t="shared" si="45"/>
        <v>MAN</v>
      </c>
      <c r="BQ35" s="93">
        <f t="shared" si="46"/>
        <v>0</v>
      </c>
      <c r="BR35" s="128" t="str">
        <f t="shared" si="47"/>
        <v/>
      </c>
      <c r="BS35" s="93">
        <f t="shared" si="48"/>
        <v>0</v>
      </c>
      <c r="BT35" s="128" t="str">
        <f t="shared" si="49"/>
        <v/>
      </c>
      <c r="BU35" s="93">
        <f t="shared" si="111"/>
        <v>0</v>
      </c>
      <c r="BV35" s="128" t="str">
        <f t="shared" si="50"/>
        <v/>
      </c>
      <c r="BW35" s="93">
        <f t="shared" si="51"/>
        <v>0</v>
      </c>
      <c r="BX35" s="128" t="str">
        <f t="shared" si="52"/>
        <v/>
      </c>
      <c r="BY35" s="93">
        <f t="shared" si="53"/>
        <v>0</v>
      </c>
      <c r="BZ35" s="130" t="str">
        <f t="shared" si="54"/>
        <v/>
      </c>
      <c r="CA35" s="113"/>
      <c r="CB35" s="136">
        <f t="shared" si="55"/>
        <v>0</v>
      </c>
      <c r="CC35" s="135" t="str">
        <f t="shared" si="56"/>
        <v/>
      </c>
      <c r="CD35" s="95">
        <f t="shared" si="57"/>
        <v>0</v>
      </c>
      <c r="CE35" s="135" t="str">
        <f t="shared" si="58"/>
        <v/>
      </c>
      <c r="CF35" s="95">
        <f t="shared" si="59"/>
        <v>0</v>
      </c>
      <c r="CG35" s="135" t="str">
        <f t="shared" si="60"/>
        <v/>
      </c>
      <c r="CH35" s="95">
        <f t="shared" si="61"/>
        <v>0</v>
      </c>
      <c r="CI35" s="135" t="str">
        <f t="shared" si="62"/>
        <v/>
      </c>
      <c r="CJ35" s="95">
        <f t="shared" si="63"/>
        <v>0</v>
      </c>
      <c r="CK35" s="135" t="str">
        <f t="shared" si="64"/>
        <v/>
      </c>
      <c r="CL35" s="95">
        <f t="shared" si="65"/>
        <v>0</v>
      </c>
      <c r="CM35" s="137" t="str">
        <f t="shared" si="66"/>
        <v/>
      </c>
      <c r="CO35" s="163">
        <f>IFERROR(ROUNDUP((AB35*(VLOOKUP(VLOOKUP(AC35,Données!$J$2:$L$208,3,FALSE),Données!$E$10:$G$12,3,FALSE)))/1,0),0)</f>
        <v>0</v>
      </c>
      <c r="CP35" s="159">
        <f>IFERROR(ROUNDUP((AD35*(VLOOKUP(VLOOKUP(AE35,Données!$J$2:$L$208,3,FALSE),Données!$E$10:$G$12,3,FALSE)))/1,0),0)</f>
        <v>0</v>
      </c>
      <c r="CQ35" s="159">
        <f>IFERROR(ROUNDUP((AF35*(VLOOKUP(VLOOKUP(AG35,Données!$J$2:$L$208,3,FALSE),Données!$E$10:$G$12,3,FALSE)))/1,0),0)</f>
        <v>0</v>
      </c>
      <c r="CR35" s="159">
        <f>IFERROR(ROUNDUP((AH35*(VLOOKUP(VLOOKUP(AI35,Données!$J$2:$L$208,3,FALSE),Données!$E$10:$G$12,3,FALSE)))/1,0),0)</f>
        <v>0</v>
      </c>
      <c r="CS35" s="159">
        <f>IFERROR(ROUNDUP((AJ35*(VLOOKUP(VLOOKUP(AK35,Données!$J$2:$L$208,3,FALSE),Données!$E$10:$G$12,3,FALSE)))/1,0),0)</f>
        <v>0</v>
      </c>
      <c r="CT35" s="160">
        <f>IFERROR(ROUNDUP((AL35*(VLOOKUP(VLOOKUP(AM35,Données!$J$2:$L$208,3,FALSE),Données!$E$10:$G$12,3,FALSE)))/1,0),0)</f>
        <v>0</v>
      </c>
      <c r="CU35" s="158">
        <f>IF(ISNA(15/(VLOOKUP(VLOOKUP(AC35,Données!$J$2:$L$208,3,FALSE),Données!$E$10:$G$12,3,FALSE))),0,15/(VLOOKUP(VLOOKUP(AC35,Données!$J$2:$L$208,3,FALSE),Données!$E$10:$G$12,3,FALSE)))</f>
        <v>0</v>
      </c>
      <c r="CV35" s="159">
        <f>IF(ISNA(15/(VLOOKUP(VLOOKUP(AE35,Données!$J$2:$L$208,3,FALSE),Données!$E$10:$G$12,3,FALSE))),0,15/(VLOOKUP(VLOOKUP(AE35,Données!$J$2:$L$208,3,FALSE),Données!$E$10:$G$12,3,FALSE)))</f>
        <v>0</v>
      </c>
      <c r="CW35" s="159">
        <f>IF(ISNA(15/(VLOOKUP(VLOOKUP(AG35,Données!$J$2:$L$208,3,FALSE),Données!$E$10:$G$12,3,FALSE))),0,15/(VLOOKUP(VLOOKUP(AG35,Données!$J$2:$L$208,3,FALSE),Données!$E$10:$G$12,3,FALSE)))</f>
        <v>0</v>
      </c>
      <c r="CX35" s="159">
        <f>IF(ISNA(15/(VLOOKUP(VLOOKUP(AI35,Données!$J$2:$L$208,3,FALSE),Données!$E$10:$G$12,3,FALSE))),0,15/(VLOOKUP(VLOOKUP(AI35,Données!$J$2:$L$208,3,FALSE),Données!$E$10:$G$12,3,FALSE)))</f>
        <v>0</v>
      </c>
      <c r="CY35" s="159">
        <f>IF(ISNA(15/(VLOOKUP(VLOOKUP(AK35,Données!$J$2:$L$208,3,FALSE),Données!$E$10:$G$12,3,FALSE))),0,15/(VLOOKUP(VLOOKUP(AK35,Données!$J$2:$L$208,3,FALSE),Données!$E$10:$G$12,3,FALSE)))</f>
        <v>0</v>
      </c>
      <c r="CZ35" s="160">
        <f>IF(ISNA(15/(VLOOKUP(VLOOKUP(AM35,Données!$J$2:$L$208,3,FALSE),Données!$E$10:$G$12,3,FALSE))),0,15/(VLOOKUP(VLOOKUP(AM35,Données!$J$2:$L$208,3,FALSE),Données!$E$10:$G$12,3,FALSE)))</f>
        <v>0</v>
      </c>
      <c r="DA35" s="258">
        <v>35</v>
      </c>
      <c r="DB35" s="162">
        <f t="shared" si="112"/>
        <v>12</v>
      </c>
      <c r="DC35" s="161">
        <f t="shared" si="67"/>
        <v>0</v>
      </c>
      <c r="DD35" s="256">
        <f t="shared" si="68"/>
        <v>0</v>
      </c>
      <c r="DE35" s="259">
        <f>HLOOKUP(DA35,Plan!$I$6:$IO$26,17,FALSE)</f>
        <v>15</v>
      </c>
      <c r="DF35" s="164" t="s">
        <v>441</v>
      </c>
      <c r="DG35" s="157" t="str">
        <f t="shared" si="113"/>
        <v>13h30  15</v>
      </c>
      <c r="DH35" s="332">
        <f t="shared" si="69"/>
        <v>180</v>
      </c>
      <c r="DI35" s="334">
        <f t="shared" si="141"/>
        <v>213</v>
      </c>
      <c r="DK35" s="226">
        <f>IFERROR(ROUNDUP((AO35*(VLOOKUP(VLOOKUP(AP35,Données!$J$2:$L$208,3,FALSE),Données!$E$10:$G$12,3,FALSE)))/1,0),0)</f>
        <v>0</v>
      </c>
      <c r="DL35" s="173">
        <f>IFERROR(ROUNDUP((AQ35*(VLOOKUP(VLOOKUP(AR35,Données!$J$2:$L$208,3,FALSE),Données!$E$10:$G$12,3,FALSE)))/1,0),0)</f>
        <v>0</v>
      </c>
      <c r="DM35" s="173">
        <f>IFERROR(ROUNDUP((AS35*(VLOOKUP(VLOOKUP(AT35,Données!$J$2:$L$208,3,FALSE),Données!$E$10:$G$12,3,FALSE)))/1,0),0)</f>
        <v>0</v>
      </c>
      <c r="DN35" s="173">
        <f>IFERROR(ROUNDUP((AU35*(VLOOKUP(VLOOKUP(AV35,Données!$J$2:$L$208,3,FALSE),Données!$E$10:$G$12,3,FALSE)))/1,0),0)</f>
        <v>0</v>
      </c>
      <c r="DO35" s="173">
        <f>IFERROR(ROUNDUP((AW35*(VLOOKUP(VLOOKUP(AX35,Données!$J$2:$L$208,3,FALSE),Données!$E$10:$G$12,3,FALSE)))/1,0),0)</f>
        <v>0</v>
      </c>
      <c r="DP35" s="174">
        <f>IFERROR(ROUNDUP((AY35*(VLOOKUP(VLOOKUP(AZ35,Données!$J$2:$L$208,3,FALSE),Données!$E$10:$G$12,3,FALSE)))/1,0),0)</f>
        <v>0</v>
      </c>
      <c r="DQ35" s="172">
        <f>IF(ISNA(15/(VLOOKUP(VLOOKUP(AP35,Données!$J$2:$L$208,3,FALSE),Données!$E$10:$G$12,3,FALSE))),0,15/(VLOOKUP(VLOOKUP(AP35,Données!$J$2:$L$208,3,FALSE),Données!$E$10:$G$12,3,FALSE)))</f>
        <v>0</v>
      </c>
      <c r="DR35" s="173">
        <f>IF(ISNA(15/(VLOOKUP(VLOOKUP(AR35,Données!$J$2:$L$208,3,FALSE),Données!$E$10:$G$12,3,FALSE))),0,15/(VLOOKUP(VLOOKUP(AR35,Données!$J$2:$L$208,3,FALSE),Données!$E$10:$G$12,3,FALSE)))</f>
        <v>0</v>
      </c>
      <c r="DS35" s="173">
        <f>IF(ISNA(15/(VLOOKUP(VLOOKUP(AT35,Données!$J$2:$L$208,3,FALSE),Données!$E$10:$G$12,3,FALSE))),0,15/(VLOOKUP(VLOOKUP(AT35,Données!$J$2:$L$208,3,FALSE),Données!$E$10:$G$12,3,FALSE)))</f>
        <v>0</v>
      </c>
      <c r="DT35" s="173">
        <f>IF(ISNA(15/(VLOOKUP(VLOOKUP(AV35,Données!$J$2:$L$208,3,FALSE),Données!$E$10:$G$12,3,FALSE))),0,15/(VLOOKUP(VLOOKUP(AV35,Données!$J$2:$L$208,3,FALSE),Données!$E$10:$G$12,3,FALSE)))</f>
        <v>0</v>
      </c>
      <c r="DU35" s="173">
        <f>IF(ISNA(15/(VLOOKUP(VLOOKUP(AX35,Données!$J$2:$L$208,3,FALSE),Données!$E$10:$G$12,3,FALSE))),0,15/(VLOOKUP(VLOOKUP(AX35,Données!$J$2:$L$208,3,FALSE),Données!$E$10:$G$12,3,FALSE)))</f>
        <v>0</v>
      </c>
      <c r="DV35" s="174">
        <f>IF(ISNA(15/(VLOOKUP(VLOOKUP(AZ35,Données!$J$2:$L$208,3,FALSE),Données!$E$10:$G$12,3,FALSE))),0,15/(VLOOKUP(VLOOKUP(AZ35,Données!$J$2:$L$208,3,FALSE),Données!$E$10:$G$12,3,FALSE)))</f>
        <v>0</v>
      </c>
      <c r="DW35" s="282">
        <v>35</v>
      </c>
      <c r="DX35" s="169">
        <f t="shared" si="114"/>
        <v>18</v>
      </c>
      <c r="DY35" s="171">
        <f t="shared" si="115"/>
        <v>0</v>
      </c>
      <c r="DZ35" s="228" t="str">
        <f t="shared" si="71"/>
        <v/>
      </c>
      <c r="EA35" s="283">
        <f>HLOOKUP(DW35,Plan!$I$6:$IO$26,16,FALSE)</f>
        <v>0</v>
      </c>
      <c r="EB35" s="278" t="s">
        <v>441</v>
      </c>
      <c r="EC35" s="279" t="str">
        <f t="shared" si="116"/>
        <v>13h30  0</v>
      </c>
      <c r="ED35" s="84">
        <f t="shared" si="142"/>
        <v>0</v>
      </c>
      <c r="EE35" s="286">
        <f t="shared" si="143"/>
        <v>0</v>
      </c>
      <c r="EG35" s="208">
        <f>IFERROR(ROUNDUP((BB35*(VLOOKUP(VLOOKUP(BC35,Données!$J$2:$L$208,3,FALSE),Données!$E$10:$G$12,3,FALSE)))/1,0),0)</f>
        <v>0</v>
      </c>
      <c r="EH35" s="182">
        <f>IFERROR(ROUNDUP((BD35*(VLOOKUP(VLOOKUP(BE35,Données!$J$2:$L$208,3,FALSE),Données!$E$10:$G$12,3,FALSE)))/1,0),0)</f>
        <v>0</v>
      </c>
      <c r="EI35" s="182">
        <f>IFERROR(ROUNDUP((BF35*(VLOOKUP(VLOOKUP(BG35,Données!$J$2:$L$208,3,FALSE),Données!$E$10:$G$12,3,FALSE)))/1,0),0)</f>
        <v>0</v>
      </c>
      <c r="EJ35" s="182">
        <f>IFERROR(ROUNDUP((BH35*(VLOOKUP(VLOOKUP(BI35,Données!$J$2:$L$208,3,FALSE),Données!$E$10:$G$12,3,FALSE)))/1,0),0)</f>
        <v>0</v>
      </c>
      <c r="EK35" s="182">
        <f>IFERROR(ROUNDUP((BJ35*(VLOOKUP(VLOOKUP(BK35,Données!$J$2:$L$208,3,FALSE),Données!$E$10:$G$12,3,FALSE)))/1,0),0)</f>
        <v>0</v>
      </c>
      <c r="EL35" s="183">
        <f>IFERROR(ROUNDUP((BL35*(VLOOKUP(VLOOKUP(BM35,Données!$J$2:$L$208,3,FALSE),Données!$E$10:$G$12,3,FALSE)))/1,0),0)</f>
        <v>0</v>
      </c>
      <c r="EM35" s="181">
        <f>IF(ISNA(15/(VLOOKUP(VLOOKUP(BC35,Données!$J$2:$L$208,3,FALSE),Données!$E$10:$G$12,3,FALSE))),0,15/(VLOOKUP(VLOOKUP(BC35,Données!$J$2:$L$208,3,FALSE),Données!$E$10:$G$12,3,FALSE)))</f>
        <v>0</v>
      </c>
      <c r="EN35" s="182">
        <f>IF(ISNA(15/(VLOOKUP(VLOOKUP(BE35,Données!$J$2:$L$208,3,FALSE),Données!$E$10:$G$12,3,FALSE))),0,15/(VLOOKUP(VLOOKUP(BE35,Données!$J$2:$L$208,3,FALSE),Données!$E$10:$G$12,3,FALSE)))</f>
        <v>0</v>
      </c>
      <c r="EO35" s="182">
        <f>IF(ISNA(15/(VLOOKUP(VLOOKUP(BG35,Données!$J$2:$L$208,3,FALSE),Données!$E$10:$G$12,3,FALSE))),0,15/(VLOOKUP(VLOOKUP(BG35,Données!$J$2:$L$208,3,FALSE),Données!$E$10:$G$12,3,FALSE)))</f>
        <v>0</v>
      </c>
      <c r="EP35" s="182">
        <f>IF(ISNA(15/(VLOOKUP(VLOOKUP(BI35,Données!$J$2:$L$208,3,FALSE),Données!$E$10:$G$12,3,FALSE))),0,15/(VLOOKUP(VLOOKUP(BI35,Données!$J$2:$L$208,3,FALSE),Données!$E$10:$G$12,3,FALSE)))</f>
        <v>0</v>
      </c>
      <c r="EQ35" s="182">
        <f>IF(ISNA(15/(VLOOKUP(VLOOKUP(BK35,Données!$J$2:$L$208,3,FALSE),Données!$E$10:$G$12,3,FALSE))),0,15/(VLOOKUP(VLOOKUP(BK35,Données!$J$2:$L$208,3,FALSE),Données!$E$10:$G$12,3,FALSE)))</f>
        <v>0</v>
      </c>
      <c r="ER35" s="183">
        <f>IF(ISNA(15/(VLOOKUP(VLOOKUP(BM35,Données!$J$2:$L$208,3,FALSE),Données!$E$10:$G$12,3,FALSE))),0,15/(VLOOKUP(VLOOKUP(BM35,Données!$J$2:$L$208,3,FALSE),Données!$E$10:$G$12,3,FALSE)))</f>
        <v>0</v>
      </c>
      <c r="ES35" s="293">
        <v>35</v>
      </c>
      <c r="ET35" s="573">
        <f t="shared" si="117"/>
        <v>36</v>
      </c>
      <c r="EU35" s="180">
        <f t="shared" si="118"/>
        <v>0</v>
      </c>
      <c r="EV35" s="211" t="str">
        <f t="shared" si="72"/>
        <v/>
      </c>
      <c r="EW35" s="211">
        <f>HLOOKUP(ES35,Plan!$I$6:$IO$26,19,FALSE)</f>
        <v>8</v>
      </c>
      <c r="EX35" s="210" t="s">
        <v>441</v>
      </c>
      <c r="EY35" s="182" t="str">
        <f t="shared" si="119"/>
        <v>13h30  8</v>
      </c>
      <c r="EZ35" s="295">
        <f t="shared" si="144"/>
        <v>288</v>
      </c>
      <c r="FA35" s="296">
        <f t="shared" si="148"/>
        <v>57.75</v>
      </c>
      <c r="FC35" s="200">
        <f>IFERROR(ROUNDUP((BO35*(VLOOKUP(VLOOKUP(BP35,Données!$J$2:$L$208,3,FALSE),Données!$E$10:$G$12,3,FALSE)))/1,0),0)</f>
        <v>77</v>
      </c>
      <c r="FD35" s="190">
        <f>IFERROR(ROUNDUP((BQ35*(VLOOKUP(VLOOKUP(BR35,Données!$J$2:$L$208,3,FALSE),Données!$E$10:$G$12,3,FALSE)))/1,0),0)</f>
        <v>0</v>
      </c>
      <c r="FE35" s="190">
        <f>IFERROR(ROUNDUP((BS35*(VLOOKUP(VLOOKUP(BT35,Données!$J$2:$L$208,3,FALSE),Données!$E$10:$G$12,3,FALSE)))/1,0),0)</f>
        <v>0</v>
      </c>
      <c r="FF35" s="190">
        <f>IFERROR(ROUNDUP((BU35*(VLOOKUP(VLOOKUP(BV35,Données!$J$2:$L$208,3,FALSE),Données!$E$10:$G$12,3,FALSE)))/1,0),0)</f>
        <v>0</v>
      </c>
      <c r="FG35" s="190">
        <f>IFERROR(ROUNDUP((BW35*(VLOOKUP(VLOOKUP(BX35,Données!$J$2:$L$208,3,FALSE),Données!$E$10:$G$12,3,FALSE)))/1,0),0)</f>
        <v>0</v>
      </c>
      <c r="FH35" s="191">
        <f>IFERROR(ROUNDUP((BY35*(VLOOKUP(VLOOKUP(BZ35,Données!$J$2:$L$208,3,FALSE),Données!$E$10:$G$12,3,FALSE)))/1,0),0)</f>
        <v>0</v>
      </c>
      <c r="FI35" s="189">
        <f>IF(ISNA(15/(VLOOKUP(VLOOKUP(BP35,Données!$J$2:$L$208,3,FALSE),Données!$E$10:$G$12,3,FALSE))),0,15/(VLOOKUP(VLOOKUP(BP35,Données!$J$2:$L$208,3,FALSE),Données!$E$10:$G$12,3,FALSE)))</f>
        <v>36</v>
      </c>
      <c r="FJ35" s="190">
        <f>IF(ISNA(15/(VLOOKUP(VLOOKUP(BR35,Données!$J$2:$L$208,3,FALSE),Données!$E$10:$G$12,3,FALSE))),0,15/(VLOOKUP(VLOOKUP(BR35,Données!$J$2:$L$208,3,FALSE),Données!$E$10:$G$12,3,FALSE)))</f>
        <v>0</v>
      </c>
      <c r="FK35" s="190">
        <f>IF(ISNA(15/(VLOOKUP(VLOOKUP(BT35,Données!$J$2:$L$208,3,FALSE),Données!$E$10:$G$12,3,FALSE))),0,15/(VLOOKUP(VLOOKUP(BT35,Données!$J$2:$L$208,3,FALSE),Données!$E$10:$G$12,3,FALSE)))</f>
        <v>0</v>
      </c>
      <c r="FL35" s="190">
        <f>IF(ISNA(15/(VLOOKUP(VLOOKUP(BV35,Données!$J$2:$L$208,3,FALSE),Données!$E$10:$G$12,3,FALSE))),0,15/(VLOOKUP(VLOOKUP(BV35,Données!$J$2:$L$208,3,FALSE),Données!$E$10:$G$12,3,FALSE)))</f>
        <v>0</v>
      </c>
      <c r="FM35" s="190">
        <f>IF(ISNA(15/(VLOOKUP(VLOOKUP(BX35,Données!$J$2:$L$208,3,FALSE),Données!$E$10:$G$12,3,FALSE))),0,15/(VLOOKUP(VLOOKUP(BX35,Données!$J$2:$L$208,3,FALSE),Données!$E$10:$G$12,3,FALSE)))</f>
        <v>0</v>
      </c>
      <c r="FN35" s="191">
        <f>IF(ISNA(15/(VLOOKUP(VLOOKUP(BZ35,Données!$J$2:$L$208,3,FALSE),Données!$E$10:$G$12,3,FALSE))),0,15/(VLOOKUP(VLOOKUP(BZ35,Données!$J$2:$L$208,3,FALSE),Données!$E$10:$G$12,3,FALSE)))</f>
        <v>0</v>
      </c>
      <c r="FO35" s="305">
        <v>35</v>
      </c>
      <c r="FP35" s="188">
        <f t="shared" si="120"/>
        <v>36</v>
      </c>
      <c r="FQ35" s="190">
        <f t="shared" si="121"/>
        <v>77</v>
      </c>
      <c r="FR35" s="203">
        <f t="shared" si="73"/>
        <v>184</v>
      </c>
      <c r="FS35" s="203">
        <f>HLOOKUP(FO35,Plan!$I$6:$IO$26,20,FALSE)</f>
        <v>0</v>
      </c>
      <c r="FT35" s="202" t="s">
        <v>441</v>
      </c>
      <c r="FU35" s="190" t="str">
        <f t="shared" si="122"/>
        <v>13h30  0</v>
      </c>
      <c r="FV35" s="307">
        <f t="shared" si="123"/>
        <v>0</v>
      </c>
      <c r="FW35" s="308">
        <f t="shared" si="145"/>
        <v>511</v>
      </c>
      <c r="FY35" s="233">
        <f>IFERROR(ROUNDUP((CB35*(VLOOKUP(VLOOKUP(CC35,Données!$J$2:$L$208,3,FALSE),Données!$E$10:$G$12,3,FALSE)))/1,0),0)</f>
        <v>0</v>
      </c>
      <c r="FZ35" s="218">
        <f>IFERROR(ROUNDUP((CD35*(VLOOKUP(VLOOKUP(CE35,Données!$J$2:$L$208,3,FALSE),Données!$E$10:$G$12,3,FALSE)))/1,0),0)</f>
        <v>0</v>
      </c>
      <c r="GA35" s="218">
        <f>IFERROR(ROUNDUP((CF35*(VLOOKUP(VLOOKUP(CG35,Données!$J$2:$L$208,3,FALSE),Données!$E$10:$G$12,3,FALSE)))/1,0),0)</f>
        <v>0</v>
      </c>
      <c r="GB35" s="218">
        <f>IFERROR(ROUNDUP((CH35*(VLOOKUP(VLOOKUP(CI35,Données!$J$2:$L$208,3,FALSE),Données!$E$10:$G$12,3,FALSE)))/1,0),0)</f>
        <v>0</v>
      </c>
      <c r="GC35" s="218">
        <f>IFERROR(ROUNDUP((CJ35*(VLOOKUP(VLOOKUP(CK35,Données!$J$2:$L$208,3,FALSE),Données!$E$10:$G$12,3,FALSE)))/1,0),0)</f>
        <v>0</v>
      </c>
      <c r="GD35" s="219">
        <f>IFERROR(ROUNDUP((CL35*(VLOOKUP(VLOOKUP(CM35,Données!$J$2:$L$208,3,FALSE),Données!$E$10:$G$12,3,FALSE)))/1,0),0)</f>
        <v>0</v>
      </c>
      <c r="GE35" s="217">
        <f>IF(ISNA(15/(VLOOKUP(VLOOKUP(CC35,Données!$J$2:$L$208,3,FALSE),Données!$E$10:$G$12,3,FALSE))),0,15/(VLOOKUP(VLOOKUP(CC35,Données!$J$2:$L$208,3,FALSE),Données!$E$10:$G$12,3,FALSE)))</f>
        <v>0</v>
      </c>
      <c r="GF35" s="218">
        <f>IF(ISNA(15/(VLOOKUP(VLOOKUP(CE35,Données!$J$2:$L$208,3,FALSE),Données!$E$10:$G$12,3,FALSE))),0,15/(VLOOKUP(VLOOKUP(CE35,Données!$J$2:$L$208,3,FALSE),Données!$E$10:$G$12,3,FALSE)))</f>
        <v>0</v>
      </c>
      <c r="GG35" s="218">
        <f>IF(ISNA(15/(VLOOKUP(VLOOKUP(CG35,Données!$J$2:$L$208,3,FALSE),Données!$E$10:$G$12,3,FALSE))),0,15/(VLOOKUP(VLOOKUP(CG35,Données!$J$2:$L$208,3,FALSE),Données!$E$10:$G$12,3,FALSE)))</f>
        <v>0</v>
      </c>
      <c r="GH35" s="218">
        <f>IF(ISNA(15/(VLOOKUP(VLOOKUP(CI35,Données!$J$2:$L$208,3,FALSE),Données!$E$10:$G$12,3,FALSE))),0,15/(VLOOKUP(VLOOKUP(CI35,Données!$J$2:$L$208,3,FALSE),Données!$E$10:$G$12,3,FALSE)))</f>
        <v>0</v>
      </c>
      <c r="GI35" s="218">
        <f>IF(ISNA(15/(VLOOKUP(VLOOKUP(CK35,Données!$J$2:$L$208,3,FALSE),Données!$E$10:$G$12,3,FALSE))),0,15/(VLOOKUP(VLOOKUP(CK35,Données!$J$2:$L$208,3,FALSE),Données!$E$10:$G$12,3,FALSE)))</f>
        <v>0</v>
      </c>
      <c r="GJ35" s="219">
        <f>IF(ISNA(15/(VLOOKUP(VLOOKUP(CM35,Données!$J$2:$L$208,3,FALSE),Données!$E$10:$G$12,3,FALSE))),0,15/(VLOOKUP(VLOOKUP(CM35,Données!$J$2:$L$208,3,FALSE),Données!$E$10:$G$12,3,FALSE)))</f>
        <v>0</v>
      </c>
      <c r="GK35" s="318">
        <v>35</v>
      </c>
      <c r="GL35" s="216">
        <f t="shared" si="124"/>
        <v>36</v>
      </c>
      <c r="GM35" s="218">
        <f t="shared" si="125"/>
        <v>0</v>
      </c>
      <c r="GN35" s="236" t="str">
        <f t="shared" si="74"/>
        <v/>
      </c>
      <c r="GO35" s="236">
        <f>HLOOKUP(GK35,Plan!$I$6:$IO$26,21,FALSE)</f>
        <v>0</v>
      </c>
      <c r="GP35" s="235" t="s">
        <v>441</v>
      </c>
      <c r="GQ35" s="218" t="str">
        <f t="shared" si="126"/>
        <v>13h30  0</v>
      </c>
      <c r="GR35" s="320">
        <f t="shared" si="75"/>
        <v>0</v>
      </c>
      <c r="GS35" s="321">
        <f t="shared" si="146"/>
        <v>65</v>
      </c>
      <c r="GT35" s="103"/>
      <c r="GU35" s="426">
        <v>0.5625</v>
      </c>
      <c r="GV35" s="431" t="e">
        <f>#REF!</f>
        <v>#REF!</v>
      </c>
      <c r="GW35" s="432" t="e">
        <f>#REF!</f>
        <v>#REF!</v>
      </c>
      <c r="GX35" s="448" t="e">
        <f t="shared" si="127"/>
        <v>#REF!</v>
      </c>
      <c r="GY35" s="431" t="e">
        <f>#REF!</f>
        <v>#REF!</v>
      </c>
      <c r="GZ35" s="423" t="e">
        <f>#REF!</f>
        <v>#REF!</v>
      </c>
      <c r="HA35" s="434" t="e">
        <f>#REF!</f>
        <v>#REF!</v>
      </c>
      <c r="HB35" s="451" t="e">
        <f t="shared" si="128"/>
        <v>#REF!</v>
      </c>
      <c r="HD35" s="426">
        <v>0.5625</v>
      </c>
      <c r="HE35" s="453" t="str">
        <f>IF(AB35=0,"",IF(VLOOKUP(AC35,Données!$J$2:$M$258,4,FALSE)="G",AB35,""))</f>
        <v/>
      </c>
      <c r="HF35" s="397" t="str">
        <f>IF(AD35=0,"",IF(VLOOKUP(AE35,Données!$J$2:$M$258,4,FALSE)="G",AD35,""))</f>
        <v/>
      </c>
      <c r="HG35" s="397" t="str">
        <f>IF(AF35=0,"",IF(VLOOKUP(AG35,Données!$J$2:$M$258,4,FALSE)="G",AF35,""))</f>
        <v/>
      </c>
      <c r="HH35" s="397" t="str">
        <f>IF(AH35=0,"",IF(VLOOKUP(AI35,Données!$J$2:$M$258,4,FALSE)="G",AH35,""))</f>
        <v/>
      </c>
      <c r="HI35" s="397" t="str">
        <f>IF(AJ35=0,"",IF(VLOOKUP(AK35,Données!$J$2:$M$258,4,FALSE)="G",AJ35,""))</f>
        <v/>
      </c>
      <c r="HJ35" s="461" t="str">
        <f>IF(AL35=0,"",IF(VLOOKUP(AM35,Données!$J$2:$M$258,4,FALSE)="G",AL35,""))</f>
        <v/>
      </c>
      <c r="HK35" s="464">
        <f t="shared" si="129"/>
        <v>0</v>
      </c>
      <c r="HL35" s="453" t="str">
        <f>IF(AO35=0,"",IF(VLOOKUP(AP35,Données!$J$2:$M$258,4,FALSE)="G",AO35,""))</f>
        <v/>
      </c>
      <c r="HM35" s="397" t="str">
        <f>IF(AQ35=0,"",IF(VLOOKUP(AR35,Données!$J$2:$M$258,4,FALSE)="G",AQ35,""))</f>
        <v/>
      </c>
      <c r="HN35" s="397" t="str">
        <f>IF(AS35=0,"",IF(VLOOKUP(AT35,Données!$J$2:$M$258,4,FALSE)="G",AS35,""))</f>
        <v/>
      </c>
      <c r="HO35" s="397" t="str">
        <f>IF(AU35=0,"",IF(VLOOKUP(AV35,Données!$J$2:$M$258,4,FALSE)="G",AU35,""))</f>
        <v/>
      </c>
      <c r="HP35" s="397" t="str">
        <f>IF(AW35=0,"",IF(VLOOKUP(AX35,Données!$J$2:$M$258,4,FALSE)="G",AW35,""))</f>
        <v/>
      </c>
      <c r="HQ35" s="461" t="str">
        <f>IF(AY35=0,"",IF(VLOOKUP(AZ35,Données!$J$2:$M$258,4,FALSE)="G",AY35,""))</f>
        <v/>
      </c>
      <c r="HR35" s="464">
        <f t="shared" si="130"/>
        <v>0</v>
      </c>
      <c r="HS35" s="453" t="str">
        <f>IF(BB35=0,"",IF(VLOOKUP(BC35,Données!$J$2:$M$258,4,FALSE)="G",BB35,""))</f>
        <v/>
      </c>
      <c r="HT35" s="397" t="str">
        <f>IF(BD35=0,"",IF(VLOOKUP(BE35,Données!$J$2:$M$258,4,FALSE)="G",BD35,""))</f>
        <v/>
      </c>
      <c r="HU35" s="397" t="str">
        <f>IF(BF35=0,"",IF(VLOOKUP(BG35,Données!$J$2:$M$258,4,FALSE)="G",BF35,""))</f>
        <v/>
      </c>
      <c r="HV35" s="397" t="str">
        <f>IF(BH35=0,"",IF(VLOOKUP(BI35,Données!$J$2:$M$258,4,FALSE)="G",BH35,""))</f>
        <v/>
      </c>
      <c r="HW35" s="397" t="str">
        <f>IF(BJ35=0,"",IF(VLOOKUP(BK35,Données!$J$2:$M$258,4,FALSE)="G",BJ35,""))</f>
        <v/>
      </c>
      <c r="HX35" s="461" t="str">
        <f>IF(BL35=0,"",IF(VLOOKUP(BM35,Données!$J$2:$M$258,4,FALSE)="G",BL35,""))</f>
        <v/>
      </c>
      <c r="HY35" s="464">
        <f t="shared" si="131"/>
        <v>0</v>
      </c>
      <c r="HZ35" s="453">
        <f>IF(BO35=0,"",IF(VLOOKUP(BP35,Données!$J$2:$M$258,4,FALSE)="G",BO35,""))</f>
        <v>184</v>
      </c>
      <c r="IA35" s="397" t="str">
        <f>IF(BQ35=0,"",IF(VLOOKUP(BR35,Données!$J$2:$M$258,4,FALSE)="G",BQ35,""))</f>
        <v/>
      </c>
      <c r="IB35" s="397" t="str">
        <f>IF(BS35=0,"",IF(VLOOKUP(BT35,Données!$J$2:$M$258,4,FALSE)="G",BS35,""))</f>
        <v/>
      </c>
      <c r="IC35" s="397" t="str">
        <f>IF(BU35=0,"",IF(VLOOKUP(BV35,Données!$J$2:$M$258,4,FALSE)="G",BU35,""))</f>
        <v/>
      </c>
      <c r="ID35" s="397" t="str">
        <f>IF(BW35=0,"",IF(VLOOKUP(BX35,Données!$J$2:$M$258,4,FALSE)="G",BW35,""))</f>
        <v/>
      </c>
      <c r="IE35" s="461" t="str">
        <f>IF(BY35=0,"",IF(VLOOKUP(BZ35,Données!$J$2:$M$258,4,FALSE)="G",BY35,""))</f>
        <v/>
      </c>
      <c r="IF35" s="464">
        <f t="shared" si="132"/>
        <v>184</v>
      </c>
      <c r="IG35" s="453" t="str">
        <f>IF(CB35=0,"",IF(VLOOKUP(CC35,Données!$J$2:$M$258,4,FALSE)="G",CB35,""))</f>
        <v/>
      </c>
      <c r="IH35" s="397" t="str">
        <f>IF(CD35=0,"",IF(VLOOKUP(CE35,Données!$J$2:$M$258,4,FALSE)="G",CD35,""))</f>
        <v/>
      </c>
      <c r="II35" s="397" t="str">
        <f>IF(CF35=0,"",IF(VLOOKUP(CG35,Données!$J$2:$M$258,4,FALSE)="G",CF35,""))</f>
        <v/>
      </c>
      <c r="IJ35" s="397" t="str">
        <f>IF(CH35=0,"",IF(VLOOKUP(CI35,Données!$J$2:$M$258,4,FALSE)="G",CH35,""))</f>
        <v/>
      </c>
      <c r="IK35" s="397" t="str">
        <f>IF(CJ35=0,"",IF(VLOOKUP(CK35,Données!$J$2:$M$258,4,FALSE)="G",CJ35,""))</f>
        <v/>
      </c>
      <c r="IL35" s="461" t="str">
        <f>IF(CL35=0,"",IF(VLOOKUP(CM35,Données!$J$2:$M$258,4,FALSE)="G",CL35,""))</f>
        <v/>
      </c>
      <c r="IM35" s="464">
        <f t="shared" si="133"/>
        <v>0</v>
      </c>
      <c r="IO35" s="480">
        <f t="shared" si="77"/>
        <v>0</v>
      </c>
      <c r="IP35" s="481">
        <f t="shared" si="78"/>
        <v>0</v>
      </c>
      <c r="IQ35" s="482">
        <f t="shared" si="79"/>
        <v>0</v>
      </c>
      <c r="IR35" s="483">
        <f t="shared" si="80"/>
        <v>0</v>
      </c>
      <c r="IS35" s="484">
        <f t="shared" si="81"/>
        <v>0</v>
      </c>
      <c r="IT35" s="481">
        <f t="shared" si="82"/>
        <v>0</v>
      </c>
      <c r="IU35" s="482">
        <f t="shared" si="134"/>
        <v>15</v>
      </c>
      <c r="IV35" s="485">
        <f t="shared" si="135"/>
        <v>0</v>
      </c>
      <c r="IW35" s="483">
        <f>HLOOKUP(FO35,Plan!$I$6:$IO$30,25,FALSE)</f>
        <v>0</v>
      </c>
      <c r="IX35" s="482" t="str">
        <f t="shared" si="83"/>
        <v>13h30  15</v>
      </c>
      <c r="IY35" s="485">
        <f t="shared" si="84"/>
        <v>180</v>
      </c>
      <c r="IZ35" s="486">
        <f t="shared" si="85"/>
        <v>213</v>
      </c>
      <c r="JA35" s="484" t="str">
        <f t="shared" si="86"/>
        <v>13h30  0</v>
      </c>
      <c r="JB35" s="485">
        <f t="shared" si="87"/>
        <v>0</v>
      </c>
      <c r="JC35" s="487">
        <f t="shared" si="88"/>
        <v>0</v>
      </c>
      <c r="JD35" s="488" t="e">
        <f t="shared" si="136"/>
        <v>#REF!</v>
      </c>
      <c r="JF35" s="512">
        <f t="shared" si="89"/>
        <v>0</v>
      </c>
      <c r="JG35" s="513">
        <f t="shared" si="90"/>
        <v>184</v>
      </c>
      <c r="JH35" s="514">
        <f t="shared" si="91"/>
        <v>0</v>
      </c>
      <c r="JI35" s="515">
        <f t="shared" si="92"/>
        <v>0</v>
      </c>
      <c r="JJ35" s="513">
        <f t="shared" si="93"/>
        <v>184</v>
      </c>
      <c r="JK35" s="516">
        <f t="shared" si="94"/>
        <v>0</v>
      </c>
      <c r="JL35" s="517">
        <f t="shared" si="95"/>
        <v>0</v>
      </c>
      <c r="JM35" s="513">
        <f t="shared" si="96"/>
        <v>0</v>
      </c>
      <c r="JN35" s="514">
        <f t="shared" si="97"/>
        <v>0</v>
      </c>
      <c r="JO35" s="506">
        <f t="shared" si="137"/>
        <v>8</v>
      </c>
      <c r="JP35" s="507">
        <f t="shared" si="138"/>
        <v>0</v>
      </c>
      <c r="JQ35" s="507">
        <f t="shared" si="139"/>
        <v>0</v>
      </c>
      <c r="JR35" s="508">
        <f>HLOOKUP(GK35,Plan!$I$6:$IO$30,25,FALSE)</f>
        <v>0</v>
      </c>
      <c r="JS35" s="515" t="str">
        <f t="shared" si="98"/>
        <v>13h30  8</v>
      </c>
      <c r="JT35" s="513">
        <f t="shared" si="99"/>
        <v>288</v>
      </c>
      <c r="JU35" s="518">
        <f t="shared" si="100"/>
        <v>57.75</v>
      </c>
      <c r="JV35" s="517" t="str">
        <f t="shared" si="101"/>
        <v>13h30  0</v>
      </c>
      <c r="JW35" s="513">
        <f t="shared" si="102"/>
        <v>0</v>
      </c>
      <c r="JX35" s="519">
        <f t="shared" si="103"/>
        <v>511</v>
      </c>
      <c r="JY35" s="515" t="str">
        <f t="shared" si="104"/>
        <v>13h30  0</v>
      </c>
      <c r="JZ35" s="513">
        <f t="shared" si="105"/>
        <v>0</v>
      </c>
      <c r="KA35" s="518">
        <f t="shared" si="106"/>
        <v>65</v>
      </c>
      <c r="KB35" s="520" t="e">
        <f t="shared" si="140"/>
        <v>#REF!</v>
      </c>
    </row>
    <row r="36" spans="1:288" ht="14.25" x14ac:dyDescent="0.2">
      <c r="A36" s="385">
        <f t="shared" si="0"/>
        <v>35</v>
      </c>
      <c r="B36" s="386" t="s">
        <v>390</v>
      </c>
      <c r="C36" s="387" t="s">
        <v>567</v>
      </c>
      <c r="D36" s="388" t="s">
        <v>755</v>
      </c>
      <c r="E36" s="388" t="s">
        <v>262</v>
      </c>
      <c r="F36" s="388">
        <v>180</v>
      </c>
      <c r="G36" s="394" t="str">
        <f>IF(ISNA(VLOOKUP(E36,Données!$J$2:$K$258,2,FALSE)),"",VLOOKUP(E36,Données!$J$2:$K$258,2,FALSE))</f>
        <v>London Heathrow</v>
      </c>
      <c r="H36" s="80"/>
      <c r="I36" s="77" t="str">
        <f t="shared" si="107"/>
        <v>1050TRD</v>
      </c>
      <c r="J36" s="82"/>
      <c r="K36" s="344" t="s">
        <v>710</v>
      </c>
      <c r="M36" s="84">
        <f t="shared" si="1"/>
        <v>0</v>
      </c>
      <c r="N36" s="84">
        <f t="shared" si="2"/>
        <v>0</v>
      </c>
      <c r="O36" s="84">
        <f t="shared" si="3"/>
        <v>0</v>
      </c>
      <c r="P36" s="84">
        <f t="shared" si="4"/>
        <v>0</v>
      </c>
      <c r="Q36" s="84">
        <f t="shared" si="5"/>
        <v>0</v>
      </c>
      <c r="S36" s="86" t="str">
        <f t="shared" si="108"/>
        <v>1050</v>
      </c>
      <c r="T36" s="371" t="str">
        <f>VLOOKUP(S36,Données!$Q$2:$R$229,2,FALSE)</f>
        <v>1045</v>
      </c>
      <c r="U36" s="85">
        <f>COUNTIF($T$4:T36,T36)</f>
        <v>4</v>
      </c>
      <c r="V36" s="85" t="str">
        <f t="shared" si="6"/>
        <v>TRD</v>
      </c>
      <c r="W36" s="85" t="str">
        <f t="shared" si="109"/>
        <v>10454TRD</v>
      </c>
      <c r="X36" s="85">
        <f t="shared" ref="X36:X67" si="149">F34</f>
        <v>154</v>
      </c>
      <c r="Y36" s="85" t="str">
        <f t="shared" ref="Y36:Y67" si="150">E34</f>
        <v>EDI</v>
      </c>
      <c r="AA36" s="342" t="s">
        <v>26</v>
      </c>
      <c r="AB36" s="107">
        <f t="shared" ref="AB36:AB67" si="151">IF(ISNA(VLOOKUP(AA36&amp;$AB$2&amp;$AB$1,$W$4:$X$252,2,FALSE)),0,VLOOKUP(AA36&amp;$AB$2&amp;$AB$1,$W$4:$X$252,2,FALSE))</f>
        <v>0</v>
      </c>
      <c r="AC36" s="106" t="str">
        <f t="shared" si="110"/>
        <v/>
      </c>
      <c r="AD36" s="97">
        <f t="shared" ref="AD36:AD67" si="152">IF(ISNA(VLOOKUP(AA36&amp;$AD$2&amp;$AB$1,$W$4:$X$252,2,FALSE)),0,VLOOKUP(AA36&amp;$AD$2&amp;$AB$1,$W$4:$X$252,2,FALSE))</f>
        <v>137</v>
      </c>
      <c r="AE36" s="106" t="str">
        <f t="shared" ref="AE36:AE67" si="153">IF(ISNA(VLOOKUP(AA36&amp;$AD$2&amp;$AB$1,$W$4:$Y$252,3,FALSE)),"",VLOOKUP(AA36&amp;$AD$2&amp;$AB$1,$W$4:$Y$252,3,FALSE))</f>
        <v>IST</v>
      </c>
      <c r="AF36" s="97">
        <f t="shared" ref="AF36:AF67" si="154">IF(ISNA(VLOOKUP(AA36&amp;$AF$2&amp;$AB$1,$W$4:$X$252,2,FALSE)),0,VLOOKUP(AA36&amp;$AF$2&amp;$AB$1,$W$4:$X$252,2,FALSE))</f>
        <v>0</v>
      </c>
      <c r="AG36" s="106" t="str">
        <f t="shared" ref="AG36:AG67" si="155">IF(ISNA(VLOOKUP(AA36&amp;$AF$2&amp;$AB$1,$W$4:$Y$252,3,FALSE)),"",VLOOKUP(AA36&amp;$AF$2&amp;$AB$1,$W$4:$Y$252,3,FALSE))</f>
        <v/>
      </c>
      <c r="AH36" s="97">
        <f t="shared" ref="AH36:AH67" si="156">IF(ISNA(VLOOKUP(AA36&amp;$AH$2&amp;$AB$1,$W$4:$X$252,2,FALSE)),0,VLOOKUP(AA36&amp;$AH$2&amp;$AB$1,$W$4:$X$252,2,FALSE))</f>
        <v>129</v>
      </c>
      <c r="AI36" s="106" t="str">
        <f t="shared" ref="AI36:AI67" si="157">IF(ISNA(VLOOKUP(AA36&amp;$AH$2&amp;$AB$1,$W$4:$Y$252,3,FALSE)),"",VLOOKUP(AA36&amp;$AH$2&amp;$AB$1,$W$4:$Y$252,3,FALSE))</f>
        <v>CAI</v>
      </c>
      <c r="AJ36" s="97">
        <f t="shared" ref="AJ36:AJ67" si="158">IF(ISNA(VLOOKUP(AA36&amp;$AJ$2&amp;$AB$1,$W$4:$X$252,2,FALSE)),0,VLOOKUP(AA36&amp;$AJ$2&amp;$AB$1,$W$4:$X$252,2,FALSE))</f>
        <v>0</v>
      </c>
      <c r="AK36" s="106" t="str">
        <f t="shared" ref="AK36:AK67" si="159">IF(ISNA(VLOOKUP(AA36&amp;$AJ$2&amp;$AB$1,$W$4:$Y$252,3,FALSE)),"",VLOOKUP(AA36&amp;$AJ$2&amp;$AB$1,$W$4:$Y$252,3,FALSE))</f>
        <v/>
      </c>
      <c r="AL36" s="97">
        <f t="shared" ref="AL36:AL67" si="160">IF(ISNA(VLOOKUP(AA36&amp;$AL$2&amp;$AB$1,$W$4:$X$252,2,FALSE)),0,VLOOKUP(AA36&amp;$AL$2&amp;$AB$1,$W$4:$X$252,2,FALSE))</f>
        <v>0</v>
      </c>
      <c r="AM36" s="108" t="str">
        <f t="shared" ref="AM36:AM67" si="161">IF(ISNA(VLOOKUP(AA36&amp;$AL$2&amp;$AB$1,$W$4:$Y$252,3,FALSE)),"",VLOOKUP(AA36&amp;$AL$2&amp;$AB$1,$W$4:$Y$252,3,FALSE))</f>
        <v/>
      </c>
      <c r="AN36" s="113"/>
      <c r="AO36" s="115">
        <f t="shared" ref="AO36:AO67" si="162">IF(ISNA(VLOOKUP(AA36&amp;$AO$2&amp;$AO$1,$W$4:$X$252,2,FALSE)),0,VLOOKUP(AA36&amp;$AO$2&amp;$AO$1,$W$4:$X$252,2,FALSE))</f>
        <v>0</v>
      </c>
      <c r="AP36" s="114" t="str">
        <f t="shared" ref="AP36:AP67" si="163">IF(ISNA(VLOOKUP(AA36&amp;$AO$2&amp;$AO$1,$W$4:$Y$252,3,FALSE)),"",VLOOKUP(AA36&amp;$AO$2&amp;$AO$1,$W$4:$Y$252,3,FALSE))</f>
        <v/>
      </c>
      <c r="AQ36" s="89">
        <f t="shared" ref="AQ36:AQ67" si="164">IF(ISNA(VLOOKUP(AA36&amp;$AQ$2&amp;$AO$1,$W$4:$X$252,2,FALSE)),0,VLOOKUP(AA36&amp;$AQ$2&amp;$AO$1,$W$4:$X$252,2,FALSE))</f>
        <v>0</v>
      </c>
      <c r="AR36" s="114" t="str">
        <f t="shared" ref="AR36:AR67" si="165">IF(ISNA(VLOOKUP(AA36&amp;$AQ$2&amp;$AO$1,$W$4:$Y$252,3,FALSE)),"",VLOOKUP(AA36&amp;$AQ$2&amp;$AO$1,$W$4:$Y$252,3,FALSE))</f>
        <v/>
      </c>
      <c r="AS36" s="89">
        <f t="shared" ref="AS36:AS67" si="166">IF(ISNA(VLOOKUP(AA36&amp;$AS$2&amp;$AO$1,$W$4:$X$252,2,FALSE)),0,VLOOKUP(AA36&amp;$AS$2&amp;$AO$1,$W$4:$X$252,2,FALSE))</f>
        <v>0</v>
      </c>
      <c r="AT36" s="114" t="str">
        <f t="shared" ref="AT36:AT67" si="167">IF(ISNA(VLOOKUP(AA36&amp;$AS$2&amp;$AO$1,$W$4:$Y$252,3,FALSE)),"",VLOOKUP(AA36&amp;$AS$2&amp;$AO$1,$W$4:$Y$252,3,FALSE))</f>
        <v/>
      </c>
      <c r="AU36" s="89">
        <f t="shared" ref="AU36:AU67" si="168">IF(ISNA(VLOOKUP(AA36&amp;$AU$2&amp;$AO$1,$W$4:$X$252,2,FALSE)),0,VLOOKUP(AA36&amp;$AU$2&amp;$AO$1,$W$4:$X$252,2,FALSE))</f>
        <v>0</v>
      </c>
      <c r="AV36" s="114" t="str">
        <f t="shared" ref="AV36:AV67" si="169">IF(ISNA(VLOOKUP(AA36&amp;$AU$2&amp;$AO$1,$W$4:$Y$252,3,FALSE)),"",VLOOKUP(AA36&amp;$AU$2&amp;$AO$1,$W$4:$Y$252,3,FALSE))</f>
        <v/>
      </c>
      <c r="AW36" s="89">
        <f t="shared" ref="AW36:AW67" si="170">IF(ISNA(VLOOKUP(AA36&amp;$AW$2&amp;$AO$1,$W$4:$X$252,2,FALSE)),0,VLOOKUP(AA36&amp;$AW$2&amp;$AO$1,$W$4:$X$252,2,FALSE))</f>
        <v>0</v>
      </c>
      <c r="AX36" s="114" t="str">
        <f t="shared" ref="AX36:AX67" si="171">IF(ISNA(VLOOKUP(AA36&amp;$AW$2&amp;$AO$1,$W$4:$Y$252,3,FALSE)),"",VLOOKUP(AA36&amp;$AW$2&amp;$AO$1,$W$4:$Y$252,3,FALSE))</f>
        <v/>
      </c>
      <c r="AY36" s="89">
        <f t="shared" ref="AY36:AY67" si="172">IF(ISNA(VLOOKUP(AA36&amp;$AY$2&amp;$AO$1,$W$4:$X$252,2,FALSE)),0,VLOOKUP(AA36&amp;$AY$2&amp;$AO$1,$W$4:$X$252,2,FALSE))</f>
        <v>0</v>
      </c>
      <c r="AZ36" s="116" t="str">
        <f t="shared" ref="AZ36:AZ67" si="173">IF(ISNA(VLOOKUP(AA36&amp;$AY$2&amp;$AO$1,$W$4:$Y$252,3,FALSE)),"",VLOOKUP(AA36&amp;$AY$2&amp;$AO$1,$W$4:$Y$252,3,FALSE))</f>
        <v/>
      </c>
      <c r="BA36" s="113"/>
      <c r="BB36" s="122">
        <f t="shared" ref="BB36:BB67" si="174">IF(ISNA(VLOOKUP(AA36&amp;$BB$2&amp;$BB$1,$W$4:$X$252,2,FALSE)),0,VLOOKUP(AA36&amp;$BB$2&amp;$BB$1,$W$4:$X$252,2,FALSE))</f>
        <v>88</v>
      </c>
      <c r="BC36" s="121" t="str">
        <f t="shared" ref="BC36:BC67" si="175">IF(ISNA(VLOOKUP(AA36&amp;$BB$2&amp;$BB$1,$W$4:$Y$252,3,FALSE)),"",VLOOKUP(AA36&amp;$BB$2&amp;$BB$1,$W$4:$Y$252,3,FALSE))</f>
        <v>KBP</v>
      </c>
      <c r="BD36" s="91">
        <f t="shared" ref="BD36:BD67" si="176">IF(ISNA(VLOOKUP(AA36&amp;$BD$2&amp;$BB$1,$W$4:$X$252,2,FALSE)),0,VLOOKUP(AA36&amp;$BD$2&amp;$BB$1,$W$4:$X$252,2,FALSE))</f>
        <v>0</v>
      </c>
      <c r="BE36" s="121" t="str">
        <f t="shared" ref="BE36:BE67" si="177">IF(ISNA(VLOOKUP(AA36&amp;$BD$2&amp;$BB$1,$W$4:$Y$252,3,FALSE)),"",VLOOKUP(AA36&amp;$BD$2&amp;$BB$1,$W$4:$Y$252,3,FALSE))</f>
        <v/>
      </c>
      <c r="BF36" s="91">
        <f t="shared" ref="BF36:BF67" si="178">IF(ISNA(VLOOKUP(AA36&amp;$BF$2&amp;$BB$1,$W$4:$X$252,2,FALSE)),0,VLOOKUP(AA36&amp;$BF$2&amp;$BB$1,$W$4:$X$252,2,FALSE))</f>
        <v>0</v>
      </c>
      <c r="BG36" s="121" t="str">
        <f t="shared" ref="BG36:BG67" si="179">IF(ISNA(VLOOKUP(AA36&amp;$BF$2&amp;$BB$1,$W$4:$Y$252,3,FALSE)),"",VLOOKUP(AA36&amp;$BF$2&amp;$BB$1,$W$4:$Y$252,3,FALSE))</f>
        <v/>
      </c>
      <c r="BH36" s="91">
        <f t="shared" ref="BH36:BH67" si="180">IF(ISNA(VLOOKUP(AA36&amp;$BH$2&amp;$BB$1,$W$4:$X$252,2,FALSE)),0,VLOOKUP(AA36&amp;$BH$2&amp;$BB$1,$W$4:$X$252,2,FALSE))</f>
        <v>0</v>
      </c>
      <c r="BI36" s="121" t="str">
        <f t="shared" ref="BI36:BI67" si="181">IF(ISNA(VLOOKUP(AA36&amp;$BH$2&amp;$BB$1,$W$4:$Y$252,3,FALSE)),"",VLOOKUP(AA36&amp;$BH$2&amp;$BB$1,$W$4:$Y$252,3,FALSE))</f>
        <v/>
      </c>
      <c r="BJ36" s="91">
        <f t="shared" ref="BJ36:BJ67" si="182">IF(ISNA(VLOOKUP(AA36&amp;$BJ$2&amp;$BB$1,$W$4:$X$252,2,FALSE)),0,VLOOKUP(AA36&amp;$BJ$2&amp;$BB$1,$W$4:$X$252,2,FALSE))</f>
        <v>0</v>
      </c>
      <c r="BK36" s="121" t="str">
        <f t="shared" ref="BK36:BK67" si="183">IF(ISNA(VLOOKUP(AA36&amp;$BJ$2&amp;$BB$1,$W$4:$Y$252,3,FALSE)),"",VLOOKUP(AA36&amp;$BJ$2&amp;$BB$1,$W$4:$Y$252,3,FALSE))</f>
        <v/>
      </c>
      <c r="BL36" s="91">
        <f t="shared" ref="BL36:BL67" si="184">IF(ISNA(VLOOKUP(AA36&amp;$BL$2&amp;$BB$1,$W$4:$X$252,2,FALSE)),0,VLOOKUP(AA36&amp;$BL$2&amp;$BB$1,$W$4:$X$252,2,FALSE))</f>
        <v>0</v>
      </c>
      <c r="BM36" s="123" t="str">
        <f t="shared" ref="BM36:BM67" si="185">IF(ISNA(VLOOKUP(AA36&amp;$BL$2&amp;$BB$1,$W$4:$Y$252,3,FALSE)),"",VLOOKUP(AA36&amp;$BL$2&amp;$BB$1,$W$4:$Y$252,3,FALSE))</f>
        <v/>
      </c>
      <c r="BN36" s="113"/>
      <c r="BO36" s="129">
        <f t="shared" ref="BO36:BO67" si="186">IF(ISNA(VLOOKUP(AA36&amp;$BO$2&amp;$BO$1,$W$4:$X$252,2,FALSE)),0,VLOOKUP(AA36&amp;$BO$2&amp;$BO$1,$W$4:$X$252,2,FALSE))</f>
        <v>0</v>
      </c>
      <c r="BP36" s="128" t="str">
        <f t="shared" ref="BP36:BP67" si="187">IF(ISNA(VLOOKUP(AA36&amp;$BO$2&amp;$BO$1,$W$4:$Y$252,3,FALSE)),"",VLOOKUP(AA36&amp;$BO$2&amp;$BO$1,$W$4:$Y$252,3,FALSE))</f>
        <v/>
      </c>
      <c r="BQ36" s="93">
        <f t="shared" ref="BQ36:BQ67" si="188">IF(ISNA(VLOOKUP(AA36&amp;$BQ$2&amp;$BO$1,$W$4:$X$252,2,FALSE)),0,VLOOKUP(AA36&amp;$BQ$2&amp;$BO$1,$W$4:$X$252,2,FALSE))</f>
        <v>0</v>
      </c>
      <c r="BR36" s="128" t="str">
        <f t="shared" ref="BR36:BR67" si="189">IF(ISNA(VLOOKUP(AA36&amp;$BQ$2&amp;$BO$1,$W$4:$Y$252,3,FALSE)),"",VLOOKUP(AA36&amp;$BQ$2&amp;$BO$1,$W$4:$Y$252,3,FALSE))</f>
        <v/>
      </c>
      <c r="BS36" s="93">
        <f t="shared" ref="BS36:BS67" si="190">IF(ISNA(VLOOKUP(AA36&amp;$BS$2&amp;$BO$1,$W$4:$X$252,2,FALSE)),0,VLOOKUP(AA36&amp;$BS$2&amp;$BO$1,$W$4:$X$252,2,FALSE))</f>
        <v>211</v>
      </c>
      <c r="BT36" s="128" t="str">
        <f t="shared" ref="BT36:BT67" si="191">IF(ISNA(VLOOKUP(AA36&amp;$BS$2&amp;$BO$1,$W$4:$Y$252,3,FALSE)),"",VLOOKUP(AA36&amp;$BS$2&amp;$BO$1,$W$4:$Y$252,3,FALSE))</f>
        <v>OTP</v>
      </c>
      <c r="BU36" s="93">
        <f t="shared" ref="BU36:BU67" si="192">IF(ISNA(VLOOKUP(AA36&amp;$BU$2&amp;$BO$1,$W$4:$X$252,2,FALSE)),0,VLOOKUP(AA36&amp;$BU$2&amp;$BO$1,$W$4:$X$252,2,FALSE))</f>
        <v>0</v>
      </c>
      <c r="BV36" s="128" t="str">
        <f t="shared" ref="BV36:BV67" si="193">IF(ISNA(VLOOKUP(AA36&amp;$BU$2&amp;$BO$1,$W$4:$Y$252,3,FALSE)),"",VLOOKUP(AA36&amp;$BU$2&amp;$BO$1,$W$4:$Y$252,3,FALSE))</f>
        <v/>
      </c>
      <c r="BW36" s="93">
        <f t="shared" ref="BW36:BW67" si="194">IF(ISNA(VLOOKUP(AA36&amp;$BW$2&amp;$BO$1,$W$4:$X$252,2,FALSE)),0,VLOOKUP(AA36&amp;$BW$2&amp;$BO$1,$W$4:$X$252,2,FALSE))</f>
        <v>0</v>
      </c>
      <c r="BX36" s="128" t="str">
        <f t="shared" ref="BX36:BX67" si="195">IF(ISNA(VLOOKUP(AA36&amp;$BW$2&amp;$BO$1,$W$4:$Y$252,3,FALSE)),"",VLOOKUP(AA36&amp;$BW$2&amp;$BO$1,$W$4:$Y$252,3,FALSE))</f>
        <v/>
      </c>
      <c r="BY36" s="93">
        <f t="shared" ref="BY36:BY67" si="196">IF(ISNA(VLOOKUP(AA36&amp;$BY$2&amp;$BO$1,$W$4:$X$252,2,FALSE)),0,VLOOKUP(AA36&amp;$BY$2&amp;$BO$1,$W$4:$X$252,2,FALSE))</f>
        <v>0</v>
      </c>
      <c r="BZ36" s="130" t="str">
        <f t="shared" ref="BZ36:BZ67" si="197">IF(ISNA(VLOOKUP(AA36&amp;$BY$2&amp;$BO$1,$W$4:$Y$252,3,FALSE)),"",VLOOKUP(AA36&amp;$BY$2&amp;$BO$1,$W$4:$Y$252,3,FALSE))</f>
        <v/>
      </c>
      <c r="CA36" s="113"/>
      <c r="CB36" s="136">
        <f t="shared" ref="CB36:CB67" si="198">IF(ISNA(VLOOKUP(AA36&amp;$CB$2&amp;$CB$1,$W$4:$X$252,2,FALSE)),0,VLOOKUP(AA36&amp;$CB$2&amp;$CB$1,$W$4:$X$252,2,FALSE))</f>
        <v>0</v>
      </c>
      <c r="CC36" s="135" t="str">
        <f t="shared" ref="CC36:CC67" si="199">IF(ISNA(VLOOKUP(AA36&amp;$CB$2&amp;$CB$1,$W$4:$Y$252,3,FALSE)),"",VLOOKUP(AA36&amp;$CB$2&amp;$CB$1,$W$4:$Y$252,3,FALSE))</f>
        <v/>
      </c>
      <c r="CD36" s="95">
        <f t="shared" ref="CD36:CD67" si="200">IF(ISNA(VLOOKUP(AA36&amp;$CD$2&amp;$CB$1,$W$4:$X$252,2,FALSE)),0,VLOOKUP(AA36&amp;$CD$2&amp;$CB$1,$W$4:$X$252,2,FALSE))</f>
        <v>0</v>
      </c>
      <c r="CE36" s="135" t="str">
        <f t="shared" ref="CE36:CE67" si="201">IF(ISNA(VLOOKUP(AA36&amp;$CD$2&amp;$CB$1,$W$4:$Y$252,3,FALSE)),"",VLOOKUP(AA36&amp;$CD$2&amp;$CB$1,$W$4:$Y$252,3,FALSE))</f>
        <v/>
      </c>
      <c r="CF36" s="95">
        <f t="shared" ref="CF36:CF67" si="202">IF(ISNA(VLOOKUP(AA36&amp;$CF$2&amp;$CB$1,$W$4:$X$252,2,FALSE)),0,VLOOKUP(AA36&amp;$CF$2&amp;$CB$1,$W$4:$X$252,2,FALSE))</f>
        <v>0</v>
      </c>
      <c r="CG36" s="135" t="str">
        <f t="shared" ref="CG36:CG67" si="203">IF(ISNA(VLOOKUP(AA36&amp;$CF$2&amp;$CB$1,$W$4:$Y$252,3,FALSE)),"",VLOOKUP(AA36&amp;$CF$2&amp;$CB$1,$W$4:$Y$252,3,FALSE))</f>
        <v/>
      </c>
      <c r="CH36" s="95">
        <f t="shared" ref="CH36:CH67" si="204">IF(ISNA(VLOOKUP(AA36&amp;$CH$2&amp;$CB$1,$W$4:$X$252,2,FALSE)),0,VLOOKUP(AA36&amp;$CH$2&amp;$CB$1,$W$4:$X$252,2,FALSE))</f>
        <v>0</v>
      </c>
      <c r="CI36" s="135" t="str">
        <f t="shared" ref="CI36:CI67" si="205">IF(ISNA(VLOOKUP(AA36&amp;$CH$2&amp;$CB$1,$W$4:$Y$252,3,FALSE)),"",VLOOKUP(AA36&amp;$CH$2&amp;$CB$1,$W$4:$Y$252,3,FALSE))</f>
        <v/>
      </c>
      <c r="CJ36" s="95">
        <f t="shared" ref="CJ36:CJ67" si="206">IF(ISNA(VLOOKUP(AA36&amp;$CJ$2&amp;$CB$1,$W$4:$X$252,2,FALSE)),0,VLOOKUP(AA36&amp;$CJ$2&amp;$CB$1,$W$4:$X$252,2,FALSE))</f>
        <v>0</v>
      </c>
      <c r="CK36" s="135" t="str">
        <f t="shared" ref="CK36:CK67" si="207">IF(ISNA(VLOOKUP(AA36&amp;$CJ$2&amp;$CB$1,$W$4:$Y$252,3,FALSE)),"",VLOOKUP(AA36&amp;$CJ$2&amp;$CB$1,$W$4:$Y$252,3,FALSE))</f>
        <v/>
      </c>
      <c r="CL36" s="95">
        <f t="shared" ref="CL36:CL67" si="208">IF(ISNA(VLOOKUP(AA36&amp;$CL$2&amp;$CB$1,$W$4:$X$252,2,FALSE)),0,VLOOKUP(AA36&amp;$CL$2&amp;$CB$1,$W$4:$X$252,2,FALSE))</f>
        <v>0</v>
      </c>
      <c r="CM36" s="137" t="str">
        <f t="shared" ref="CM36:CM67" si="209">IF(ISNA(VLOOKUP(AA36&amp;$CL$2&amp;$CB$1,$W$4:$Y$252,3,FALSE)),"",VLOOKUP(AA36&amp;$CL$2&amp;$CB$1,$W$4:$Y$252,3,FALSE))</f>
        <v/>
      </c>
      <c r="CO36" s="163">
        <f>IFERROR(ROUNDUP((AB36*(VLOOKUP(VLOOKUP(AC36,Données!$J$2:$L$208,3,FALSE),Données!$E$10:$G$12,3,FALSE)))/1,0),0)</f>
        <v>0</v>
      </c>
      <c r="CP36" s="159">
        <f>IFERROR(ROUNDUP((AD36*(VLOOKUP(VLOOKUP(AE36,Données!$J$2:$L$208,3,FALSE),Données!$E$10:$G$12,3,FALSE)))/1,0),0)</f>
        <v>183</v>
      </c>
      <c r="CQ36" s="159">
        <f>IFERROR(ROUNDUP((AF36*(VLOOKUP(VLOOKUP(AG36,Données!$J$2:$L$208,3,FALSE),Données!$E$10:$G$12,3,FALSE)))/1,0),0)</f>
        <v>0</v>
      </c>
      <c r="CR36" s="159">
        <f>IFERROR(ROUNDUP((AH36*(VLOOKUP(VLOOKUP(AI36,Données!$J$2:$L$208,3,FALSE),Données!$E$10:$G$12,3,FALSE)))/1,0),0)</f>
        <v>172</v>
      </c>
      <c r="CS36" s="159">
        <f>IFERROR(ROUNDUP((AJ36*(VLOOKUP(VLOOKUP(AK36,Données!$J$2:$L$208,3,FALSE),Données!$E$10:$G$12,3,FALSE)))/1,0),0)</f>
        <v>0</v>
      </c>
      <c r="CT36" s="160">
        <f>IFERROR(ROUNDUP((AL36*(VLOOKUP(VLOOKUP(AM36,Données!$J$2:$L$208,3,FALSE),Données!$E$10:$G$12,3,FALSE)))/1,0),0)</f>
        <v>0</v>
      </c>
      <c r="CU36" s="158">
        <f>IF(ISNA(15/(VLOOKUP(VLOOKUP(AC36,Données!$J$2:$L$208,3,FALSE),Données!$E$10:$G$12,3,FALSE))),0,15/(VLOOKUP(VLOOKUP(AC36,Données!$J$2:$L$208,3,FALSE),Données!$E$10:$G$12,3,FALSE)))</f>
        <v>0</v>
      </c>
      <c r="CV36" s="159">
        <f>IF(ISNA(15/(VLOOKUP(VLOOKUP(AE36,Données!$J$2:$L$208,3,FALSE),Données!$E$10:$G$12,3,FALSE))),0,15/(VLOOKUP(VLOOKUP(AE36,Données!$J$2:$L$208,3,FALSE),Données!$E$10:$G$12,3,FALSE)))</f>
        <v>11.25</v>
      </c>
      <c r="CW36" s="159">
        <f>IF(ISNA(15/(VLOOKUP(VLOOKUP(AG36,Données!$J$2:$L$208,3,FALSE),Données!$E$10:$G$12,3,FALSE))),0,15/(VLOOKUP(VLOOKUP(AG36,Données!$J$2:$L$208,3,FALSE),Données!$E$10:$G$12,3,FALSE)))</f>
        <v>0</v>
      </c>
      <c r="CX36" s="159">
        <f>IF(ISNA(15/(VLOOKUP(VLOOKUP(AI36,Données!$J$2:$L$208,3,FALSE),Données!$E$10:$G$12,3,FALSE))),0,15/(VLOOKUP(VLOOKUP(AI36,Données!$J$2:$L$208,3,FALSE),Données!$E$10:$G$12,3,FALSE)))</f>
        <v>11.25</v>
      </c>
      <c r="CY36" s="159">
        <f>IF(ISNA(15/(VLOOKUP(VLOOKUP(AK36,Données!$J$2:$L$208,3,FALSE),Données!$E$10:$G$12,3,FALSE))),0,15/(VLOOKUP(VLOOKUP(AK36,Données!$J$2:$L$208,3,FALSE),Données!$E$10:$G$12,3,FALSE)))</f>
        <v>0</v>
      </c>
      <c r="CZ36" s="160">
        <f>IF(ISNA(15/(VLOOKUP(VLOOKUP(AM36,Données!$J$2:$L$208,3,FALSE),Données!$E$10:$G$12,3,FALSE))),0,15/(VLOOKUP(VLOOKUP(AM36,Données!$J$2:$L$208,3,FALSE),Données!$E$10:$G$12,3,FALSE)))</f>
        <v>0</v>
      </c>
      <c r="DA36" s="258">
        <v>36</v>
      </c>
      <c r="DB36" s="162">
        <f t="shared" si="112"/>
        <v>12</v>
      </c>
      <c r="DC36" s="161">
        <f t="shared" ref="DC36:DC67" si="210">SUM(CO36:CT36)</f>
        <v>355</v>
      </c>
      <c r="DD36" s="256">
        <f t="shared" ref="DD36:DD67" si="211">IF(AB36+AD36+AF36+AH36+AJ36+AL36=0,0,AB36+AD36+AF36+AH36+AJ36+AL36)</f>
        <v>266</v>
      </c>
      <c r="DE36" s="259">
        <f>HLOOKUP(DA36,Plan!$I$6:$IO$26,17,FALSE)</f>
        <v>15</v>
      </c>
      <c r="DF36" s="164" t="s">
        <v>442</v>
      </c>
      <c r="DG36" s="157" t="str">
        <f t="shared" si="113"/>
        <v>13h45  15</v>
      </c>
      <c r="DH36" s="332">
        <f t="shared" ref="DH36:DH67" si="212">DB36*DE36</f>
        <v>180</v>
      </c>
      <c r="DI36" s="334">
        <f t="shared" si="141"/>
        <v>388</v>
      </c>
      <c r="DK36" s="226">
        <f>IFERROR(ROUNDUP((AO36*(VLOOKUP(VLOOKUP(AP36,Données!$J$2:$L$208,3,FALSE),Données!$E$10:$G$12,3,FALSE)))/1,0),0)</f>
        <v>0</v>
      </c>
      <c r="DL36" s="173">
        <f>IFERROR(ROUNDUP((AQ36*(VLOOKUP(VLOOKUP(AR36,Données!$J$2:$L$208,3,FALSE),Données!$E$10:$G$12,3,FALSE)))/1,0),0)</f>
        <v>0</v>
      </c>
      <c r="DM36" s="173">
        <f>IFERROR(ROUNDUP((AS36*(VLOOKUP(VLOOKUP(AT36,Données!$J$2:$L$208,3,FALSE),Données!$E$10:$G$12,3,FALSE)))/1,0),0)</f>
        <v>0</v>
      </c>
      <c r="DN36" s="173">
        <f>IFERROR(ROUNDUP((AU36*(VLOOKUP(VLOOKUP(AV36,Données!$J$2:$L$208,3,FALSE),Données!$E$10:$G$12,3,FALSE)))/1,0),0)</f>
        <v>0</v>
      </c>
      <c r="DO36" s="173">
        <f>IFERROR(ROUNDUP((AW36*(VLOOKUP(VLOOKUP(AX36,Données!$J$2:$L$208,3,FALSE),Données!$E$10:$G$12,3,FALSE)))/1,0),0)</f>
        <v>0</v>
      </c>
      <c r="DP36" s="174">
        <f>IFERROR(ROUNDUP((AY36*(VLOOKUP(VLOOKUP(AZ36,Données!$J$2:$L$208,3,FALSE),Données!$E$10:$G$12,3,FALSE)))/1,0),0)</f>
        <v>0</v>
      </c>
      <c r="DQ36" s="172">
        <f>IF(ISNA(15/(VLOOKUP(VLOOKUP(AP36,Données!$J$2:$L$208,3,FALSE),Données!$E$10:$G$12,3,FALSE))),0,15/(VLOOKUP(VLOOKUP(AP36,Données!$J$2:$L$208,3,FALSE),Données!$E$10:$G$12,3,FALSE)))</f>
        <v>0</v>
      </c>
      <c r="DR36" s="173">
        <f>IF(ISNA(15/(VLOOKUP(VLOOKUP(AR36,Données!$J$2:$L$208,3,FALSE),Données!$E$10:$G$12,3,FALSE))),0,15/(VLOOKUP(VLOOKUP(AR36,Données!$J$2:$L$208,3,FALSE),Données!$E$10:$G$12,3,FALSE)))</f>
        <v>0</v>
      </c>
      <c r="DS36" s="173">
        <f>IF(ISNA(15/(VLOOKUP(VLOOKUP(AT36,Données!$J$2:$L$208,3,FALSE),Données!$E$10:$G$12,3,FALSE))),0,15/(VLOOKUP(VLOOKUP(AT36,Données!$J$2:$L$208,3,FALSE),Données!$E$10:$G$12,3,FALSE)))</f>
        <v>0</v>
      </c>
      <c r="DT36" s="173">
        <f>IF(ISNA(15/(VLOOKUP(VLOOKUP(AV36,Données!$J$2:$L$208,3,FALSE),Données!$E$10:$G$12,3,FALSE))),0,15/(VLOOKUP(VLOOKUP(AV36,Données!$J$2:$L$208,3,FALSE),Données!$E$10:$G$12,3,FALSE)))</f>
        <v>0</v>
      </c>
      <c r="DU36" s="173">
        <f>IF(ISNA(15/(VLOOKUP(VLOOKUP(AX36,Données!$J$2:$L$208,3,FALSE),Données!$E$10:$G$12,3,FALSE))),0,15/(VLOOKUP(VLOOKUP(AX36,Données!$J$2:$L$208,3,FALSE),Données!$E$10:$G$12,3,FALSE)))</f>
        <v>0</v>
      </c>
      <c r="DV36" s="174">
        <f>IF(ISNA(15/(VLOOKUP(VLOOKUP(AZ36,Données!$J$2:$L$208,3,FALSE),Données!$E$10:$G$12,3,FALSE))),0,15/(VLOOKUP(VLOOKUP(AZ36,Données!$J$2:$L$208,3,FALSE),Données!$E$10:$G$12,3,FALSE)))</f>
        <v>0</v>
      </c>
      <c r="DW36" s="282">
        <v>36</v>
      </c>
      <c r="DX36" s="169">
        <f t="shared" si="114"/>
        <v>18</v>
      </c>
      <c r="DY36" s="171">
        <f t="shared" si="115"/>
        <v>0</v>
      </c>
      <c r="DZ36" s="228" t="str">
        <f t="shared" ref="DZ36:DZ67" si="213">IF(AO36+AQ36+AS36+AU36+AW36+AY36=0,"",AO36+AQ36+AS36+AU36+AW36+AY36)</f>
        <v/>
      </c>
      <c r="EA36" s="283">
        <f>HLOOKUP(DW36,Plan!$I$6:$IO$26,16,FALSE)</f>
        <v>0</v>
      </c>
      <c r="EB36" s="278" t="s">
        <v>442</v>
      </c>
      <c r="EC36" s="279" t="str">
        <f t="shared" si="116"/>
        <v>13h45  0</v>
      </c>
      <c r="ED36" s="84">
        <f t="shared" ref="ED36:ED67" si="214">IF(EA36=0,0,(IF(DX36*EA36=0,ED35,DX36*EA36)))</f>
        <v>0</v>
      </c>
      <c r="EE36" s="286">
        <f t="shared" si="143"/>
        <v>0</v>
      </c>
      <c r="EG36" s="208">
        <f>IFERROR(ROUNDUP((BB36*(VLOOKUP(VLOOKUP(BC36,Données!$J$2:$L$208,3,FALSE),Données!$E$10:$G$12,3,FALSE)))/1,0),0)</f>
        <v>118</v>
      </c>
      <c r="EH36" s="182">
        <f>IFERROR(ROUNDUP((BD36*(VLOOKUP(VLOOKUP(BE36,Données!$J$2:$L$208,3,FALSE),Données!$E$10:$G$12,3,FALSE)))/1,0),0)</f>
        <v>0</v>
      </c>
      <c r="EI36" s="182">
        <f>IFERROR(ROUNDUP((BF36*(VLOOKUP(VLOOKUP(BG36,Données!$J$2:$L$208,3,FALSE),Données!$E$10:$G$12,3,FALSE)))/1,0),0)</f>
        <v>0</v>
      </c>
      <c r="EJ36" s="182">
        <f>IFERROR(ROUNDUP((BH36*(VLOOKUP(VLOOKUP(BI36,Données!$J$2:$L$208,3,FALSE),Données!$E$10:$G$12,3,FALSE)))/1,0),0)</f>
        <v>0</v>
      </c>
      <c r="EK36" s="182">
        <f>IFERROR(ROUNDUP((BJ36*(VLOOKUP(VLOOKUP(BK36,Données!$J$2:$L$208,3,FALSE),Données!$E$10:$G$12,3,FALSE)))/1,0),0)</f>
        <v>0</v>
      </c>
      <c r="EL36" s="183">
        <f>IFERROR(ROUNDUP((BL36*(VLOOKUP(VLOOKUP(BM36,Données!$J$2:$L$208,3,FALSE),Données!$E$10:$G$12,3,FALSE)))/1,0),0)</f>
        <v>0</v>
      </c>
      <c r="EM36" s="181">
        <f>IF(ISNA(15/(VLOOKUP(VLOOKUP(BC36,Données!$J$2:$L$208,3,FALSE),Données!$E$10:$G$12,3,FALSE))),0,15/(VLOOKUP(VLOOKUP(BC36,Données!$J$2:$L$208,3,FALSE),Données!$E$10:$G$12,3,FALSE)))</f>
        <v>11.25</v>
      </c>
      <c r="EN36" s="182">
        <f>IF(ISNA(15/(VLOOKUP(VLOOKUP(BE36,Données!$J$2:$L$208,3,FALSE),Données!$E$10:$G$12,3,FALSE))),0,15/(VLOOKUP(VLOOKUP(BE36,Données!$J$2:$L$208,3,FALSE),Données!$E$10:$G$12,3,FALSE)))</f>
        <v>0</v>
      </c>
      <c r="EO36" s="182">
        <f>IF(ISNA(15/(VLOOKUP(VLOOKUP(BG36,Données!$J$2:$L$208,3,FALSE),Données!$E$10:$G$12,3,FALSE))),0,15/(VLOOKUP(VLOOKUP(BG36,Données!$J$2:$L$208,3,FALSE),Données!$E$10:$G$12,3,FALSE)))</f>
        <v>0</v>
      </c>
      <c r="EP36" s="182">
        <f>IF(ISNA(15/(VLOOKUP(VLOOKUP(BI36,Données!$J$2:$L$208,3,FALSE),Données!$E$10:$G$12,3,FALSE))),0,15/(VLOOKUP(VLOOKUP(BI36,Données!$J$2:$L$208,3,FALSE),Données!$E$10:$G$12,3,FALSE)))</f>
        <v>0</v>
      </c>
      <c r="EQ36" s="182">
        <f>IF(ISNA(15/(VLOOKUP(VLOOKUP(BK36,Données!$J$2:$L$208,3,FALSE),Données!$E$10:$G$12,3,FALSE))),0,15/(VLOOKUP(VLOOKUP(BK36,Données!$J$2:$L$208,3,FALSE),Données!$E$10:$G$12,3,FALSE)))</f>
        <v>0</v>
      </c>
      <c r="ER36" s="183">
        <f>IF(ISNA(15/(VLOOKUP(VLOOKUP(BM36,Données!$J$2:$L$208,3,FALSE),Données!$E$10:$G$12,3,FALSE))),0,15/(VLOOKUP(VLOOKUP(BM36,Données!$J$2:$L$208,3,FALSE),Données!$E$10:$G$12,3,FALSE)))</f>
        <v>0</v>
      </c>
      <c r="ES36" s="293">
        <v>36</v>
      </c>
      <c r="ET36" s="573">
        <f t="shared" si="117"/>
        <v>12</v>
      </c>
      <c r="EU36" s="180">
        <f t="shared" si="118"/>
        <v>118</v>
      </c>
      <c r="EV36" s="211">
        <f t="shared" ref="EV36:EV67" si="215">IF(BB36+BD36+BF36+BH36+BJ36+BL36=0,"",BB36+BD36+BF36+BH36+BJ36+BL36)</f>
        <v>88</v>
      </c>
      <c r="EW36" s="211">
        <f>HLOOKUP(ES36,Plan!$I$6:$IO$26,19,FALSE)</f>
        <v>9</v>
      </c>
      <c r="EX36" s="210" t="s">
        <v>442</v>
      </c>
      <c r="EY36" s="182" t="str">
        <f t="shared" si="119"/>
        <v>13h45  9</v>
      </c>
      <c r="EZ36" s="295">
        <f t="shared" ref="EZ36:EZ67" si="216">IF(EW36=0,0,(IF(ET36*EW36=0,EZ35,ET36*EW36)))</f>
        <v>108</v>
      </c>
      <c r="FA36" s="296">
        <f t="shared" si="148"/>
        <v>110.375</v>
      </c>
      <c r="FC36" s="200">
        <f>IFERROR(ROUNDUP((BO36*(VLOOKUP(VLOOKUP(BP36,Données!$J$2:$L$208,3,FALSE),Données!$E$10:$G$12,3,FALSE)))/1,0),0)</f>
        <v>0</v>
      </c>
      <c r="FD36" s="190">
        <f>IFERROR(ROUNDUP((BQ36*(VLOOKUP(VLOOKUP(BR36,Données!$J$2:$L$208,3,FALSE),Données!$E$10:$G$12,3,FALSE)))/1,0),0)</f>
        <v>0</v>
      </c>
      <c r="FE36" s="190">
        <f>IFERROR(ROUNDUP((BS36*(VLOOKUP(VLOOKUP(BT36,Données!$J$2:$L$208,3,FALSE),Données!$E$10:$G$12,3,FALSE)))/1,0),0)</f>
        <v>88</v>
      </c>
      <c r="FF36" s="190">
        <f>IFERROR(ROUNDUP((BU36*(VLOOKUP(VLOOKUP(BV36,Données!$J$2:$L$208,3,FALSE),Données!$E$10:$G$12,3,FALSE)))/1,0),0)</f>
        <v>0</v>
      </c>
      <c r="FG36" s="190">
        <f>IFERROR(ROUNDUP((BW36*(VLOOKUP(VLOOKUP(BX36,Données!$J$2:$L$208,3,FALSE),Données!$E$10:$G$12,3,FALSE)))/1,0),0)</f>
        <v>0</v>
      </c>
      <c r="FH36" s="191">
        <f>IFERROR(ROUNDUP((BY36*(VLOOKUP(VLOOKUP(BZ36,Données!$J$2:$L$208,3,FALSE),Données!$E$10:$G$12,3,FALSE)))/1,0),0)</f>
        <v>0</v>
      </c>
      <c r="FI36" s="189">
        <f>IF(ISNA(15/(VLOOKUP(VLOOKUP(BP36,Données!$J$2:$L$208,3,FALSE),Données!$E$10:$G$12,3,FALSE))),0,15/(VLOOKUP(VLOOKUP(BP36,Données!$J$2:$L$208,3,FALSE),Données!$E$10:$G$12,3,FALSE)))</f>
        <v>0</v>
      </c>
      <c r="FJ36" s="190">
        <f>IF(ISNA(15/(VLOOKUP(VLOOKUP(BR36,Données!$J$2:$L$208,3,FALSE),Données!$E$10:$G$12,3,FALSE))),0,15/(VLOOKUP(VLOOKUP(BR36,Données!$J$2:$L$208,3,FALSE),Données!$E$10:$G$12,3,FALSE)))</f>
        <v>0</v>
      </c>
      <c r="FK36" s="190">
        <f>IF(ISNA(15/(VLOOKUP(VLOOKUP(BT36,Données!$J$2:$L$208,3,FALSE),Données!$E$10:$G$12,3,FALSE))),0,15/(VLOOKUP(VLOOKUP(BT36,Données!$J$2:$L$208,3,FALSE),Données!$E$10:$G$12,3,FALSE)))</f>
        <v>36</v>
      </c>
      <c r="FL36" s="190">
        <f>IF(ISNA(15/(VLOOKUP(VLOOKUP(BV36,Données!$J$2:$L$208,3,FALSE),Données!$E$10:$G$12,3,FALSE))),0,15/(VLOOKUP(VLOOKUP(BV36,Données!$J$2:$L$208,3,FALSE),Données!$E$10:$G$12,3,FALSE)))</f>
        <v>0</v>
      </c>
      <c r="FM36" s="190">
        <f>IF(ISNA(15/(VLOOKUP(VLOOKUP(BX36,Données!$J$2:$L$208,3,FALSE),Données!$E$10:$G$12,3,FALSE))),0,15/(VLOOKUP(VLOOKUP(BX36,Données!$J$2:$L$208,3,FALSE),Données!$E$10:$G$12,3,FALSE)))</f>
        <v>0</v>
      </c>
      <c r="FN36" s="191">
        <f>IF(ISNA(15/(VLOOKUP(VLOOKUP(BZ36,Données!$J$2:$L$208,3,FALSE),Données!$E$10:$G$12,3,FALSE))),0,15/(VLOOKUP(VLOOKUP(BZ36,Données!$J$2:$L$208,3,FALSE),Données!$E$10:$G$12,3,FALSE)))</f>
        <v>0</v>
      </c>
      <c r="FO36" s="305">
        <v>36</v>
      </c>
      <c r="FP36" s="188">
        <f t="shared" si="120"/>
        <v>36</v>
      </c>
      <c r="FQ36" s="190">
        <f t="shared" si="121"/>
        <v>88</v>
      </c>
      <c r="FR36" s="203">
        <f t="shared" ref="FR36:FR67" si="217">IF(BO36+BQ36+BS36+BU36+BW36+BY36=0,"",BO36+BQ36+BS36+BU36+BW36+BY36)</f>
        <v>211</v>
      </c>
      <c r="FS36" s="203">
        <f>HLOOKUP(FO36,Plan!$I$6:$IO$26,20,FALSE)</f>
        <v>0</v>
      </c>
      <c r="FT36" s="202" t="s">
        <v>442</v>
      </c>
      <c r="FU36" s="190" t="str">
        <f t="shared" si="122"/>
        <v>13h45  0</v>
      </c>
      <c r="FV36" s="307">
        <f t="shared" ref="FV36:FV67" si="218">IF(FS36=0,0,(IF(FP36*FS36=0,FV35,FP36*FS36)))</f>
        <v>0</v>
      </c>
      <c r="FW36" s="308">
        <f t="shared" si="145"/>
        <v>599</v>
      </c>
      <c r="FY36" s="233">
        <f>IFERROR(ROUNDUP((CB36*(VLOOKUP(VLOOKUP(CC36,Données!$J$2:$L$208,3,FALSE),Données!$E$10:$G$12,3,FALSE)))/1,0),0)</f>
        <v>0</v>
      </c>
      <c r="FZ36" s="218">
        <f>IFERROR(ROUNDUP((CD36*(VLOOKUP(VLOOKUP(CE36,Données!$J$2:$L$208,3,FALSE),Données!$E$10:$G$12,3,FALSE)))/1,0),0)</f>
        <v>0</v>
      </c>
      <c r="GA36" s="218">
        <f>IFERROR(ROUNDUP((CF36*(VLOOKUP(VLOOKUP(CG36,Données!$J$2:$L$208,3,FALSE),Données!$E$10:$G$12,3,FALSE)))/1,0),0)</f>
        <v>0</v>
      </c>
      <c r="GB36" s="218">
        <f>IFERROR(ROUNDUP((CH36*(VLOOKUP(VLOOKUP(CI36,Données!$J$2:$L$208,3,FALSE),Données!$E$10:$G$12,3,FALSE)))/1,0),0)</f>
        <v>0</v>
      </c>
      <c r="GC36" s="218">
        <f>IFERROR(ROUNDUP((CJ36*(VLOOKUP(VLOOKUP(CK36,Données!$J$2:$L$208,3,FALSE),Données!$E$10:$G$12,3,FALSE)))/1,0),0)</f>
        <v>0</v>
      </c>
      <c r="GD36" s="219">
        <f>IFERROR(ROUNDUP((CL36*(VLOOKUP(VLOOKUP(CM36,Données!$J$2:$L$208,3,FALSE),Données!$E$10:$G$12,3,FALSE)))/1,0),0)</f>
        <v>0</v>
      </c>
      <c r="GE36" s="217">
        <f>IF(ISNA(15/(VLOOKUP(VLOOKUP(CC36,Données!$J$2:$L$208,3,FALSE),Données!$E$10:$G$12,3,FALSE))),0,15/(VLOOKUP(VLOOKUP(CC36,Données!$J$2:$L$208,3,FALSE),Données!$E$10:$G$12,3,FALSE)))</f>
        <v>0</v>
      </c>
      <c r="GF36" s="218">
        <f>IF(ISNA(15/(VLOOKUP(VLOOKUP(CE36,Données!$J$2:$L$208,3,FALSE),Données!$E$10:$G$12,3,FALSE))),0,15/(VLOOKUP(VLOOKUP(CE36,Données!$J$2:$L$208,3,FALSE),Données!$E$10:$G$12,3,FALSE)))</f>
        <v>0</v>
      </c>
      <c r="GG36" s="218">
        <f>IF(ISNA(15/(VLOOKUP(VLOOKUP(CG36,Données!$J$2:$L$208,3,FALSE),Données!$E$10:$G$12,3,FALSE))),0,15/(VLOOKUP(VLOOKUP(CG36,Données!$J$2:$L$208,3,FALSE),Données!$E$10:$G$12,3,FALSE)))</f>
        <v>0</v>
      </c>
      <c r="GH36" s="218">
        <f>IF(ISNA(15/(VLOOKUP(VLOOKUP(CI36,Données!$J$2:$L$208,3,FALSE),Données!$E$10:$G$12,3,FALSE))),0,15/(VLOOKUP(VLOOKUP(CI36,Données!$J$2:$L$208,3,FALSE),Données!$E$10:$G$12,3,FALSE)))</f>
        <v>0</v>
      </c>
      <c r="GI36" s="218">
        <f>IF(ISNA(15/(VLOOKUP(VLOOKUP(CK36,Données!$J$2:$L$208,3,FALSE),Données!$E$10:$G$12,3,FALSE))),0,15/(VLOOKUP(VLOOKUP(CK36,Données!$J$2:$L$208,3,FALSE),Données!$E$10:$G$12,3,FALSE)))</f>
        <v>0</v>
      </c>
      <c r="GJ36" s="219">
        <f>IF(ISNA(15/(VLOOKUP(VLOOKUP(CM36,Données!$J$2:$L$208,3,FALSE),Données!$E$10:$G$12,3,FALSE))),0,15/(VLOOKUP(VLOOKUP(CM36,Données!$J$2:$L$208,3,FALSE),Données!$E$10:$G$12,3,FALSE)))</f>
        <v>0</v>
      </c>
      <c r="GK36" s="318">
        <v>36</v>
      </c>
      <c r="GL36" s="216">
        <f t="shared" si="124"/>
        <v>36</v>
      </c>
      <c r="GM36" s="218">
        <f t="shared" si="125"/>
        <v>0</v>
      </c>
      <c r="GN36" s="236" t="str">
        <f t="shared" ref="GN36:GN67" si="219">IF(CB36+CD36+CF36+CH36+CJ36+CL36=0,"",CB36+CD36+CF36+CH36+CJ36+CL36)</f>
        <v/>
      </c>
      <c r="GO36" s="236">
        <f>HLOOKUP(GK36,Plan!$I$6:$IO$26,21,FALSE)</f>
        <v>0</v>
      </c>
      <c r="GP36" s="235" t="s">
        <v>442</v>
      </c>
      <c r="GQ36" s="218" t="str">
        <f t="shared" si="126"/>
        <v>13h45  0</v>
      </c>
      <c r="GR36" s="320">
        <f t="shared" ref="GR36:GR67" si="220">IF(GO36=0,0,(IF(GL36*GO36=0,GR35,GL36*GO36)))</f>
        <v>0</v>
      </c>
      <c r="GS36" s="321">
        <f t="shared" si="146"/>
        <v>65</v>
      </c>
      <c r="GT36" s="103"/>
      <c r="GU36" s="426">
        <v>0.57291666666666663</v>
      </c>
      <c r="GV36" s="431" t="e">
        <f>#REF!</f>
        <v>#REF!</v>
      </c>
      <c r="GW36" s="432" t="e">
        <f>#REF!</f>
        <v>#REF!</v>
      </c>
      <c r="GX36" s="448" t="e">
        <f t="shared" si="127"/>
        <v>#REF!</v>
      </c>
      <c r="GY36" s="431" t="e">
        <f>#REF!</f>
        <v>#REF!</v>
      </c>
      <c r="GZ36" s="423" t="e">
        <f>#REF!</f>
        <v>#REF!</v>
      </c>
      <c r="HA36" s="434" t="e">
        <f>#REF!</f>
        <v>#REF!</v>
      </c>
      <c r="HB36" s="451" t="e">
        <f t="shared" si="128"/>
        <v>#REF!</v>
      </c>
      <c r="HD36" s="426">
        <v>0.57291666666666663</v>
      </c>
      <c r="HE36" s="453" t="str">
        <f>IF(AB36=0,"",IF(VLOOKUP(AC36,Données!$J$2:$M$258,4,FALSE)="G",AB36,""))</f>
        <v/>
      </c>
      <c r="HF36" s="397" t="str">
        <f>IF(AD36=0,"",IF(VLOOKUP(AE36,Données!$J$2:$M$258,4,FALSE)="G",AD36,""))</f>
        <v/>
      </c>
      <c r="HG36" s="397" t="str">
        <f>IF(AF36=0,"",IF(VLOOKUP(AG36,Données!$J$2:$M$258,4,FALSE)="G",AF36,""))</f>
        <v/>
      </c>
      <c r="HH36" s="397" t="str">
        <f>IF(AH36=0,"",IF(VLOOKUP(AI36,Données!$J$2:$M$258,4,FALSE)="G",AH36,""))</f>
        <v/>
      </c>
      <c r="HI36" s="397" t="str">
        <f>IF(AJ36=0,"",IF(VLOOKUP(AK36,Données!$J$2:$M$258,4,FALSE)="G",AJ36,""))</f>
        <v/>
      </c>
      <c r="HJ36" s="461" t="str">
        <f>IF(AL36=0,"",IF(VLOOKUP(AM36,Données!$J$2:$M$258,4,FALSE)="G",AL36,""))</f>
        <v/>
      </c>
      <c r="HK36" s="464">
        <f t="shared" si="129"/>
        <v>0</v>
      </c>
      <c r="HL36" s="453" t="str">
        <f>IF(AO36=0,"",IF(VLOOKUP(AP36,Données!$J$2:$M$258,4,FALSE)="G",AO36,""))</f>
        <v/>
      </c>
      <c r="HM36" s="397" t="str">
        <f>IF(AQ36=0,"",IF(VLOOKUP(AR36,Données!$J$2:$M$258,4,FALSE)="G",AQ36,""))</f>
        <v/>
      </c>
      <c r="HN36" s="397" t="str">
        <f>IF(AS36=0,"",IF(VLOOKUP(AT36,Données!$J$2:$M$258,4,FALSE)="G",AS36,""))</f>
        <v/>
      </c>
      <c r="HO36" s="397" t="str">
        <f>IF(AU36=0,"",IF(VLOOKUP(AV36,Données!$J$2:$M$258,4,FALSE)="G",AU36,""))</f>
        <v/>
      </c>
      <c r="HP36" s="397" t="str">
        <f>IF(AW36=0,"",IF(VLOOKUP(AX36,Données!$J$2:$M$258,4,FALSE)="G",AW36,""))</f>
        <v/>
      </c>
      <c r="HQ36" s="461" t="str">
        <f>IF(AY36=0,"",IF(VLOOKUP(AZ36,Données!$J$2:$M$258,4,FALSE)="G",AY36,""))</f>
        <v/>
      </c>
      <c r="HR36" s="464">
        <f t="shared" si="130"/>
        <v>0</v>
      </c>
      <c r="HS36" s="453" t="str">
        <f>IF(BB36=0,"",IF(VLOOKUP(BC36,Données!$J$2:$M$258,4,FALSE)="G",BB36,""))</f>
        <v/>
      </c>
      <c r="HT36" s="397" t="str">
        <f>IF(BD36=0,"",IF(VLOOKUP(BE36,Données!$J$2:$M$258,4,FALSE)="G",BD36,""))</f>
        <v/>
      </c>
      <c r="HU36" s="397" t="str">
        <f>IF(BF36=0,"",IF(VLOOKUP(BG36,Données!$J$2:$M$258,4,FALSE)="G",BF36,""))</f>
        <v/>
      </c>
      <c r="HV36" s="397" t="str">
        <f>IF(BH36=0,"",IF(VLOOKUP(BI36,Données!$J$2:$M$258,4,FALSE)="G",BH36,""))</f>
        <v/>
      </c>
      <c r="HW36" s="397" t="str">
        <f>IF(BJ36=0,"",IF(VLOOKUP(BK36,Données!$J$2:$M$258,4,FALSE)="G",BJ36,""))</f>
        <v/>
      </c>
      <c r="HX36" s="461" t="str">
        <f>IF(BL36=0,"",IF(VLOOKUP(BM36,Données!$J$2:$M$258,4,FALSE)="G",BL36,""))</f>
        <v/>
      </c>
      <c r="HY36" s="464">
        <f t="shared" si="131"/>
        <v>0</v>
      </c>
      <c r="HZ36" s="453" t="str">
        <f>IF(BO36=0,"",IF(VLOOKUP(BP36,Données!$J$2:$M$258,4,FALSE)="G",BO36,""))</f>
        <v/>
      </c>
      <c r="IA36" s="397" t="str">
        <f>IF(BQ36=0,"",IF(VLOOKUP(BR36,Données!$J$2:$M$258,4,FALSE)="G",BQ36,""))</f>
        <v/>
      </c>
      <c r="IB36" s="397" t="str">
        <f>IF(BS36=0,"",IF(VLOOKUP(BT36,Données!$J$2:$M$258,4,FALSE)="G",BS36,""))</f>
        <v/>
      </c>
      <c r="IC36" s="397" t="str">
        <f>IF(BU36=0,"",IF(VLOOKUP(BV36,Données!$J$2:$M$258,4,FALSE)="G",BU36,""))</f>
        <v/>
      </c>
      <c r="ID36" s="397" t="str">
        <f>IF(BW36=0,"",IF(VLOOKUP(BX36,Données!$J$2:$M$258,4,FALSE)="G",BW36,""))</f>
        <v/>
      </c>
      <c r="IE36" s="461" t="str">
        <f>IF(BY36=0,"",IF(VLOOKUP(BZ36,Données!$J$2:$M$258,4,FALSE)="G",BY36,""))</f>
        <v/>
      </c>
      <c r="IF36" s="464">
        <f t="shared" si="132"/>
        <v>0</v>
      </c>
      <c r="IG36" s="453" t="str">
        <f>IF(CB36=0,"",IF(VLOOKUP(CC36,Données!$J$2:$M$258,4,FALSE)="G",CB36,""))</f>
        <v/>
      </c>
      <c r="IH36" s="397" t="str">
        <f>IF(CD36=0,"",IF(VLOOKUP(CE36,Données!$J$2:$M$258,4,FALSE)="G",CD36,""))</f>
        <v/>
      </c>
      <c r="II36" s="397" t="str">
        <f>IF(CF36=0,"",IF(VLOOKUP(CG36,Données!$J$2:$M$258,4,FALSE)="G",CF36,""))</f>
        <v/>
      </c>
      <c r="IJ36" s="397" t="str">
        <f>IF(CH36=0,"",IF(VLOOKUP(CI36,Données!$J$2:$M$258,4,FALSE)="G",CH36,""))</f>
        <v/>
      </c>
      <c r="IK36" s="397" t="str">
        <f>IF(CJ36=0,"",IF(VLOOKUP(CK36,Données!$J$2:$M$258,4,FALSE)="G",CJ36,""))</f>
        <v/>
      </c>
      <c r="IL36" s="461" t="str">
        <f>IF(CL36=0,"",IF(VLOOKUP(CM36,Données!$J$2:$M$258,4,FALSE)="G",CL36,""))</f>
        <v/>
      </c>
      <c r="IM36" s="464">
        <f t="shared" si="133"/>
        <v>0</v>
      </c>
      <c r="IO36" s="480">
        <f t="shared" ref="IO36:IO67" si="221">HK36</f>
        <v>0</v>
      </c>
      <c r="IP36" s="481">
        <f t="shared" ref="IP36:IP67" si="222">HR36</f>
        <v>0</v>
      </c>
      <c r="IQ36" s="482">
        <f t="shared" ref="IQ36:IQ67" si="223">IS36-IO36</f>
        <v>266</v>
      </c>
      <c r="IR36" s="483">
        <f t="shared" ref="IR36:IR67" si="224">IT36-IP36</f>
        <v>0</v>
      </c>
      <c r="IS36" s="484">
        <f t="shared" ref="IS36:IS67" si="225">DD36</f>
        <v>266</v>
      </c>
      <c r="IT36" s="481">
        <f t="shared" ref="IT36:IT67" si="226">IF(DZ36="",0,DZ36)</f>
        <v>0</v>
      </c>
      <c r="IU36" s="482">
        <f t="shared" si="134"/>
        <v>15</v>
      </c>
      <c r="IV36" s="485">
        <f t="shared" si="135"/>
        <v>0</v>
      </c>
      <c r="IW36" s="483">
        <f>HLOOKUP(FO36,Plan!$I$6:$IO$30,25,FALSE)</f>
        <v>0</v>
      </c>
      <c r="IX36" s="482" t="str">
        <f t="shared" ref="IX36:IX67" si="227">DG36</f>
        <v>13h45  15</v>
      </c>
      <c r="IY36" s="485">
        <f t="shared" ref="IY36:IY67" si="228">DH36</f>
        <v>180</v>
      </c>
      <c r="IZ36" s="486">
        <f t="shared" ref="IZ36:IZ67" si="229">DI36</f>
        <v>388</v>
      </c>
      <c r="JA36" s="484" t="str">
        <f t="shared" ref="JA36:JA67" si="230">EC36</f>
        <v>13h45  0</v>
      </c>
      <c r="JB36" s="485">
        <f t="shared" ref="JB36:JB67" si="231">ED36</f>
        <v>0</v>
      </c>
      <c r="JC36" s="487">
        <f t="shared" ref="JC36:JC67" si="232">EE36</f>
        <v>0</v>
      </c>
      <c r="JD36" s="488" t="e">
        <f t="shared" si="136"/>
        <v>#REF!</v>
      </c>
      <c r="JF36" s="512">
        <f t="shared" ref="JF36:JF67" si="233">HY36</f>
        <v>0</v>
      </c>
      <c r="JG36" s="513">
        <f t="shared" ref="JG36:JG67" si="234">IF36</f>
        <v>0</v>
      </c>
      <c r="JH36" s="514">
        <f t="shared" ref="JH36:JH67" si="235">IM36</f>
        <v>0</v>
      </c>
      <c r="JI36" s="515">
        <f t="shared" ref="JI36:JI67" si="236">IF(EV36="",0,EV36)</f>
        <v>88</v>
      </c>
      <c r="JJ36" s="513">
        <f t="shared" ref="JJ36:JJ67" si="237">IF(FR36="",0,FR36)</f>
        <v>211</v>
      </c>
      <c r="JK36" s="516">
        <f t="shared" ref="JK36:JK67" si="238">IF(GN36="",0,GN36)</f>
        <v>0</v>
      </c>
      <c r="JL36" s="517">
        <f t="shared" ref="JL36:JL67" si="239">JI36-JF36</f>
        <v>88</v>
      </c>
      <c r="JM36" s="513">
        <f t="shared" ref="JM36:JM67" si="240">JJ36-JG36</f>
        <v>211</v>
      </c>
      <c r="JN36" s="514">
        <f t="shared" ref="JN36:JN67" si="241">JK36-JH36</f>
        <v>0</v>
      </c>
      <c r="JO36" s="506">
        <f t="shared" si="137"/>
        <v>9</v>
      </c>
      <c r="JP36" s="507">
        <f t="shared" si="138"/>
        <v>0</v>
      </c>
      <c r="JQ36" s="507">
        <f t="shared" si="139"/>
        <v>0</v>
      </c>
      <c r="JR36" s="508">
        <f>HLOOKUP(GK36,Plan!$I$6:$IO$30,25,FALSE)</f>
        <v>0</v>
      </c>
      <c r="JS36" s="515" t="str">
        <f t="shared" ref="JS36:JS67" si="242">EY36</f>
        <v>13h45  9</v>
      </c>
      <c r="JT36" s="513">
        <f t="shared" ref="JT36:JT67" si="243">EZ36</f>
        <v>108</v>
      </c>
      <c r="JU36" s="518">
        <f t="shared" ref="JU36:JU67" si="244">FA36</f>
        <v>110.375</v>
      </c>
      <c r="JV36" s="517" t="str">
        <f t="shared" ref="JV36:JV67" si="245">FU36</f>
        <v>13h45  0</v>
      </c>
      <c r="JW36" s="513">
        <f t="shared" ref="JW36:JW67" si="246">FV36</f>
        <v>0</v>
      </c>
      <c r="JX36" s="519">
        <f t="shared" ref="JX36:JX67" si="247">FW36</f>
        <v>599</v>
      </c>
      <c r="JY36" s="515" t="str">
        <f t="shared" ref="JY36:JY67" si="248">GQ36</f>
        <v>13h45  0</v>
      </c>
      <c r="JZ36" s="513">
        <f t="shared" ref="JZ36:JZ67" si="249">GR36</f>
        <v>0</v>
      </c>
      <c r="KA36" s="518">
        <f t="shared" ref="KA36:KA67" si="250">GS36</f>
        <v>65</v>
      </c>
      <c r="KB36" s="520" t="e">
        <f t="shared" si="140"/>
        <v>#REF!</v>
      </c>
    </row>
    <row r="37" spans="1:288" ht="14.25" x14ac:dyDescent="0.2">
      <c r="A37" s="385">
        <f t="shared" si="0"/>
        <v>36</v>
      </c>
      <c r="B37" s="386" t="s">
        <v>406</v>
      </c>
      <c r="C37" s="387" t="s">
        <v>567</v>
      </c>
      <c r="D37" s="388" t="s">
        <v>926</v>
      </c>
      <c r="E37" s="388" t="s">
        <v>288</v>
      </c>
      <c r="F37" s="388">
        <v>65</v>
      </c>
      <c r="G37" s="394" t="str">
        <f>IF(ISNA(VLOOKUP(E37,Données!$J$2:$K$258,2,FALSE)),"",VLOOKUP(E37,Données!$J$2:$K$258,2,FALSE))</f>
        <v>Minsk</v>
      </c>
      <c r="H37" s="80"/>
      <c r="I37" s="77" t="str">
        <f t="shared" si="107"/>
        <v>1050TRD</v>
      </c>
      <c r="J37" s="82"/>
      <c r="K37" s="344" t="s">
        <v>711</v>
      </c>
      <c r="M37" s="84">
        <f t="shared" si="1"/>
        <v>2</v>
      </c>
      <c r="N37" s="84">
        <f t="shared" si="2"/>
        <v>0</v>
      </c>
      <c r="O37" s="84">
        <f t="shared" si="3"/>
        <v>0</v>
      </c>
      <c r="P37" s="84">
        <f t="shared" si="4"/>
        <v>0</v>
      </c>
      <c r="Q37" s="84">
        <f t="shared" si="5"/>
        <v>0</v>
      </c>
      <c r="S37" s="86" t="str">
        <f t="shared" si="108"/>
        <v>1050</v>
      </c>
      <c r="T37" s="371" t="str">
        <f>VLOOKUP(S37,Données!$Q$2:$R$229,2,FALSE)</f>
        <v>1045</v>
      </c>
      <c r="U37" s="85">
        <f>COUNTIF($T$4:T37,T37)</f>
        <v>5</v>
      </c>
      <c r="V37" s="85" t="str">
        <f t="shared" si="6"/>
        <v>TRD</v>
      </c>
      <c r="W37" s="85" t="str">
        <f t="shared" si="109"/>
        <v>10455TRD</v>
      </c>
      <c r="X37" s="85">
        <f t="shared" si="149"/>
        <v>156</v>
      </c>
      <c r="Y37" s="85" t="str">
        <f t="shared" si="150"/>
        <v>LGW</v>
      </c>
      <c r="AA37" s="342" t="s">
        <v>27</v>
      </c>
      <c r="AB37" s="107">
        <f t="shared" si="151"/>
        <v>82</v>
      </c>
      <c r="AC37" s="106" t="str">
        <f t="shared" ref="AC37:AC68" si="251">IF(ISNA(VLOOKUP(AA37&amp;$AB$2&amp;$AB$1,$W$4:$Y$252,3,FALSE)),"",VLOOKUP(AA37&amp;$AB$2&amp;$AB$1,$W$4:$Y$252,3,FALSE))</f>
        <v>JED</v>
      </c>
      <c r="AD37" s="97">
        <f t="shared" si="152"/>
        <v>0</v>
      </c>
      <c r="AE37" s="106" t="str">
        <f t="shared" si="153"/>
        <v/>
      </c>
      <c r="AF37" s="97">
        <f t="shared" si="154"/>
        <v>0</v>
      </c>
      <c r="AG37" s="106" t="str">
        <f t="shared" si="155"/>
        <v/>
      </c>
      <c r="AH37" s="97">
        <f t="shared" si="156"/>
        <v>0</v>
      </c>
      <c r="AI37" s="106" t="str">
        <f t="shared" si="157"/>
        <v/>
      </c>
      <c r="AJ37" s="97">
        <f t="shared" si="158"/>
        <v>0</v>
      </c>
      <c r="AK37" s="106" t="str">
        <f t="shared" si="159"/>
        <v/>
      </c>
      <c r="AL37" s="97">
        <f t="shared" si="160"/>
        <v>0</v>
      </c>
      <c r="AM37" s="108" t="str">
        <f t="shared" si="161"/>
        <v/>
      </c>
      <c r="AN37" s="113"/>
      <c r="AO37" s="115">
        <f t="shared" si="162"/>
        <v>0</v>
      </c>
      <c r="AP37" s="114" t="str">
        <f t="shared" si="163"/>
        <v/>
      </c>
      <c r="AQ37" s="89">
        <f t="shared" si="164"/>
        <v>0</v>
      </c>
      <c r="AR37" s="114" t="str">
        <f t="shared" si="165"/>
        <v/>
      </c>
      <c r="AS37" s="89">
        <f t="shared" si="166"/>
        <v>0</v>
      </c>
      <c r="AT37" s="114" t="str">
        <f t="shared" si="167"/>
        <v/>
      </c>
      <c r="AU37" s="89">
        <f t="shared" si="168"/>
        <v>0</v>
      </c>
      <c r="AV37" s="114" t="str">
        <f t="shared" si="169"/>
        <v/>
      </c>
      <c r="AW37" s="89">
        <f t="shared" si="170"/>
        <v>0</v>
      </c>
      <c r="AX37" s="114" t="str">
        <f t="shared" si="171"/>
        <v/>
      </c>
      <c r="AY37" s="89">
        <f t="shared" si="172"/>
        <v>0</v>
      </c>
      <c r="AZ37" s="116" t="str">
        <f t="shared" si="173"/>
        <v/>
      </c>
      <c r="BA37" s="113"/>
      <c r="BB37" s="122">
        <f t="shared" si="174"/>
        <v>0</v>
      </c>
      <c r="BC37" s="121" t="str">
        <f t="shared" si="175"/>
        <v/>
      </c>
      <c r="BD37" s="91">
        <f t="shared" si="176"/>
        <v>0</v>
      </c>
      <c r="BE37" s="121" t="str">
        <f t="shared" si="177"/>
        <v/>
      </c>
      <c r="BF37" s="91">
        <f t="shared" si="178"/>
        <v>0</v>
      </c>
      <c r="BG37" s="121" t="str">
        <f t="shared" si="179"/>
        <v/>
      </c>
      <c r="BH37" s="91">
        <f t="shared" si="180"/>
        <v>0</v>
      </c>
      <c r="BI37" s="121" t="str">
        <f t="shared" si="181"/>
        <v/>
      </c>
      <c r="BJ37" s="91">
        <f t="shared" si="182"/>
        <v>0</v>
      </c>
      <c r="BK37" s="121" t="str">
        <f t="shared" si="183"/>
        <v/>
      </c>
      <c r="BL37" s="91">
        <f t="shared" si="184"/>
        <v>0</v>
      </c>
      <c r="BM37" s="123" t="str">
        <f t="shared" si="185"/>
        <v/>
      </c>
      <c r="BN37" s="113"/>
      <c r="BO37" s="129">
        <f t="shared" si="186"/>
        <v>0</v>
      </c>
      <c r="BP37" s="128" t="str">
        <f t="shared" si="187"/>
        <v/>
      </c>
      <c r="BQ37" s="93">
        <f t="shared" si="188"/>
        <v>0</v>
      </c>
      <c r="BR37" s="128" t="str">
        <f t="shared" si="189"/>
        <v/>
      </c>
      <c r="BS37" s="93">
        <f t="shared" si="190"/>
        <v>0</v>
      </c>
      <c r="BT37" s="128" t="str">
        <f t="shared" si="191"/>
        <v/>
      </c>
      <c r="BU37" s="93">
        <f t="shared" si="192"/>
        <v>0</v>
      </c>
      <c r="BV37" s="128" t="str">
        <f t="shared" si="193"/>
        <v/>
      </c>
      <c r="BW37" s="93">
        <f t="shared" si="194"/>
        <v>0</v>
      </c>
      <c r="BX37" s="128" t="str">
        <f t="shared" si="195"/>
        <v/>
      </c>
      <c r="BY37" s="93">
        <f t="shared" si="196"/>
        <v>0</v>
      </c>
      <c r="BZ37" s="130" t="str">
        <f t="shared" si="197"/>
        <v/>
      </c>
      <c r="CA37" s="113"/>
      <c r="CB37" s="136">
        <f t="shared" si="198"/>
        <v>0</v>
      </c>
      <c r="CC37" s="135" t="str">
        <f t="shared" si="199"/>
        <v/>
      </c>
      <c r="CD37" s="95">
        <f t="shared" si="200"/>
        <v>0</v>
      </c>
      <c r="CE37" s="135" t="str">
        <f t="shared" si="201"/>
        <v/>
      </c>
      <c r="CF37" s="95">
        <f t="shared" si="202"/>
        <v>0</v>
      </c>
      <c r="CG37" s="135" t="str">
        <f t="shared" si="203"/>
        <v/>
      </c>
      <c r="CH37" s="95">
        <f t="shared" si="204"/>
        <v>0</v>
      </c>
      <c r="CI37" s="135" t="str">
        <f t="shared" si="205"/>
        <v/>
      </c>
      <c r="CJ37" s="95">
        <f t="shared" si="206"/>
        <v>0</v>
      </c>
      <c r="CK37" s="135" t="str">
        <f t="shared" si="207"/>
        <v/>
      </c>
      <c r="CL37" s="95">
        <f t="shared" si="208"/>
        <v>0</v>
      </c>
      <c r="CM37" s="137" t="str">
        <f t="shared" si="209"/>
        <v/>
      </c>
      <c r="CO37" s="163">
        <f>IFERROR(ROUNDUP((AB37*(VLOOKUP(VLOOKUP(AC37,Données!$J$2:$L$208,3,FALSE),Données!$E$10:$G$12,3,FALSE)))/1,0),0)</f>
        <v>110</v>
      </c>
      <c r="CP37" s="159">
        <f>IFERROR(ROUNDUP((AD37*(VLOOKUP(VLOOKUP(AE37,Données!$J$2:$L$208,3,FALSE),Données!$E$10:$G$12,3,FALSE)))/1,0),0)</f>
        <v>0</v>
      </c>
      <c r="CQ37" s="159">
        <f>IFERROR(ROUNDUP((AF37*(VLOOKUP(VLOOKUP(AG37,Données!$J$2:$L$208,3,FALSE),Données!$E$10:$G$12,3,FALSE)))/1,0),0)</f>
        <v>0</v>
      </c>
      <c r="CR37" s="159">
        <f>IFERROR(ROUNDUP((AH37*(VLOOKUP(VLOOKUP(AI37,Données!$J$2:$L$208,3,FALSE),Données!$E$10:$G$12,3,FALSE)))/1,0),0)</f>
        <v>0</v>
      </c>
      <c r="CS37" s="159">
        <f>IFERROR(ROUNDUP((AJ37*(VLOOKUP(VLOOKUP(AK37,Données!$J$2:$L$208,3,FALSE),Données!$E$10:$G$12,3,FALSE)))/1,0),0)</f>
        <v>0</v>
      </c>
      <c r="CT37" s="160">
        <f>IFERROR(ROUNDUP((AL37*(VLOOKUP(VLOOKUP(AM37,Données!$J$2:$L$208,3,FALSE),Données!$E$10:$G$12,3,FALSE)))/1,0),0)</f>
        <v>0</v>
      </c>
      <c r="CU37" s="158">
        <f>IF(ISNA(15/(VLOOKUP(VLOOKUP(AC37,Données!$J$2:$L$208,3,FALSE),Données!$E$10:$G$12,3,FALSE))),0,15/(VLOOKUP(VLOOKUP(AC37,Données!$J$2:$L$208,3,FALSE),Données!$E$10:$G$12,3,FALSE)))</f>
        <v>11.25</v>
      </c>
      <c r="CV37" s="159">
        <f>IF(ISNA(15/(VLOOKUP(VLOOKUP(AE37,Données!$J$2:$L$208,3,FALSE),Données!$E$10:$G$12,3,FALSE))),0,15/(VLOOKUP(VLOOKUP(AE37,Données!$J$2:$L$208,3,FALSE),Données!$E$10:$G$12,3,FALSE)))</f>
        <v>0</v>
      </c>
      <c r="CW37" s="159">
        <f>IF(ISNA(15/(VLOOKUP(VLOOKUP(AG37,Données!$J$2:$L$208,3,FALSE),Données!$E$10:$G$12,3,FALSE))),0,15/(VLOOKUP(VLOOKUP(AG37,Données!$J$2:$L$208,3,FALSE),Données!$E$10:$G$12,3,FALSE)))</f>
        <v>0</v>
      </c>
      <c r="CX37" s="159">
        <f>IF(ISNA(15/(VLOOKUP(VLOOKUP(AI37,Données!$J$2:$L$208,3,FALSE),Données!$E$10:$G$12,3,FALSE))),0,15/(VLOOKUP(VLOOKUP(AI37,Données!$J$2:$L$208,3,FALSE),Données!$E$10:$G$12,3,FALSE)))</f>
        <v>0</v>
      </c>
      <c r="CY37" s="159">
        <f>IF(ISNA(15/(VLOOKUP(VLOOKUP(AK37,Données!$J$2:$L$208,3,FALSE),Données!$E$10:$G$12,3,FALSE))),0,15/(VLOOKUP(VLOOKUP(AK37,Données!$J$2:$L$208,3,FALSE),Données!$E$10:$G$12,3,FALSE)))</f>
        <v>0</v>
      </c>
      <c r="CZ37" s="160">
        <f>IF(ISNA(15/(VLOOKUP(VLOOKUP(AM37,Données!$J$2:$L$208,3,FALSE),Données!$E$10:$G$12,3,FALSE))),0,15/(VLOOKUP(VLOOKUP(AM37,Données!$J$2:$L$208,3,FALSE),Données!$E$10:$G$12,3,FALSE)))</f>
        <v>0</v>
      </c>
      <c r="DA37" s="258">
        <v>37</v>
      </c>
      <c r="DB37" s="162">
        <f t="shared" ref="DB37:DB68" si="252">IF(DC37=0,DB36,IFERROR(ROUNDUP(SUM(CU37:CZ37)/(6-COUNTIF(CU37:CZ37,0)),0),0))</f>
        <v>12</v>
      </c>
      <c r="DC37" s="161">
        <f t="shared" si="210"/>
        <v>110</v>
      </c>
      <c r="DD37" s="256">
        <f t="shared" si="211"/>
        <v>82</v>
      </c>
      <c r="DE37" s="259">
        <f>HLOOKUP(DA37,Plan!$I$6:$IO$26,17,FALSE)</f>
        <v>16</v>
      </c>
      <c r="DF37" s="164" t="s">
        <v>443</v>
      </c>
      <c r="DG37" s="157" t="str">
        <f t="shared" si="113"/>
        <v>14h00  16</v>
      </c>
      <c r="DH37" s="332">
        <f t="shared" si="212"/>
        <v>192</v>
      </c>
      <c r="DI37" s="334">
        <f t="shared" si="141"/>
        <v>318</v>
      </c>
      <c r="DK37" s="226">
        <f>IFERROR(ROUNDUP((AO37*(VLOOKUP(VLOOKUP(AP37,Données!$J$2:$L$208,3,FALSE),Données!$E$10:$G$12,3,FALSE)))/1,0),0)</f>
        <v>0</v>
      </c>
      <c r="DL37" s="173">
        <f>IFERROR(ROUNDUP((AQ37*(VLOOKUP(VLOOKUP(AR37,Données!$J$2:$L$208,3,FALSE),Données!$E$10:$G$12,3,FALSE)))/1,0),0)</f>
        <v>0</v>
      </c>
      <c r="DM37" s="173">
        <f>IFERROR(ROUNDUP((AS37*(VLOOKUP(VLOOKUP(AT37,Données!$J$2:$L$208,3,FALSE),Données!$E$10:$G$12,3,FALSE)))/1,0),0)</f>
        <v>0</v>
      </c>
      <c r="DN37" s="173">
        <f>IFERROR(ROUNDUP((AU37*(VLOOKUP(VLOOKUP(AV37,Données!$J$2:$L$208,3,FALSE),Données!$E$10:$G$12,3,FALSE)))/1,0),0)</f>
        <v>0</v>
      </c>
      <c r="DO37" s="173">
        <f>IFERROR(ROUNDUP((AW37*(VLOOKUP(VLOOKUP(AX37,Données!$J$2:$L$208,3,FALSE),Données!$E$10:$G$12,3,FALSE)))/1,0),0)</f>
        <v>0</v>
      </c>
      <c r="DP37" s="174">
        <f>IFERROR(ROUNDUP((AY37*(VLOOKUP(VLOOKUP(AZ37,Données!$J$2:$L$208,3,FALSE),Données!$E$10:$G$12,3,FALSE)))/1,0),0)</f>
        <v>0</v>
      </c>
      <c r="DQ37" s="172">
        <f>IF(ISNA(15/(VLOOKUP(VLOOKUP(AP37,Données!$J$2:$L$208,3,FALSE),Données!$E$10:$G$12,3,FALSE))),0,15/(VLOOKUP(VLOOKUP(AP37,Données!$J$2:$L$208,3,FALSE),Données!$E$10:$G$12,3,FALSE)))</f>
        <v>0</v>
      </c>
      <c r="DR37" s="173">
        <f>IF(ISNA(15/(VLOOKUP(VLOOKUP(AR37,Données!$J$2:$L$208,3,FALSE),Données!$E$10:$G$12,3,FALSE))),0,15/(VLOOKUP(VLOOKUP(AR37,Données!$J$2:$L$208,3,FALSE),Données!$E$10:$G$12,3,FALSE)))</f>
        <v>0</v>
      </c>
      <c r="DS37" s="173">
        <f>IF(ISNA(15/(VLOOKUP(VLOOKUP(AT37,Données!$J$2:$L$208,3,FALSE),Données!$E$10:$G$12,3,FALSE))),0,15/(VLOOKUP(VLOOKUP(AT37,Données!$J$2:$L$208,3,FALSE),Données!$E$10:$G$12,3,FALSE)))</f>
        <v>0</v>
      </c>
      <c r="DT37" s="173">
        <f>IF(ISNA(15/(VLOOKUP(VLOOKUP(AV37,Données!$J$2:$L$208,3,FALSE),Données!$E$10:$G$12,3,FALSE))),0,15/(VLOOKUP(VLOOKUP(AV37,Données!$J$2:$L$208,3,FALSE),Données!$E$10:$G$12,3,FALSE)))</f>
        <v>0</v>
      </c>
      <c r="DU37" s="173">
        <f>IF(ISNA(15/(VLOOKUP(VLOOKUP(AX37,Données!$J$2:$L$208,3,FALSE),Données!$E$10:$G$12,3,FALSE))),0,15/(VLOOKUP(VLOOKUP(AX37,Données!$J$2:$L$208,3,FALSE),Données!$E$10:$G$12,3,FALSE)))</f>
        <v>0</v>
      </c>
      <c r="DV37" s="174">
        <f>IF(ISNA(15/(VLOOKUP(VLOOKUP(AZ37,Données!$J$2:$L$208,3,FALSE),Données!$E$10:$G$12,3,FALSE))),0,15/(VLOOKUP(VLOOKUP(AZ37,Données!$J$2:$L$208,3,FALSE),Données!$E$10:$G$12,3,FALSE)))</f>
        <v>0</v>
      </c>
      <c r="DW37" s="282">
        <v>37</v>
      </c>
      <c r="DX37" s="169">
        <f t="shared" si="114"/>
        <v>18</v>
      </c>
      <c r="DY37" s="171">
        <f t="shared" si="115"/>
        <v>0</v>
      </c>
      <c r="DZ37" s="228" t="str">
        <f t="shared" si="213"/>
        <v/>
      </c>
      <c r="EA37" s="283">
        <f>HLOOKUP(DW37,Plan!$I$6:$IO$26,16,FALSE)</f>
        <v>0</v>
      </c>
      <c r="EB37" s="278" t="s">
        <v>443</v>
      </c>
      <c r="EC37" s="279" t="str">
        <f t="shared" si="116"/>
        <v>14h00  0</v>
      </c>
      <c r="ED37" s="84">
        <f t="shared" si="214"/>
        <v>0</v>
      </c>
      <c r="EE37" s="286">
        <f t="shared" si="143"/>
        <v>0</v>
      </c>
      <c r="EG37" s="208">
        <f>IFERROR(ROUNDUP((BB37*(VLOOKUP(VLOOKUP(BC37,Données!$J$2:$L$208,3,FALSE),Données!$E$10:$G$12,3,FALSE)))/1,0),0)</f>
        <v>0</v>
      </c>
      <c r="EH37" s="182">
        <f>IFERROR(ROUNDUP((BD37*(VLOOKUP(VLOOKUP(BE37,Données!$J$2:$L$208,3,FALSE),Données!$E$10:$G$12,3,FALSE)))/1,0),0)</f>
        <v>0</v>
      </c>
      <c r="EI37" s="182">
        <f>IFERROR(ROUNDUP((BF37*(VLOOKUP(VLOOKUP(BG37,Données!$J$2:$L$208,3,FALSE),Données!$E$10:$G$12,3,FALSE)))/1,0),0)</f>
        <v>0</v>
      </c>
      <c r="EJ37" s="182">
        <f>IFERROR(ROUNDUP((BH37*(VLOOKUP(VLOOKUP(BI37,Données!$J$2:$L$208,3,FALSE),Données!$E$10:$G$12,3,FALSE)))/1,0),0)</f>
        <v>0</v>
      </c>
      <c r="EK37" s="182">
        <f>IFERROR(ROUNDUP((BJ37*(VLOOKUP(VLOOKUP(BK37,Données!$J$2:$L$208,3,FALSE),Données!$E$10:$G$12,3,FALSE)))/1,0),0)</f>
        <v>0</v>
      </c>
      <c r="EL37" s="183">
        <f>IFERROR(ROUNDUP((BL37*(VLOOKUP(VLOOKUP(BM37,Données!$J$2:$L$208,3,FALSE),Données!$E$10:$G$12,3,FALSE)))/1,0),0)</f>
        <v>0</v>
      </c>
      <c r="EM37" s="181">
        <f>IF(ISNA(15/(VLOOKUP(VLOOKUP(BC37,Données!$J$2:$L$208,3,FALSE),Données!$E$10:$G$12,3,FALSE))),0,15/(VLOOKUP(VLOOKUP(BC37,Données!$J$2:$L$208,3,FALSE),Données!$E$10:$G$12,3,FALSE)))</f>
        <v>0</v>
      </c>
      <c r="EN37" s="182">
        <f>IF(ISNA(15/(VLOOKUP(VLOOKUP(BE37,Données!$J$2:$L$208,3,FALSE),Données!$E$10:$G$12,3,FALSE))),0,15/(VLOOKUP(VLOOKUP(BE37,Données!$J$2:$L$208,3,FALSE),Données!$E$10:$G$12,3,FALSE)))</f>
        <v>0</v>
      </c>
      <c r="EO37" s="182">
        <f>IF(ISNA(15/(VLOOKUP(VLOOKUP(BG37,Données!$J$2:$L$208,3,FALSE),Données!$E$10:$G$12,3,FALSE))),0,15/(VLOOKUP(VLOOKUP(BG37,Données!$J$2:$L$208,3,FALSE),Données!$E$10:$G$12,3,FALSE)))</f>
        <v>0</v>
      </c>
      <c r="EP37" s="182">
        <f>IF(ISNA(15/(VLOOKUP(VLOOKUP(BI37,Données!$J$2:$L$208,3,FALSE),Données!$E$10:$G$12,3,FALSE))),0,15/(VLOOKUP(VLOOKUP(BI37,Données!$J$2:$L$208,3,FALSE),Données!$E$10:$G$12,3,FALSE)))</f>
        <v>0</v>
      </c>
      <c r="EQ37" s="182">
        <f>IF(ISNA(15/(VLOOKUP(VLOOKUP(BK37,Données!$J$2:$L$208,3,FALSE),Données!$E$10:$G$12,3,FALSE))),0,15/(VLOOKUP(VLOOKUP(BK37,Données!$J$2:$L$208,3,FALSE),Données!$E$10:$G$12,3,FALSE)))</f>
        <v>0</v>
      </c>
      <c r="ER37" s="183">
        <f>IF(ISNA(15/(VLOOKUP(VLOOKUP(BM37,Données!$J$2:$L$208,3,FALSE),Données!$E$10:$G$12,3,FALSE))),0,15/(VLOOKUP(VLOOKUP(BM37,Données!$J$2:$L$208,3,FALSE),Données!$E$10:$G$12,3,FALSE)))</f>
        <v>0</v>
      </c>
      <c r="ES37" s="293">
        <v>37</v>
      </c>
      <c r="ET37" s="573">
        <f t="shared" si="117"/>
        <v>12</v>
      </c>
      <c r="EU37" s="180">
        <f t="shared" si="118"/>
        <v>0</v>
      </c>
      <c r="EV37" s="211" t="str">
        <f t="shared" si="215"/>
        <v/>
      </c>
      <c r="EW37" s="211">
        <f>HLOOKUP(ES37,Plan!$I$6:$IO$26,19,FALSE)</f>
        <v>9</v>
      </c>
      <c r="EX37" s="210" t="s">
        <v>443</v>
      </c>
      <c r="EY37" s="182" t="str">
        <f t="shared" si="119"/>
        <v>14h00  9</v>
      </c>
      <c r="EZ37" s="295">
        <f t="shared" si="216"/>
        <v>108</v>
      </c>
      <c r="FA37" s="296">
        <f t="shared" si="148"/>
        <v>178.5</v>
      </c>
      <c r="FC37" s="200">
        <f>IFERROR(ROUNDUP((BO37*(VLOOKUP(VLOOKUP(BP37,Données!$J$2:$L$208,3,FALSE),Données!$E$10:$G$12,3,FALSE)))/1,0),0)</f>
        <v>0</v>
      </c>
      <c r="FD37" s="190">
        <f>IFERROR(ROUNDUP((BQ37*(VLOOKUP(VLOOKUP(BR37,Données!$J$2:$L$208,3,FALSE),Données!$E$10:$G$12,3,FALSE)))/1,0),0)</f>
        <v>0</v>
      </c>
      <c r="FE37" s="190">
        <f>IFERROR(ROUNDUP((BS37*(VLOOKUP(VLOOKUP(BT37,Données!$J$2:$L$208,3,FALSE),Données!$E$10:$G$12,3,FALSE)))/1,0),0)</f>
        <v>0</v>
      </c>
      <c r="FF37" s="190">
        <f>IFERROR(ROUNDUP((BU37*(VLOOKUP(VLOOKUP(BV37,Données!$J$2:$L$208,3,FALSE),Données!$E$10:$G$12,3,FALSE)))/1,0),0)</f>
        <v>0</v>
      </c>
      <c r="FG37" s="190">
        <f>IFERROR(ROUNDUP((BW37*(VLOOKUP(VLOOKUP(BX37,Données!$J$2:$L$208,3,FALSE),Données!$E$10:$G$12,3,FALSE)))/1,0),0)</f>
        <v>0</v>
      </c>
      <c r="FH37" s="191">
        <f>IFERROR(ROUNDUP((BY37*(VLOOKUP(VLOOKUP(BZ37,Données!$J$2:$L$208,3,FALSE),Données!$E$10:$G$12,3,FALSE)))/1,0),0)</f>
        <v>0</v>
      </c>
      <c r="FI37" s="189">
        <f>IF(ISNA(15/(VLOOKUP(VLOOKUP(BP37,Données!$J$2:$L$208,3,FALSE),Données!$E$10:$G$12,3,FALSE))),0,15/(VLOOKUP(VLOOKUP(BP37,Données!$J$2:$L$208,3,FALSE),Données!$E$10:$G$12,3,FALSE)))</f>
        <v>0</v>
      </c>
      <c r="FJ37" s="190">
        <f>IF(ISNA(15/(VLOOKUP(VLOOKUP(BR37,Données!$J$2:$L$208,3,FALSE),Données!$E$10:$G$12,3,FALSE))),0,15/(VLOOKUP(VLOOKUP(BR37,Données!$J$2:$L$208,3,FALSE),Données!$E$10:$G$12,3,FALSE)))</f>
        <v>0</v>
      </c>
      <c r="FK37" s="190">
        <f>IF(ISNA(15/(VLOOKUP(VLOOKUP(BT37,Données!$J$2:$L$208,3,FALSE),Données!$E$10:$G$12,3,FALSE))),0,15/(VLOOKUP(VLOOKUP(BT37,Données!$J$2:$L$208,3,FALSE),Données!$E$10:$G$12,3,FALSE)))</f>
        <v>0</v>
      </c>
      <c r="FL37" s="190">
        <f>IF(ISNA(15/(VLOOKUP(VLOOKUP(BV37,Données!$J$2:$L$208,3,FALSE),Données!$E$10:$G$12,3,FALSE))),0,15/(VLOOKUP(VLOOKUP(BV37,Données!$J$2:$L$208,3,FALSE),Données!$E$10:$G$12,3,FALSE)))</f>
        <v>0</v>
      </c>
      <c r="FM37" s="190">
        <f>IF(ISNA(15/(VLOOKUP(VLOOKUP(BX37,Données!$J$2:$L$208,3,FALSE),Données!$E$10:$G$12,3,FALSE))),0,15/(VLOOKUP(VLOOKUP(BX37,Données!$J$2:$L$208,3,FALSE),Données!$E$10:$G$12,3,FALSE)))</f>
        <v>0</v>
      </c>
      <c r="FN37" s="191">
        <f>IF(ISNA(15/(VLOOKUP(VLOOKUP(BZ37,Données!$J$2:$L$208,3,FALSE),Données!$E$10:$G$12,3,FALSE))),0,15/(VLOOKUP(VLOOKUP(BZ37,Données!$J$2:$L$208,3,FALSE),Données!$E$10:$G$12,3,FALSE)))</f>
        <v>0</v>
      </c>
      <c r="FO37" s="305">
        <v>37</v>
      </c>
      <c r="FP37" s="188">
        <f t="shared" si="120"/>
        <v>36</v>
      </c>
      <c r="FQ37" s="190">
        <f t="shared" si="121"/>
        <v>0</v>
      </c>
      <c r="FR37" s="203" t="str">
        <f t="shared" si="217"/>
        <v/>
      </c>
      <c r="FS37" s="203">
        <f>HLOOKUP(FO37,Plan!$I$6:$IO$26,20,FALSE)</f>
        <v>0</v>
      </c>
      <c r="FT37" s="202" t="s">
        <v>443</v>
      </c>
      <c r="FU37" s="190" t="str">
        <f t="shared" si="122"/>
        <v>14h00  0</v>
      </c>
      <c r="FV37" s="307">
        <f t="shared" si="218"/>
        <v>0</v>
      </c>
      <c r="FW37" s="308">
        <f t="shared" si="145"/>
        <v>599</v>
      </c>
      <c r="FY37" s="233">
        <f>IFERROR(ROUNDUP((CB37*(VLOOKUP(VLOOKUP(CC37,Données!$J$2:$L$208,3,FALSE),Données!$E$10:$G$12,3,FALSE)))/1,0),0)</f>
        <v>0</v>
      </c>
      <c r="FZ37" s="218">
        <f>IFERROR(ROUNDUP((CD37*(VLOOKUP(VLOOKUP(CE37,Données!$J$2:$L$208,3,FALSE),Données!$E$10:$G$12,3,FALSE)))/1,0),0)</f>
        <v>0</v>
      </c>
      <c r="GA37" s="218">
        <f>IFERROR(ROUNDUP((CF37*(VLOOKUP(VLOOKUP(CG37,Données!$J$2:$L$208,3,FALSE),Données!$E$10:$G$12,3,FALSE)))/1,0),0)</f>
        <v>0</v>
      </c>
      <c r="GB37" s="218">
        <f>IFERROR(ROUNDUP((CH37*(VLOOKUP(VLOOKUP(CI37,Données!$J$2:$L$208,3,FALSE),Données!$E$10:$G$12,3,FALSE)))/1,0),0)</f>
        <v>0</v>
      </c>
      <c r="GC37" s="218">
        <f>IFERROR(ROUNDUP((CJ37*(VLOOKUP(VLOOKUP(CK37,Données!$J$2:$L$208,3,FALSE),Données!$E$10:$G$12,3,FALSE)))/1,0),0)</f>
        <v>0</v>
      </c>
      <c r="GD37" s="219">
        <f>IFERROR(ROUNDUP((CL37*(VLOOKUP(VLOOKUP(CM37,Données!$J$2:$L$208,3,FALSE),Données!$E$10:$G$12,3,FALSE)))/1,0),0)</f>
        <v>0</v>
      </c>
      <c r="GE37" s="217">
        <f>IF(ISNA(15/(VLOOKUP(VLOOKUP(CC37,Données!$J$2:$L$208,3,FALSE),Données!$E$10:$G$12,3,FALSE))),0,15/(VLOOKUP(VLOOKUP(CC37,Données!$J$2:$L$208,3,FALSE),Données!$E$10:$G$12,3,FALSE)))</f>
        <v>0</v>
      </c>
      <c r="GF37" s="218">
        <f>IF(ISNA(15/(VLOOKUP(VLOOKUP(CE37,Données!$J$2:$L$208,3,FALSE),Données!$E$10:$G$12,3,FALSE))),0,15/(VLOOKUP(VLOOKUP(CE37,Données!$J$2:$L$208,3,FALSE),Données!$E$10:$G$12,3,FALSE)))</f>
        <v>0</v>
      </c>
      <c r="GG37" s="218">
        <f>IF(ISNA(15/(VLOOKUP(VLOOKUP(CG37,Données!$J$2:$L$208,3,FALSE),Données!$E$10:$G$12,3,FALSE))),0,15/(VLOOKUP(VLOOKUP(CG37,Données!$J$2:$L$208,3,FALSE),Données!$E$10:$G$12,3,FALSE)))</f>
        <v>0</v>
      </c>
      <c r="GH37" s="218">
        <f>IF(ISNA(15/(VLOOKUP(VLOOKUP(CI37,Données!$J$2:$L$208,3,FALSE),Données!$E$10:$G$12,3,FALSE))),0,15/(VLOOKUP(VLOOKUP(CI37,Données!$J$2:$L$208,3,FALSE),Données!$E$10:$G$12,3,FALSE)))</f>
        <v>0</v>
      </c>
      <c r="GI37" s="218">
        <f>IF(ISNA(15/(VLOOKUP(VLOOKUP(CK37,Données!$J$2:$L$208,3,FALSE),Données!$E$10:$G$12,3,FALSE))),0,15/(VLOOKUP(VLOOKUP(CK37,Données!$J$2:$L$208,3,FALSE),Données!$E$10:$G$12,3,FALSE)))</f>
        <v>0</v>
      </c>
      <c r="GJ37" s="219">
        <f>IF(ISNA(15/(VLOOKUP(VLOOKUP(CM37,Données!$J$2:$L$208,3,FALSE),Données!$E$10:$G$12,3,FALSE))),0,15/(VLOOKUP(VLOOKUP(CM37,Données!$J$2:$L$208,3,FALSE),Données!$E$10:$G$12,3,FALSE)))</f>
        <v>0</v>
      </c>
      <c r="GK37" s="318">
        <v>37</v>
      </c>
      <c r="GL37" s="216">
        <f t="shared" si="124"/>
        <v>36</v>
      </c>
      <c r="GM37" s="218">
        <f t="shared" si="125"/>
        <v>0</v>
      </c>
      <c r="GN37" s="236" t="str">
        <f t="shared" si="219"/>
        <v/>
      </c>
      <c r="GO37" s="236">
        <f>HLOOKUP(GK37,Plan!$I$6:$IO$26,21,FALSE)</f>
        <v>0</v>
      </c>
      <c r="GP37" s="235" t="s">
        <v>443</v>
      </c>
      <c r="GQ37" s="218" t="str">
        <f t="shared" si="126"/>
        <v>14h00  0</v>
      </c>
      <c r="GR37" s="320">
        <f t="shared" si="220"/>
        <v>0</v>
      </c>
      <c r="GS37" s="321">
        <f t="shared" si="146"/>
        <v>65</v>
      </c>
      <c r="GT37" s="103"/>
      <c r="GU37" s="426">
        <v>0.58333333333333337</v>
      </c>
      <c r="GV37" s="431" t="e">
        <f>#REF!</f>
        <v>#REF!</v>
      </c>
      <c r="GW37" s="432" t="e">
        <f>#REF!</f>
        <v>#REF!</v>
      </c>
      <c r="GX37" s="448" t="e">
        <f t="shared" si="127"/>
        <v>#REF!</v>
      </c>
      <c r="GY37" s="431" t="e">
        <f>#REF!</f>
        <v>#REF!</v>
      </c>
      <c r="GZ37" s="423" t="e">
        <f>#REF!</f>
        <v>#REF!</v>
      </c>
      <c r="HA37" s="434" t="e">
        <f>#REF!</f>
        <v>#REF!</v>
      </c>
      <c r="HB37" s="451" t="e">
        <f t="shared" si="128"/>
        <v>#REF!</v>
      </c>
      <c r="HD37" s="426">
        <v>0.58333333333333337</v>
      </c>
      <c r="HE37" s="453" t="str">
        <f>IF(AB37=0,"",IF(VLOOKUP(AC37,Données!$J$2:$M$258,4,FALSE)="G",AB37,""))</f>
        <v/>
      </c>
      <c r="HF37" s="397" t="str">
        <f>IF(AD37=0,"",IF(VLOOKUP(AE37,Données!$J$2:$M$258,4,FALSE)="G",AD37,""))</f>
        <v/>
      </c>
      <c r="HG37" s="397" t="str">
        <f>IF(AF37=0,"",IF(VLOOKUP(AG37,Données!$J$2:$M$258,4,FALSE)="G",AF37,""))</f>
        <v/>
      </c>
      <c r="HH37" s="397" t="str">
        <f>IF(AH37=0,"",IF(VLOOKUP(AI37,Données!$J$2:$M$258,4,FALSE)="G",AH37,""))</f>
        <v/>
      </c>
      <c r="HI37" s="397" t="str">
        <f>IF(AJ37=0,"",IF(VLOOKUP(AK37,Données!$J$2:$M$258,4,FALSE)="G",AJ37,""))</f>
        <v/>
      </c>
      <c r="HJ37" s="461" t="str">
        <f>IF(AL37=0,"",IF(VLOOKUP(AM37,Données!$J$2:$M$258,4,FALSE)="G",AL37,""))</f>
        <v/>
      </c>
      <c r="HK37" s="464">
        <f t="shared" si="129"/>
        <v>0</v>
      </c>
      <c r="HL37" s="453" t="str">
        <f>IF(AO37=0,"",IF(VLOOKUP(AP37,Données!$J$2:$M$258,4,FALSE)="G",AO37,""))</f>
        <v/>
      </c>
      <c r="HM37" s="397" t="str">
        <f>IF(AQ37=0,"",IF(VLOOKUP(AR37,Données!$J$2:$M$258,4,FALSE)="G",AQ37,""))</f>
        <v/>
      </c>
      <c r="HN37" s="397" t="str">
        <f>IF(AS37=0,"",IF(VLOOKUP(AT37,Données!$J$2:$M$258,4,FALSE)="G",AS37,""))</f>
        <v/>
      </c>
      <c r="HO37" s="397" t="str">
        <f>IF(AU37=0,"",IF(VLOOKUP(AV37,Données!$J$2:$M$258,4,FALSE)="G",AU37,""))</f>
        <v/>
      </c>
      <c r="HP37" s="397" t="str">
        <f>IF(AW37=0,"",IF(VLOOKUP(AX37,Données!$J$2:$M$258,4,FALSE)="G",AW37,""))</f>
        <v/>
      </c>
      <c r="HQ37" s="461" t="str">
        <f>IF(AY37=0,"",IF(VLOOKUP(AZ37,Données!$J$2:$M$258,4,FALSE)="G",AY37,""))</f>
        <v/>
      </c>
      <c r="HR37" s="464">
        <f t="shared" si="130"/>
        <v>0</v>
      </c>
      <c r="HS37" s="453" t="str">
        <f>IF(BB37=0,"",IF(VLOOKUP(BC37,Données!$J$2:$M$258,4,FALSE)="G",BB37,""))</f>
        <v/>
      </c>
      <c r="HT37" s="397" t="str">
        <f>IF(BD37=0,"",IF(VLOOKUP(BE37,Données!$J$2:$M$258,4,FALSE)="G",BD37,""))</f>
        <v/>
      </c>
      <c r="HU37" s="397" t="str">
        <f>IF(BF37=0,"",IF(VLOOKUP(BG37,Données!$J$2:$M$258,4,FALSE)="G",BF37,""))</f>
        <v/>
      </c>
      <c r="HV37" s="397" t="str">
        <f>IF(BH37=0,"",IF(VLOOKUP(BI37,Données!$J$2:$M$258,4,FALSE)="G",BH37,""))</f>
        <v/>
      </c>
      <c r="HW37" s="397" t="str">
        <f>IF(BJ37=0,"",IF(VLOOKUP(BK37,Données!$J$2:$M$258,4,FALSE)="G",BJ37,""))</f>
        <v/>
      </c>
      <c r="HX37" s="461" t="str">
        <f>IF(BL37=0,"",IF(VLOOKUP(BM37,Données!$J$2:$M$258,4,FALSE)="G",BL37,""))</f>
        <v/>
      </c>
      <c r="HY37" s="464">
        <f t="shared" si="131"/>
        <v>0</v>
      </c>
      <c r="HZ37" s="453" t="str">
        <f>IF(BO37=0,"",IF(VLOOKUP(BP37,Données!$J$2:$M$258,4,FALSE)="G",BO37,""))</f>
        <v/>
      </c>
      <c r="IA37" s="397" t="str">
        <f>IF(BQ37=0,"",IF(VLOOKUP(BR37,Données!$J$2:$M$258,4,FALSE)="G",BQ37,""))</f>
        <v/>
      </c>
      <c r="IB37" s="397" t="str">
        <f>IF(BS37=0,"",IF(VLOOKUP(BT37,Données!$J$2:$M$258,4,FALSE)="G",BS37,""))</f>
        <v/>
      </c>
      <c r="IC37" s="397" t="str">
        <f>IF(BU37=0,"",IF(VLOOKUP(BV37,Données!$J$2:$M$258,4,FALSE)="G",BU37,""))</f>
        <v/>
      </c>
      <c r="ID37" s="397" t="str">
        <f>IF(BW37=0,"",IF(VLOOKUP(BX37,Données!$J$2:$M$258,4,FALSE)="G",BW37,""))</f>
        <v/>
      </c>
      <c r="IE37" s="461" t="str">
        <f>IF(BY37=0,"",IF(VLOOKUP(BZ37,Données!$J$2:$M$258,4,FALSE)="G",BY37,""))</f>
        <v/>
      </c>
      <c r="IF37" s="464">
        <f t="shared" si="132"/>
        <v>0</v>
      </c>
      <c r="IG37" s="453" t="str">
        <f>IF(CB37=0,"",IF(VLOOKUP(CC37,Données!$J$2:$M$258,4,FALSE)="G",CB37,""))</f>
        <v/>
      </c>
      <c r="IH37" s="397" t="str">
        <f>IF(CD37=0,"",IF(VLOOKUP(CE37,Données!$J$2:$M$258,4,FALSE)="G",CD37,""))</f>
        <v/>
      </c>
      <c r="II37" s="397" t="str">
        <f>IF(CF37=0,"",IF(VLOOKUP(CG37,Données!$J$2:$M$258,4,FALSE)="G",CF37,""))</f>
        <v/>
      </c>
      <c r="IJ37" s="397" t="str">
        <f>IF(CH37=0,"",IF(VLOOKUP(CI37,Données!$J$2:$M$258,4,FALSE)="G",CH37,""))</f>
        <v/>
      </c>
      <c r="IK37" s="397" t="str">
        <f>IF(CJ37=0,"",IF(VLOOKUP(CK37,Données!$J$2:$M$258,4,FALSE)="G",CJ37,""))</f>
        <v/>
      </c>
      <c r="IL37" s="461" t="str">
        <f>IF(CL37=0,"",IF(VLOOKUP(CM37,Données!$J$2:$M$258,4,FALSE)="G",CL37,""))</f>
        <v/>
      </c>
      <c r="IM37" s="464">
        <f t="shared" si="133"/>
        <v>0</v>
      </c>
      <c r="IO37" s="480">
        <f t="shared" si="221"/>
        <v>0</v>
      </c>
      <c r="IP37" s="481">
        <f t="shared" si="222"/>
        <v>0</v>
      </c>
      <c r="IQ37" s="482">
        <f t="shared" si="223"/>
        <v>82</v>
      </c>
      <c r="IR37" s="483">
        <f t="shared" si="224"/>
        <v>0</v>
      </c>
      <c r="IS37" s="484">
        <f t="shared" si="225"/>
        <v>82</v>
      </c>
      <c r="IT37" s="481">
        <f t="shared" si="226"/>
        <v>0</v>
      </c>
      <c r="IU37" s="482">
        <f t="shared" si="134"/>
        <v>16</v>
      </c>
      <c r="IV37" s="485">
        <f t="shared" si="135"/>
        <v>0</v>
      </c>
      <c r="IW37" s="483">
        <f>HLOOKUP(FO37,Plan!$I$6:$IO$30,25,FALSE)</f>
        <v>0</v>
      </c>
      <c r="IX37" s="482" t="str">
        <f t="shared" si="227"/>
        <v>14h00  16</v>
      </c>
      <c r="IY37" s="485">
        <f t="shared" si="228"/>
        <v>192</v>
      </c>
      <c r="IZ37" s="486">
        <f t="shared" si="229"/>
        <v>318</v>
      </c>
      <c r="JA37" s="484" t="str">
        <f t="shared" si="230"/>
        <v>14h00  0</v>
      </c>
      <c r="JB37" s="485">
        <f t="shared" si="231"/>
        <v>0</v>
      </c>
      <c r="JC37" s="487">
        <f t="shared" si="232"/>
        <v>0</v>
      </c>
      <c r="JD37" s="488" t="e">
        <f t="shared" si="136"/>
        <v>#REF!</v>
      </c>
      <c r="JF37" s="512">
        <f t="shared" si="233"/>
        <v>0</v>
      </c>
      <c r="JG37" s="513">
        <f t="shared" si="234"/>
        <v>0</v>
      </c>
      <c r="JH37" s="514">
        <f t="shared" si="235"/>
        <v>0</v>
      </c>
      <c r="JI37" s="515">
        <f t="shared" si="236"/>
        <v>0</v>
      </c>
      <c r="JJ37" s="513">
        <f t="shared" si="237"/>
        <v>0</v>
      </c>
      <c r="JK37" s="516">
        <f t="shared" si="238"/>
        <v>0</v>
      </c>
      <c r="JL37" s="517">
        <f t="shared" si="239"/>
        <v>0</v>
      </c>
      <c r="JM37" s="513">
        <f t="shared" si="240"/>
        <v>0</v>
      </c>
      <c r="JN37" s="514">
        <f t="shared" si="241"/>
        <v>0</v>
      </c>
      <c r="JO37" s="506">
        <f t="shared" si="137"/>
        <v>9</v>
      </c>
      <c r="JP37" s="507">
        <f t="shared" si="138"/>
        <v>0</v>
      </c>
      <c r="JQ37" s="507">
        <f t="shared" si="139"/>
        <v>0</v>
      </c>
      <c r="JR37" s="508">
        <f>HLOOKUP(GK37,Plan!$I$6:$IO$30,25,FALSE)</f>
        <v>0</v>
      </c>
      <c r="JS37" s="515" t="str">
        <f t="shared" si="242"/>
        <v>14h00  9</v>
      </c>
      <c r="JT37" s="513">
        <f t="shared" si="243"/>
        <v>108</v>
      </c>
      <c r="JU37" s="518">
        <f t="shared" si="244"/>
        <v>178.5</v>
      </c>
      <c r="JV37" s="517" t="str">
        <f t="shared" si="245"/>
        <v>14h00  0</v>
      </c>
      <c r="JW37" s="513">
        <f t="shared" si="246"/>
        <v>0</v>
      </c>
      <c r="JX37" s="519">
        <f t="shared" si="247"/>
        <v>599</v>
      </c>
      <c r="JY37" s="515" t="str">
        <f t="shared" si="248"/>
        <v>14h00  0</v>
      </c>
      <c r="JZ37" s="513">
        <f t="shared" si="249"/>
        <v>0</v>
      </c>
      <c r="KA37" s="518">
        <f t="shared" si="250"/>
        <v>65</v>
      </c>
      <c r="KB37" s="520" t="e">
        <f t="shared" si="140"/>
        <v>#REF!</v>
      </c>
    </row>
    <row r="38" spans="1:288" ht="14.25" x14ac:dyDescent="0.2">
      <c r="A38" s="385">
        <f t="shared" si="0"/>
        <v>37</v>
      </c>
      <c r="B38" s="386" t="s">
        <v>406</v>
      </c>
      <c r="C38" s="387" t="s">
        <v>567</v>
      </c>
      <c r="D38" s="388" t="s">
        <v>850</v>
      </c>
      <c r="E38" s="388" t="s">
        <v>362</v>
      </c>
      <c r="F38" s="388">
        <v>152</v>
      </c>
      <c r="G38" s="394" t="str">
        <f>IF(ISNA(VLOOKUP(E38,Données!$J$2:$K$258,2,FALSE)),"",VLOOKUP(E38,Données!$J$2:$K$258,2,FALSE))</f>
        <v>Tel Aviv</v>
      </c>
      <c r="H38" s="80"/>
      <c r="I38" s="77" t="str">
        <f t="shared" si="107"/>
        <v>1055T30</v>
      </c>
      <c r="J38" s="82"/>
      <c r="K38" s="344" t="s">
        <v>712</v>
      </c>
      <c r="M38" s="84">
        <f t="shared" si="1"/>
        <v>0</v>
      </c>
      <c r="N38" s="84">
        <f t="shared" si="2"/>
        <v>0</v>
      </c>
      <c r="O38" s="84">
        <f t="shared" si="3"/>
        <v>0</v>
      </c>
      <c r="P38" s="84">
        <f t="shared" si="4"/>
        <v>0</v>
      </c>
      <c r="Q38" s="84">
        <f t="shared" si="5"/>
        <v>0</v>
      </c>
      <c r="S38" s="86" t="str">
        <f t="shared" si="108"/>
        <v>1055</v>
      </c>
      <c r="T38" s="371" t="str">
        <f>VLOOKUP(S38,Données!$Q$2:$R$229,2,FALSE)</f>
        <v>1045</v>
      </c>
      <c r="U38" s="85">
        <f>COUNTIF($T$4:T38,T38)</f>
        <v>6</v>
      </c>
      <c r="V38" s="85" t="str">
        <f t="shared" si="6"/>
        <v>T30</v>
      </c>
      <c r="W38" s="85" t="str">
        <f t="shared" si="109"/>
        <v>10456T30</v>
      </c>
      <c r="X38" s="85">
        <f t="shared" si="149"/>
        <v>180</v>
      </c>
      <c r="Y38" s="85" t="str">
        <f t="shared" si="150"/>
        <v>LHR</v>
      </c>
      <c r="AA38" s="342" t="s">
        <v>28</v>
      </c>
      <c r="AB38" s="107">
        <f t="shared" si="151"/>
        <v>0</v>
      </c>
      <c r="AC38" s="106" t="str">
        <f t="shared" si="251"/>
        <v/>
      </c>
      <c r="AD38" s="97">
        <f t="shared" si="152"/>
        <v>0</v>
      </c>
      <c r="AE38" s="106" t="str">
        <f t="shared" si="153"/>
        <v/>
      </c>
      <c r="AF38" s="97">
        <f t="shared" si="154"/>
        <v>67</v>
      </c>
      <c r="AG38" s="106" t="str">
        <f t="shared" si="155"/>
        <v>AMM</v>
      </c>
      <c r="AH38" s="97">
        <f t="shared" si="156"/>
        <v>210</v>
      </c>
      <c r="AI38" s="106" t="str">
        <f t="shared" si="157"/>
        <v>KWI</v>
      </c>
      <c r="AJ38" s="97">
        <f t="shared" si="158"/>
        <v>0</v>
      </c>
      <c r="AK38" s="106" t="str">
        <f t="shared" si="159"/>
        <v/>
      </c>
      <c r="AL38" s="97">
        <f t="shared" si="160"/>
        <v>0</v>
      </c>
      <c r="AM38" s="108" t="str">
        <f t="shared" si="161"/>
        <v/>
      </c>
      <c r="AN38" s="113"/>
      <c r="AO38" s="115">
        <f t="shared" si="162"/>
        <v>0</v>
      </c>
      <c r="AP38" s="114" t="str">
        <f t="shared" si="163"/>
        <v/>
      </c>
      <c r="AQ38" s="89">
        <f t="shared" si="164"/>
        <v>0</v>
      </c>
      <c r="AR38" s="114" t="str">
        <f t="shared" si="165"/>
        <v/>
      </c>
      <c r="AS38" s="89">
        <f t="shared" si="166"/>
        <v>0</v>
      </c>
      <c r="AT38" s="114" t="str">
        <f t="shared" si="167"/>
        <v/>
      </c>
      <c r="AU38" s="89">
        <f t="shared" si="168"/>
        <v>0</v>
      </c>
      <c r="AV38" s="114" t="str">
        <f t="shared" si="169"/>
        <v/>
      </c>
      <c r="AW38" s="89">
        <f t="shared" si="170"/>
        <v>0</v>
      </c>
      <c r="AX38" s="114" t="str">
        <f t="shared" si="171"/>
        <v/>
      </c>
      <c r="AY38" s="89">
        <f t="shared" si="172"/>
        <v>0</v>
      </c>
      <c r="AZ38" s="116" t="str">
        <f t="shared" si="173"/>
        <v/>
      </c>
      <c r="BA38" s="113"/>
      <c r="BB38" s="122">
        <f t="shared" si="174"/>
        <v>0</v>
      </c>
      <c r="BC38" s="121" t="str">
        <f t="shared" si="175"/>
        <v/>
      </c>
      <c r="BD38" s="91">
        <f t="shared" si="176"/>
        <v>184</v>
      </c>
      <c r="BE38" s="121" t="str">
        <f t="shared" si="177"/>
        <v>MAN</v>
      </c>
      <c r="BF38" s="91">
        <f t="shared" si="178"/>
        <v>0</v>
      </c>
      <c r="BG38" s="121" t="str">
        <f t="shared" si="179"/>
        <v/>
      </c>
      <c r="BH38" s="91">
        <f t="shared" si="180"/>
        <v>0</v>
      </c>
      <c r="BI38" s="121" t="str">
        <f t="shared" si="181"/>
        <v/>
      </c>
      <c r="BJ38" s="91">
        <f t="shared" si="182"/>
        <v>0</v>
      </c>
      <c r="BK38" s="121" t="str">
        <f t="shared" si="183"/>
        <v/>
      </c>
      <c r="BL38" s="91">
        <f t="shared" si="184"/>
        <v>0</v>
      </c>
      <c r="BM38" s="123" t="str">
        <f t="shared" si="185"/>
        <v/>
      </c>
      <c r="BN38" s="113"/>
      <c r="BO38" s="129">
        <f t="shared" si="186"/>
        <v>159</v>
      </c>
      <c r="BP38" s="128" t="str">
        <f t="shared" si="187"/>
        <v>LHR</v>
      </c>
      <c r="BQ38" s="93">
        <f t="shared" si="188"/>
        <v>0</v>
      </c>
      <c r="BR38" s="128" t="str">
        <f t="shared" si="189"/>
        <v/>
      </c>
      <c r="BS38" s="93">
        <f t="shared" si="190"/>
        <v>0</v>
      </c>
      <c r="BT38" s="128" t="str">
        <f t="shared" si="191"/>
        <v/>
      </c>
      <c r="BU38" s="93">
        <f t="shared" si="192"/>
        <v>0</v>
      </c>
      <c r="BV38" s="128" t="str">
        <f t="shared" si="193"/>
        <v/>
      </c>
      <c r="BW38" s="93">
        <f t="shared" si="194"/>
        <v>0</v>
      </c>
      <c r="BX38" s="128" t="str">
        <f t="shared" si="195"/>
        <v/>
      </c>
      <c r="BY38" s="93">
        <f t="shared" si="196"/>
        <v>0</v>
      </c>
      <c r="BZ38" s="130" t="str">
        <f t="shared" si="197"/>
        <v/>
      </c>
      <c r="CA38" s="113"/>
      <c r="CB38" s="136">
        <f t="shared" si="198"/>
        <v>0</v>
      </c>
      <c r="CC38" s="135" t="str">
        <f t="shared" si="199"/>
        <v/>
      </c>
      <c r="CD38" s="95">
        <f t="shared" si="200"/>
        <v>0</v>
      </c>
      <c r="CE38" s="135" t="str">
        <f t="shared" si="201"/>
        <v/>
      </c>
      <c r="CF38" s="95">
        <f t="shared" si="202"/>
        <v>0</v>
      </c>
      <c r="CG38" s="135" t="str">
        <f t="shared" si="203"/>
        <v/>
      </c>
      <c r="CH38" s="95">
        <f t="shared" si="204"/>
        <v>0</v>
      </c>
      <c r="CI38" s="135" t="str">
        <f t="shared" si="205"/>
        <v/>
      </c>
      <c r="CJ38" s="95">
        <f t="shared" si="206"/>
        <v>0</v>
      </c>
      <c r="CK38" s="135" t="str">
        <f t="shared" si="207"/>
        <v/>
      </c>
      <c r="CL38" s="95">
        <f t="shared" si="208"/>
        <v>0</v>
      </c>
      <c r="CM38" s="137" t="str">
        <f t="shared" si="209"/>
        <v/>
      </c>
      <c r="CO38" s="163">
        <f>IFERROR(ROUNDUP((AB38*(VLOOKUP(VLOOKUP(AC38,Données!$J$2:$L$208,3,FALSE),Données!$E$10:$G$12,3,FALSE)))/1,0),0)</f>
        <v>0</v>
      </c>
      <c r="CP38" s="159">
        <f>IFERROR(ROUNDUP((AD38*(VLOOKUP(VLOOKUP(AE38,Données!$J$2:$L$208,3,FALSE),Données!$E$10:$G$12,3,FALSE)))/1,0),0)</f>
        <v>0</v>
      </c>
      <c r="CQ38" s="159">
        <f>IFERROR(ROUNDUP((AF38*(VLOOKUP(VLOOKUP(AG38,Données!$J$2:$L$208,3,FALSE),Données!$E$10:$G$12,3,FALSE)))/1,0),0)</f>
        <v>90</v>
      </c>
      <c r="CR38" s="159">
        <f>IFERROR(ROUNDUP((AH38*(VLOOKUP(VLOOKUP(AI38,Données!$J$2:$L$208,3,FALSE),Données!$E$10:$G$12,3,FALSE)))/1,0),0)</f>
        <v>280</v>
      </c>
      <c r="CS38" s="159">
        <f>IFERROR(ROUNDUP((AJ38*(VLOOKUP(VLOOKUP(AK38,Données!$J$2:$L$208,3,FALSE),Données!$E$10:$G$12,3,FALSE)))/1,0),0)</f>
        <v>0</v>
      </c>
      <c r="CT38" s="160">
        <f>IFERROR(ROUNDUP((AL38*(VLOOKUP(VLOOKUP(AM38,Données!$J$2:$L$208,3,FALSE),Données!$E$10:$G$12,3,FALSE)))/1,0),0)</f>
        <v>0</v>
      </c>
      <c r="CU38" s="158">
        <f>IF(ISNA(15/(VLOOKUP(VLOOKUP(AC38,Données!$J$2:$L$208,3,FALSE),Données!$E$10:$G$12,3,FALSE))),0,15/(VLOOKUP(VLOOKUP(AC38,Données!$J$2:$L$208,3,FALSE),Données!$E$10:$G$12,3,FALSE)))</f>
        <v>0</v>
      </c>
      <c r="CV38" s="159">
        <f>IF(ISNA(15/(VLOOKUP(VLOOKUP(AE38,Données!$J$2:$L$208,3,FALSE),Données!$E$10:$G$12,3,FALSE))),0,15/(VLOOKUP(VLOOKUP(AE38,Données!$J$2:$L$208,3,FALSE),Données!$E$10:$G$12,3,FALSE)))</f>
        <v>0</v>
      </c>
      <c r="CW38" s="159">
        <f>IF(ISNA(15/(VLOOKUP(VLOOKUP(AG38,Données!$J$2:$L$208,3,FALSE),Données!$E$10:$G$12,3,FALSE))),0,15/(VLOOKUP(VLOOKUP(AG38,Données!$J$2:$L$208,3,FALSE),Données!$E$10:$G$12,3,FALSE)))</f>
        <v>11.25</v>
      </c>
      <c r="CX38" s="159">
        <f>IF(ISNA(15/(VLOOKUP(VLOOKUP(AI38,Données!$J$2:$L$208,3,FALSE),Données!$E$10:$G$12,3,FALSE))),0,15/(VLOOKUP(VLOOKUP(AI38,Données!$J$2:$L$208,3,FALSE),Données!$E$10:$G$12,3,FALSE)))</f>
        <v>11.25</v>
      </c>
      <c r="CY38" s="159">
        <f>IF(ISNA(15/(VLOOKUP(VLOOKUP(AK38,Données!$J$2:$L$208,3,FALSE),Données!$E$10:$G$12,3,FALSE))),0,15/(VLOOKUP(VLOOKUP(AK38,Données!$J$2:$L$208,3,FALSE),Données!$E$10:$G$12,3,FALSE)))</f>
        <v>0</v>
      </c>
      <c r="CZ38" s="160">
        <f>IF(ISNA(15/(VLOOKUP(VLOOKUP(AM38,Données!$J$2:$L$208,3,FALSE),Données!$E$10:$G$12,3,FALSE))),0,15/(VLOOKUP(VLOOKUP(AM38,Données!$J$2:$L$208,3,FALSE),Données!$E$10:$G$12,3,FALSE)))</f>
        <v>0</v>
      </c>
      <c r="DA38" s="258">
        <v>38</v>
      </c>
      <c r="DB38" s="162">
        <f t="shared" si="252"/>
        <v>12</v>
      </c>
      <c r="DC38" s="161">
        <f t="shared" si="210"/>
        <v>370</v>
      </c>
      <c r="DD38" s="256">
        <f t="shared" si="211"/>
        <v>277</v>
      </c>
      <c r="DE38" s="259">
        <f>HLOOKUP(DA38,Plan!$I$6:$IO$26,17,FALSE)</f>
        <v>16</v>
      </c>
      <c r="DF38" s="164" t="s">
        <v>444</v>
      </c>
      <c r="DG38" s="157" t="str">
        <f t="shared" si="113"/>
        <v>14h15  16</v>
      </c>
      <c r="DH38" s="332">
        <f t="shared" si="212"/>
        <v>192</v>
      </c>
      <c r="DI38" s="334">
        <f t="shared" si="141"/>
        <v>496</v>
      </c>
      <c r="DK38" s="226">
        <f>IFERROR(ROUNDUP((AO38*(VLOOKUP(VLOOKUP(AP38,Données!$J$2:$L$208,3,FALSE),Données!$E$10:$G$12,3,FALSE)))/1,0),0)</f>
        <v>0</v>
      </c>
      <c r="DL38" s="173">
        <f>IFERROR(ROUNDUP((AQ38*(VLOOKUP(VLOOKUP(AR38,Données!$J$2:$L$208,3,FALSE),Données!$E$10:$G$12,3,FALSE)))/1,0),0)</f>
        <v>0</v>
      </c>
      <c r="DM38" s="173">
        <f>IFERROR(ROUNDUP((AS38*(VLOOKUP(VLOOKUP(AT38,Données!$J$2:$L$208,3,FALSE),Données!$E$10:$G$12,3,FALSE)))/1,0),0)</f>
        <v>0</v>
      </c>
      <c r="DN38" s="173">
        <f>IFERROR(ROUNDUP((AU38*(VLOOKUP(VLOOKUP(AV38,Données!$J$2:$L$208,3,FALSE),Données!$E$10:$G$12,3,FALSE)))/1,0),0)</f>
        <v>0</v>
      </c>
      <c r="DO38" s="173">
        <f>IFERROR(ROUNDUP((AW38*(VLOOKUP(VLOOKUP(AX38,Données!$J$2:$L$208,3,FALSE),Données!$E$10:$G$12,3,FALSE)))/1,0),0)</f>
        <v>0</v>
      </c>
      <c r="DP38" s="174">
        <f>IFERROR(ROUNDUP((AY38*(VLOOKUP(VLOOKUP(AZ38,Données!$J$2:$L$208,3,FALSE),Données!$E$10:$G$12,3,FALSE)))/1,0),0)</f>
        <v>0</v>
      </c>
      <c r="DQ38" s="172">
        <f>IF(ISNA(15/(VLOOKUP(VLOOKUP(AP38,Données!$J$2:$L$208,3,FALSE),Données!$E$10:$G$12,3,FALSE))),0,15/(VLOOKUP(VLOOKUP(AP38,Données!$J$2:$L$208,3,FALSE),Données!$E$10:$G$12,3,FALSE)))</f>
        <v>0</v>
      </c>
      <c r="DR38" s="173">
        <f>IF(ISNA(15/(VLOOKUP(VLOOKUP(AR38,Données!$J$2:$L$208,3,FALSE),Données!$E$10:$G$12,3,FALSE))),0,15/(VLOOKUP(VLOOKUP(AR38,Données!$J$2:$L$208,3,FALSE),Données!$E$10:$G$12,3,FALSE)))</f>
        <v>0</v>
      </c>
      <c r="DS38" s="173">
        <f>IF(ISNA(15/(VLOOKUP(VLOOKUP(AT38,Données!$J$2:$L$208,3,FALSE),Données!$E$10:$G$12,3,FALSE))),0,15/(VLOOKUP(VLOOKUP(AT38,Données!$J$2:$L$208,3,FALSE),Données!$E$10:$G$12,3,FALSE)))</f>
        <v>0</v>
      </c>
      <c r="DT38" s="173">
        <f>IF(ISNA(15/(VLOOKUP(VLOOKUP(AV38,Données!$J$2:$L$208,3,FALSE),Données!$E$10:$G$12,3,FALSE))),0,15/(VLOOKUP(VLOOKUP(AV38,Données!$J$2:$L$208,3,FALSE),Données!$E$10:$G$12,3,FALSE)))</f>
        <v>0</v>
      </c>
      <c r="DU38" s="173">
        <f>IF(ISNA(15/(VLOOKUP(VLOOKUP(AX38,Données!$J$2:$L$208,3,FALSE),Données!$E$10:$G$12,3,FALSE))),0,15/(VLOOKUP(VLOOKUP(AX38,Données!$J$2:$L$208,3,FALSE),Données!$E$10:$G$12,3,FALSE)))</f>
        <v>0</v>
      </c>
      <c r="DV38" s="174">
        <f>IF(ISNA(15/(VLOOKUP(VLOOKUP(AZ38,Données!$J$2:$L$208,3,FALSE),Données!$E$10:$G$12,3,FALSE))),0,15/(VLOOKUP(VLOOKUP(AZ38,Données!$J$2:$L$208,3,FALSE),Données!$E$10:$G$12,3,FALSE)))</f>
        <v>0</v>
      </c>
      <c r="DW38" s="282">
        <v>38</v>
      </c>
      <c r="DX38" s="169">
        <f t="shared" si="114"/>
        <v>18</v>
      </c>
      <c r="DY38" s="171">
        <f t="shared" si="115"/>
        <v>0</v>
      </c>
      <c r="DZ38" s="228" t="str">
        <f t="shared" si="213"/>
        <v/>
      </c>
      <c r="EA38" s="283">
        <f>HLOOKUP(DW38,Plan!$I$6:$IO$26,16,FALSE)</f>
        <v>0</v>
      </c>
      <c r="EB38" s="278" t="s">
        <v>444</v>
      </c>
      <c r="EC38" s="279" t="str">
        <f t="shared" si="116"/>
        <v>14h15  0</v>
      </c>
      <c r="ED38" s="84">
        <f t="shared" si="214"/>
        <v>0</v>
      </c>
      <c r="EE38" s="286">
        <f t="shared" si="143"/>
        <v>139.75</v>
      </c>
      <c r="EG38" s="208">
        <f>IFERROR(ROUNDUP((BB38*(VLOOKUP(VLOOKUP(BC38,Données!$J$2:$L$208,3,FALSE),Données!$E$10:$G$12,3,FALSE)))/1,0),0)</f>
        <v>0</v>
      </c>
      <c r="EH38" s="182">
        <f>IFERROR(ROUNDUP((BD38*(VLOOKUP(VLOOKUP(BE38,Données!$J$2:$L$208,3,FALSE),Données!$E$10:$G$12,3,FALSE)))/1,0),0)</f>
        <v>77</v>
      </c>
      <c r="EI38" s="182">
        <f>IFERROR(ROUNDUP((BF38*(VLOOKUP(VLOOKUP(BG38,Données!$J$2:$L$208,3,FALSE),Données!$E$10:$G$12,3,FALSE)))/1,0),0)</f>
        <v>0</v>
      </c>
      <c r="EJ38" s="182">
        <f>IFERROR(ROUNDUP((BH38*(VLOOKUP(VLOOKUP(BI38,Données!$J$2:$L$208,3,FALSE),Données!$E$10:$G$12,3,FALSE)))/1,0),0)</f>
        <v>0</v>
      </c>
      <c r="EK38" s="182">
        <f>IFERROR(ROUNDUP((BJ38*(VLOOKUP(VLOOKUP(BK38,Données!$J$2:$L$208,3,FALSE),Données!$E$10:$G$12,3,FALSE)))/1,0),0)</f>
        <v>0</v>
      </c>
      <c r="EL38" s="183">
        <f>IFERROR(ROUNDUP((BL38*(VLOOKUP(VLOOKUP(BM38,Données!$J$2:$L$208,3,FALSE),Données!$E$10:$G$12,3,FALSE)))/1,0),0)</f>
        <v>0</v>
      </c>
      <c r="EM38" s="181">
        <f>IF(ISNA(15/(VLOOKUP(VLOOKUP(BC38,Données!$J$2:$L$208,3,FALSE),Données!$E$10:$G$12,3,FALSE))),0,15/(VLOOKUP(VLOOKUP(BC38,Données!$J$2:$L$208,3,FALSE),Données!$E$10:$G$12,3,FALSE)))</f>
        <v>0</v>
      </c>
      <c r="EN38" s="182">
        <f>IF(ISNA(15/(VLOOKUP(VLOOKUP(BE38,Données!$J$2:$L$208,3,FALSE),Données!$E$10:$G$12,3,FALSE))),0,15/(VLOOKUP(VLOOKUP(BE38,Données!$J$2:$L$208,3,FALSE),Données!$E$10:$G$12,3,FALSE)))</f>
        <v>36</v>
      </c>
      <c r="EO38" s="182">
        <f>IF(ISNA(15/(VLOOKUP(VLOOKUP(BG38,Données!$J$2:$L$208,3,FALSE),Données!$E$10:$G$12,3,FALSE))),0,15/(VLOOKUP(VLOOKUP(BG38,Données!$J$2:$L$208,3,FALSE),Données!$E$10:$G$12,3,FALSE)))</f>
        <v>0</v>
      </c>
      <c r="EP38" s="182">
        <f>IF(ISNA(15/(VLOOKUP(VLOOKUP(BI38,Données!$J$2:$L$208,3,FALSE),Données!$E$10:$G$12,3,FALSE))),0,15/(VLOOKUP(VLOOKUP(BI38,Données!$J$2:$L$208,3,FALSE),Données!$E$10:$G$12,3,FALSE)))</f>
        <v>0</v>
      </c>
      <c r="EQ38" s="182">
        <f>IF(ISNA(15/(VLOOKUP(VLOOKUP(BK38,Données!$J$2:$L$208,3,FALSE),Données!$E$10:$G$12,3,FALSE))),0,15/(VLOOKUP(VLOOKUP(BK38,Données!$J$2:$L$208,3,FALSE),Données!$E$10:$G$12,3,FALSE)))</f>
        <v>0</v>
      </c>
      <c r="ER38" s="183">
        <f>IF(ISNA(15/(VLOOKUP(VLOOKUP(BM38,Données!$J$2:$L$208,3,FALSE),Données!$E$10:$G$12,3,FALSE))),0,15/(VLOOKUP(VLOOKUP(BM38,Données!$J$2:$L$208,3,FALSE),Données!$E$10:$G$12,3,FALSE)))</f>
        <v>0</v>
      </c>
      <c r="ES38" s="293">
        <v>38</v>
      </c>
      <c r="ET38" s="573">
        <f t="shared" si="117"/>
        <v>36</v>
      </c>
      <c r="EU38" s="180">
        <f t="shared" si="118"/>
        <v>77</v>
      </c>
      <c r="EV38" s="211">
        <f t="shared" si="215"/>
        <v>184</v>
      </c>
      <c r="EW38" s="211">
        <f>HLOOKUP(ES38,Plan!$I$6:$IO$26,19,FALSE)</f>
        <v>9</v>
      </c>
      <c r="EX38" s="210" t="s">
        <v>444</v>
      </c>
      <c r="EY38" s="182" t="str">
        <f t="shared" si="119"/>
        <v>14h15  9</v>
      </c>
      <c r="EZ38" s="295">
        <f t="shared" si="216"/>
        <v>324</v>
      </c>
      <c r="FA38" s="296">
        <f t="shared" si="148"/>
        <v>174</v>
      </c>
      <c r="FC38" s="200">
        <f>IFERROR(ROUNDUP((BO38*(VLOOKUP(VLOOKUP(BP38,Données!$J$2:$L$208,3,FALSE),Données!$E$10:$G$12,3,FALSE)))/1,0),0)</f>
        <v>67</v>
      </c>
      <c r="FD38" s="190">
        <f>IFERROR(ROUNDUP((BQ38*(VLOOKUP(VLOOKUP(BR38,Données!$J$2:$L$208,3,FALSE),Données!$E$10:$G$12,3,FALSE)))/1,0),0)</f>
        <v>0</v>
      </c>
      <c r="FE38" s="190">
        <f>IFERROR(ROUNDUP((BS38*(VLOOKUP(VLOOKUP(BT38,Données!$J$2:$L$208,3,FALSE),Données!$E$10:$G$12,3,FALSE)))/1,0),0)</f>
        <v>0</v>
      </c>
      <c r="FF38" s="190">
        <f>IFERROR(ROUNDUP((BU38*(VLOOKUP(VLOOKUP(BV38,Données!$J$2:$L$208,3,FALSE),Données!$E$10:$G$12,3,FALSE)))/1,0),0)</f>
        <v>0</v>
      </c>
      <c r="FG38" s="190">
        <f>IFERROR(ROUNDUP((BW38*(VLOOKUP(VLOOKUP(BX38,Données!$J$2:$L$208,3,FALSE),Données!$E$10:$G$12,3,FALSE)))/1,0),0)</f>
        <v>0</v>
      </c>
      <c r="FH38" s="191">
        <f>IFERROR(ROUNDUP((BY38*(VLOOKUP(VLOOKUP(BZ38,Données!$J$2:$L$208,3,FALSE),Données!$E$10:$G$12,3,FALSE)))/1,0),0)</f>
        <v>0</v>
      </c>
      <c r="FI38" s="189">
        <f>IF(ISNA(15/(VLOOKUP(VLOOKUP(BP38,Données!$J$2:$L$208,3,FALSE),Données!$E$10:$G$12,3,FALSE))),0,15/(VLOOKUP(VLOOKUP(BP38,Données!$J$2:$L$208,3,FALSE),Données!$E$10:$G$12,3,FALSE)))</f>
        <v>36</v>
      </c>
      <c r="FJ38" s="190">
        <f>IF(ISNA(15/(VLOOKUP(VLOOKUP(BR38,Données!$J$2:$L$208,3,FALSE),Données!$E$10:$G$12,3,FALSE))),0,15/(VLOOKUP(VLOOKUP(BR38,Données!$J$2:$L$208,3,FALSE),Données!$E$10:$G$12,3,FALSE)))</f>
        <v>0</v>
      </c>
      <c r="FK38" s="190">
        <f>IF(ISNA(15/(VLOOKUP(VLOOKUP(BT38,Données!$J$2:$L$208,3,FALSE),Données!$E$10:$G$12,3,FALSE))),0,15/(VLOOKUP(VLOOKUP(BT38,Données!$J$2:$L$208,3,FALSE),Données!$E$10:$G$12,3,FALSE)))</f>
        <v>0</v>
      </c>
      <c r="FL38" s="190">
        <f>IF(ISNA(15/(VLOOKUP(VLOOKUP(BV38,Données!$J$2:$L$208,3,FALSE),Données!$E$10:$G$12,3,FALSE))),0,15/(VLOOKUP(VLOOKUP(BV38,Données!$J$2:$L$208,3,FALSE),Données!$E$10:$G$12,3,FALSE)))</f>
        <v>0</v>
      </c>
      <c r="FM38" s="190">
        <f>IF(ISNA(15/(VLOOKUP(VLOOKUP(BX38,Données!$J$2:$L$208,3,FALSE),Données!$E$10:$G$12,3,FALSE))),0,15/(VLOOKUP(VLOOKUP(BX38,Données!$J$2:$L$208,3,FALSE),Données!$E$10:$G$12,3,FALSE)))</f>
        <v>0</v>
      </c>
      <c r="FN38" s="191">
        <f>IF(ISNA(15/(VLOOKUP(VLOOKUP(BZ38,Données!$J$2:$L$208,3,FALSE),Données!$E$10:$G$12,3,FALSE))),0,15/(VLOOKUP(VLOOKUP(BZ38,Données!$J$2:$L$208,3,FALSE),Données!$E$10:$G$12,3,FALSE)))</f>
        <v>0</v>
      </c>
      <c r="FO38" s="305">
        <v>38</v>
      </c>
      <c r="FP38" s="188">
        <f t="shared" si="120"/>
        <v>36</v>
      </c>
      <c r="FQ38" s="190">
        <f t="shared" si="121"/>
        <v>67</v>
      </c>
      <c r="FR38" s="203">
        <f t="shared" si="217"/>
        <v>159</v>
      </c>
      <c r="FS38" s="203">
        <f>HLOOKUP(FO38,Plan!$I$6:$IO$26,20,FALSE)</f>
        <v>0</v>
      </c>
      <c r="FT38" s="202" t="s">
        <v>444</v>
      </c>
      <c r="FU38" s="190" t="str">
        <f t="shared" si="122"/>
        <v>14h15  0</v>
      </c>
      <c r="FV38" s="307">
        <f t="shared" si="218"/>
        <v>0</v>
      </c>
      <c r="FW38" s="308">
        <f t="shared" si="145"/>
        <v>666</v>
      </c>
      <c r="FY38" s="233">
        <f>IFERROR(ROUNDUP((CB38*(VLOOKUP(VLOOKUP(CC38,Données!$J$2:$L$208,3,FALSE),Données!$E$10:$G$12,3,FALSE)))/1,0),0)</f>
        <v>0</v>
      </c>
      <c r="FZ38" s="218">
        <f>IFERROR(ROUNDUP((CD38*(VLOOKUP(VLOOKUP(CE38,Données!$J$2:$L$208,3,FALSE),Données!$E$10:$G$12,3,FALSE)))/1,0),0)</f>
        <v>0</v>
      </c>
      <c r="GA38" s="218">
        <f>IFERROR(ROUNDUP((CF38*(VLOOKUP(VLOOKUP(CG38,Données!$J$2:$L$208,3,FALSE),Données!$E$10:$G$12,3,FALSE)))/1,0),0)</f>
        <v>0</v>
      </c>
      <c r="GB38" s="218">
        <f>IFERROR(ROUNDUP((CH38*(VLOOKUP(VLOOKUP(CI38,Données!$J$2:$L$208,3,FALSE),Données!$E$10:$G$12,3,FALSE)))/1,0),0)</f>
        <v>0</v>
      </c>
      <c r="GC38" s="218">
        <f>IFERROR(ROUNDUP((CJ38*(VLOOKUP(VLOOKUP(CK38,Données!$J$2:$L$208,3,FALSE),Données!$E$10:$G$12,3,FALSE)))/1,0),0)</f>
        <v>0</v>
      </c>
      <c r="GD38" s="219">
        <f>IFERROR(ROUNDUP((CL38*(VLOOKUP(VLOOKUP(CM38,Données!$J$2:$L$208,3,FALSE),Données!$E$10:$G$12,3,FALSE)))/1,0),0)</f>
        <v>0</v>
      </c>
      <c r="GE38" s="217">
        <f>IF(ISNA(15/(VLOOKUP(VLOOKUP(CC38,Données!$J$2:$L$208,3,FALSE),Données!$E$10:$G$12,3,FALSE))),0,15/(VLOOKUP(VLOOKUP(CC38,Données!$J$2:$L$208,3,FALSE),Données!$E$10:$G$12,3,FALSE)))</f>
        <v>0</v>
      </c>
      <c r="GF38" s="218">
        <f>IF(ISNA(15/(VLOOKUP(VLOOKUP(CE38,Données!$J$2:$L$208,3,FALSE),Données!$E$10:$G$12,3,FALSE))),0,15/(VLOOKUP(VLOOKUP(CE38,Données!$J$2:$L$208,3,FALSE),Données!$E$10:$G$12,3,FALSE)))</f>
        <v>0</v>
      </c>
      <c r="GG38" s="218">
        <f>IF(ISNA(15/(VLOOKUP(VLOOKUP(CG38,Données!$J$2:$L$208,3,FALSE),Données!$E$10:$G$12,3,FALSE))),0,15/(VLOOKUP(VLOOKUP(CG38,Données!$J$2:$L$208,3,FALSE),Données!$E$10:$G$12,3,FALSE)))</f>
        <v>0</v>
      </c>
      <c r="GH38" s="218">
        <f>IF(ISNA(15/(VLOOKUP(VLOOKUP(CI38,Données!$J$2:$L$208,3,FALSE),Données!$E$10:$G$12,3,FALSE))),0,15/(VLOOKUP(VLOOKUP(CI38,Données!$J$2:$L$208,3,FALSE),Données!$E$10:$G$12,3,FALSE)))</f>
        <v>0</v>
      </c>
      <c r="GI38" s="218">
        <f>IF(ISNA(15/(VLOOKUP(VLOOKUP(CK38,Données!$J$2:$L$208,3,FALSE),Données!$E$10:$G$12,3,FALSE))),0,15/(VLOOKUP(VLOOKUP(CK38,Données!$J$2:$L$208,3,FALSE),Données!$E$10:$G$12,3,FALSE)))</f>
        <v>0</v>
      </c>
      <c r="GJ38" s="219">
        <f>IF(ISNA(15/(VLOOKUP(VLOOKUP(CM38,Données!$J$2:$L$208,3,FALSE),Données!$E$10:$G$12,3,FALSE))),0,15/(VLOOKUP(VLOOKUP(CM38,Données!$J$2:$L$208,3,FALSE),Données!$E$10:$G$12,3,FALSE)))</f>
        <v>0</v>
      </c>
      <c r="GK38" s="318">
        <v>38</v>
      </c>
      <c r="GL38" s="216">
        <f t="shared" si="124"/>
        <v>36</v>
      </c>
      <c r="GM38" s="218">
        <f t="shared" si="125"/>
        <v>0</v>
      </c>
      <c r="GN38" s="236" t="str">
        <f t="shared" si="219"/>
        <v/>
      </c>
      <c r="GO38" s="236">
        <f>HLOOKUP(GK38,Plan!$I$6:$IO$26,21,FALSE)</f>
        <v>0</v>
      </c>
      <c r="GP38" s="235" t="s">
        <v>444</v>
      </c>
      <c r="GQ38" s="218" t="str">
        <f t="shared" si="126"/>
        <v>14h15  0</v>
      </c>
      <c r="GR38" s="320">
        <f t="shared" si="220"/>
        <v>0</v>
      </c>
      <c r="GS38" s="321">
        <f t="shared" si="146"/>
        <v>65</v>
      </c>
      <c r="GT38" s="103"/>
      <c r="GU38" s="426">
        <v>0.59375</v>
      </c>
      <c r="GV38" s="431" t="e">
        <f>#REF!</f>
        <v>#REF!</v>
      </c>
      <c r="GW38" s="432" t="e">
        <f>#REF!</f>
        <v>#REF!</v>
      </c>
      <c r="GX38" s="448" t="e">
        <f t="shared" si="127"/>
        <v>#REF!</v>
      </c>
      <c r="GY38" s="431" t="e">
        <f>#REF!</f>
        <v>#REF!</v>
      </c>
      <c r="GZ38" s="423" t="e">
        <f>#REF!</f>
        <v>#REF!</v>
      </c>
      <c r="HA38" s="434" t="e">
        <f>#REF!</f>
        <v>#REF!</v>
      </c>
      <c r="HB38" s="451" t="e">
        <f t="shared" si="128"/>
        <v>#REF!</v>
      </c>
      <c r="HD38" s="426">
        <v>0.59375</v>
      </c>
      <c r="HE38" s="453" t="str">
        <f>IF(AB38=0,"",IF(VLOOKUP(AC38,Données!$J$2:$M$258,4,FALSE)="G",AB38,""))</f>
        <v/>
      </c>
      <c r="HF38" s="397" t="str">
        <f>IF(AD38=0,"",IF(VLOOKUP(AE38,Données!$J$2:$M$258,4,FALSE)="G",AD38,""))</f>
        <v/>
      </c>
      <c r="HG38" s="397" t="str">
        <f>IF(AF38=0,"",IF(VLOOKUP(AG38,Données!$J$2:$M$258,4,FALSE)="G",AF38,""))</f>
        <v/>
      </c>
      <c r="HH38" s="397" t="str">
        <f>IF(AH38=0,"",IF(VLOOKUP(AI38,Données!$J$2:$M$258,4,FALSE)="G",AH38,""))</f>
        <v/>
      </c>
      <c r="HI38" s="397" t="str">
        <f>IF(AJ38=0,"",IF(VLOOKUP(AK38,Données!$J$2:$M$258,4,FALSE)="G",AJ38,""))</f>
        <v/>
      </c>
      <c r="HJ38" s="461" t="str">
        <f>IF(AL38=0,"",IF(VLOOKUP(AM38,Données!$J$2:$M$258,4,FALSE)="G",AL38,""))</f>
        <v/>
      </c>
      <c r="HK38" s="464">
        <f t="shared" si="129"/>
        <v>0</v>
      </c>
      <c r="HL38" s="453" t="str">
        <f>IF(AO38=0,"",IF(VLOOKUP(AP38,Données!$J$2:$M$258,4,FALSE)="G",AO38,""))</f>
        <v/>
      </c>
      <c r="HM38" s="397" t="str">
        <f>IF(AQ38=0,"",IF(VLOOKUP(AR38,Données!$J$2:$M$258,4,FALSE)="G",AQ38,""))</f>
        <v/>
      </c>
      <c r="HN38" s="397" t="str">
        <f>IF(AS38=0,"",IF(VLOOKUP(AT38,Données!$J$2:$M$258,4,FALSE)="G",AS38,""))</f>
        <v/>
      </c>
      <c r="HO38" s="397" t="str">
        <f>IF(AU38=0,"",IF(VLOOKUP(AV38,Données!$J$2:$M$258,4,FALSE)="G",AU38,""))</f>
        <v/>
      </c>
      <c r="HP38" s="397" t="str">
        <f>IF(AW38=0,"",IF(VLOOKUP(AX38,Données!$J$2:$M$258,4,FALSE)="G",AW38,""))</f>
        <v/>
      </c>
      <c r="HQ38" s="461" t="str">
        <f>IF(AY38=0,"",IF(VLOOKUP(AZ38,Données!$J$2:$M$258,4,FALSE)="G",AY38,""))</f>
        <v/>
      </c>
      <c r="HR38" s="464">
        <f t="shared" si="130"/>
        <v>0</v>
      </c>
      <c r="HS38" s="453" t="str">
        <f>IF(BB38=0,"",IF(VLOOKUP(BC38,Données!$J$2:$M$258,4,FALSE)="G",BB38,""))</f>
        <v/>
      </c>
      <c r="HT38" s="397">
        <f>IF(BD38=0,"",IF(VLOOKUP(BE38,Données!$J$2:$M$258,4,FALSE)="G",BD38,""))</f>
        <v>184</v>
      </c>
      <c r="HU38" s="397" t="str">
        <f>IF(BF38=0,"",IF(VLOOKUP(BG38,Données!$J$2:$M$258,4,FALSE)="G",BF38,""))</f>
        <v/>
      </c>
      <c r="HV38" s="397" t="str">
        <f>IF(BH38=0,"",IF(VLOOKUP(BI38,Données!$J$2:$M$258,4,FALSE)="G",BH38,""))</f>
        <v/>
      </c>
      <c r="HW38" s="397" t="str">
        <f>IF(BJ38=0,"",IF(VLOOKUP(BK38,Données!$J$2:$M$258,4,FALSE)="G",BJ38,""))</f>
        <v/>
      </c>
      <c r="HX38" s="461" t="str">
        <f>IF(BL38=0,"",IF(VLOOKUP(BM38,Données!$J$2:$M$258,4,FALSE)="G",BL38,""))</f>
        <v/>
      </c>
      <c r="HY38" s="464">
        <f t="shared" si="131"/>
        <v>184</v>
      </c>
      <c r="HZ38" s="453">
        <f>IF(BO38=0,"",IF(VLOOKUP(BP38,Données!$J$2:$M$258,4,FALSE)="G",BO38,""))</f>
        <v>159</v>
      </c>
      <c r="IA38" s="397" t="str">
        <f>IF(BQ38=0,"",IF(VLOOKUP(BR38,Données!$J$2:$M$258,4,FALSE)="G",BQ38,""))</f>
        <v/>
      </c>
      <c r="IB38" s="397" t="str">
        <f>IF(BS38=0,"",IF(VLOOKUP(BT38,Données!$J$2:$M$258,4,FALSE)="G",BS38,""))</f>
        <v/>
      </c>
      <c r="IC38" s="397" t="str">
        <f>IF(BU38=0,"",IF(VLOOKUP(BV38,Données!$J$2:$M$258,4,FALSE)="G",BU38,""))</f>
        <v/>
      </c>
      <c r="ID38" s="397" t="str">
        <f>IF(BW38=0,"",IF(VLOOKUP(BX38,Données!$J$2:$M$258,4,FALSE)="G",BW38,""))</f>
        <v/>
      </c>
      <c r="IE38" s="461" t="str">
        <f>IF(BY38=0,"",IF(VLOOKUP(BZ38,Données!$J$2:$M$258,4,FALSE)="G",BY38,""))</f>
        <v/>
      </c>
      <c r="IF38" s="464">
        <f t="shared" si="132"/>
        <v>159</v>
      </c>
      <c r="IG38" s="453" t="str">
        <f>IF(CB38=0,"",IF(VLOOKUP(CC38,Données!$J$2:$M$258,4,FALSE)="G",CB38,""))</f>
        <v/>
      </c>
      <c r="IH38" s="397" t="str">
        <f>IF(CD38=0,"",IF(VLOOKUP(CE38,Données!$J$2:$M$258,4,FALSE)="G",CD38,""))</f>
        <v/>
      </c>
      <c r="II38" s="397" t="str">
        <f>IF(CF38=0,"",IF(VLOOKUP(CG38,Données!$J$2:$M$258,4,FALSE)="G",CF38,""))</f>
        <v/>
      </c>
      <c r="IJ38" s="397" t="str">
        <f>IF(CH38=0,"",IF(VLOOKUP(CI38,Données!$J$2:$M$258,4,FALSE)="G",CH38,""))</f>
        <v/>
      </c>
      <c r="IK38" s="397" t="str">
        <f>IF(CJ38=0,"",IF(VLOOKUP(CK38,Données!$J$2:$M$258,4,FALSE)="G",CJ38,""))</f>
        <v/>
      </c>
      <c r="IL38" s="461" t="str">
        <f>IF(CL38=0,"",IF(VLOOKUP(CM38,Données!$J$2:$M$258,4,FALSE)="G",CL38,""))</f>
        <v/>
      </c>
      <c r="IM38" s="464">
        <f t="shared" si="133"/>
        <v>0</v>
      </c>
      <c r="IO38" s="480">
        <f t="shared" si="221"/>
        <v>0</v>
      </c>
      <c r="IP38" s="481">
        <f t="shared" si="222"/>
        <v>0</v>
      </c>
      <c r="IQ38" s="482">
        <f t="shared" si="223"/>
        <v>277</v>
      </c>
      <c r="IR38" s="483">
        <f t="shared" si="224"/>
        <v>0</v>
      </c>
      <c r="IS38" s="484">
        <f t="shared" si="225"/>
        <v>277</v>
      </c>
      <c r="IT38" s="481">
        <f t="shared" si="226"/>
        <v>0</v>
      </c>
      <c r="IU38" s="482">
        <f t="shared" si="134"/>
        <v>16</v>
      </c>
      <c r="IV38" s="485">
        <f t="shared" si="135"/>
        <v>0</v>
      </c>
      <c r="IW38" s="483">
        <f>HLOOKUP(FO38,Plan!$I$6:$IO$30,25,FALSE)</f>
        <v>0</v>
      </c>
      <c r="IX38" s="482" t="str">
        <f t="shared" si="227"/>
        <v>14h15  16</v>
      </c>
      <c r="IY38" s="485">
        <f t="shared" si="228"/>
        <v>192</v>
      </c>
      <c r="IZ38" s="486">
        <f t="shared" si="229"/>
        <v>496</v>
      </c>
      <c r="JA38" s="484" t="str">
        <f t="shared" si="230"/>
        <v>14h15  0</v>
      </c>
      <c r="JB38" s="485">
        <f t="shared" si="231"/>
        <v>0</v>
      </c>
      <c r="JC38" s="487">
        <f t="shared" si="232"/>
        <v>139.75</v>
      </c>
      <c r="JD38" s="488" t="e">
        <f t="shared" si="136"/>
        <v>#REF!</v>
      </c>
      <c r="JF38" s="512">
        <f t="shared" si="233"/>
        <v>184</v>
      </c>
      <c r="JG38" s="513">
        <f t="shared" si="234"/>
        <v>159</v>
      </c>
      <c r="JH38" s="514">
        <f t="shared" si="235"/>
        <v>0</v>
      </c>
      <c r="JI38" s="515">
        <f t="shared" si="236"/>
        <v>184</v>
      </c>
      <c r="JJ38" s="513">
        <f t="shared" si="237"/>
        <v>159</v>
      </c>
      <c r="JK38" s="516">
        <f t="shared" si="238"/>
        <v>0</v>
      </c>
      <c r="JL38" s="517">
        <f t="shared" si="239"/>
        <v>0</v>
      </c>
      <c r="JM38" s="513">
        <f t="shared" si="240"/>
        <v>0</v>
      </c>
      <c r="JN38" s="514">
        <f t="shared" si="241"/>
        <v>0</v>
      </c>
      <c r="JO38" s="506">
        <f t="shared" si="137"/>
        <v>9</v>
      </c>
      <c r="JP38" s="507">
        <f t="shared" si="138"/>
        <v>0</v>
      </c>
      <c r="JQ38" s="507">
        <f t="shared" si="139"/>
        <v>0</v>
      </c>
      <c r="JR38" s="508">
        <f>HLOOKUP(GK38,Plan!$I$6:$IO$30,25,FALSE)</f>
        <v>0</v>
      </c>
      <c r="JS38" s="515" t="str">
        <f t="shared" si="242"/>
        <v>14h15  9</v>
      </c>
      <c r="JT38" s="513">
        <f t="shared" si="243"/>
        <v>324</v>
      </c>
      <c r="JU38" s="518">
        <f t="shared" si="244"/>
        <v>174</v>
      </c>
      <c r="JV38" s="517" t="str">
        <f t="shared" si="245"/>
        <v>14h15  0</v>
      </c>
      <c r="JW38" s="513">
        <f t="shared" si="246"/>
        <v>0</v>
      </c>
      <c r="JX38" s="519">
        <f t="shared" si="247"/>
        <v>666</v>
      </c>
      <c r="JY38" s="515" t="str">
        <f t="shared" si="248"/>
        <v>14h15  0</v>
      </c>
      <c r="JZ38" s="513">
        <f t="shared" si="249"/>
        <v>0</v>
      </c>
      <c r="KA38" s="518">
        <f t="shared" si="250"/>
        <v>65</v>
      </c>
      <c r="KB38" s="520" t="e">
        <f t="shared" si="140"/>
        <v>#REF!</v>
      </c>
    </row>
    <row r="39" spans="1:288" ht="14.25" x14ac:dyDescent="0.2">
      <c r="A39" s="385">
        <f t="shared" si="0"/>
        <v>38</v>
      </c>
      <c r="B39" s="386" t="s">
        <v>405</v>
      </c>
      <c r="C39" s="387" t="s">
        <v>16</v>
      </c>
      <c r="D39" s="388" t="s">
        <v>789</v>
      </c>
      <c r="E39" s="388" t="s">
        <v>258</v>
      </c>
      <c r="F39" s="388">
        <v>105</v>
      </c>
      <c r="G39" s="394" t="str">
        <f>IF(ISNA(VLOOKUP(E39,Données!$J$2:$K$258,2,FALSE)),"",VLOOKUP(E39,Données!$J$2:$K$258,2,FALSE))</f>
        <v>London City</v>
      </c>
      <c r="H39" s="80"/>
      <c r="I39" s="77" t="str">
        <f t="shared" si="107"/>
        <v>1055GPD</v>
      </c>
      <c r="J39" s="82"/>
      <c r="K39" s="344" t="s">
        <v>713</v>
      </c>
      <c r="M39" s="84">
        <f t="shared" si="1"/>
        <v>0</v>
      </c>
      <c r="N39" s="84">
        <f t="shared" si="2"/>
        <v>0</v>
      </c>
      <c r="O39" s="84">
        <f t="shared" si="3"/>
        <v>0</v>
      </c>
      <c r="P39" s="84">
        <f t="shared" si="4"/>
        <v>0</v>
      </c>
      <c r="Q39" s="84">
        <f t="shared" si="5"/>
        <v>0</v>
      </c>
      <c r="S39" s="86" t="str">
        <f t="shared" si="108"/>
        <v>1055</v>
      </c>
      <c r="T39" s="371" t="str">
        <f>VLOOKUP(S39,Données!$Q$2:$R$229,2,FALSE)</f>
        <v>1045</v>
      </c>
      <c r="U39" s="85">
        <f>COUNTIF($T$4:T39,T39)</f>
        <v>7</v>
      </c>
      <c r="V39" s="85" t="str">
        <f t="shared" si="6"/>
        <v>GPD</v>
      </c>
      <c r="W39" s="85" t="str">
        <f t="shared" si="109"/>
        <v>10457GPD</v>
      </c>
      <c r="X39" s="85">
        <f t="shared" si="149"/>
        <v>65</v>
      </c>
      <c r="Y39" s="85" t="str">
        <f t="shared" si="150"/>
        <v>MSQ</v>
      </c>
      <c r="AA39" s="342" t="s">
        <v>29</v>
      </c>
      <c r="AB39" s="107">
        <f t="shared" si="151"/>
        <v>130</v>
      </c>
      <c r="AC39" s="106" t="str">
        <f t="shared" si="251"/>
        <v>LGW</v>
      </c>
      <c r="AD39" s="97">
        <f t="shared" si="152"/>
        <v>0</v>
      </c>
      <c r="AE39" s="106" t="str">
        <f t="shared" si="153"/>
        <v/>
      </c>
      <c r="AF39" s="97">
        <f t="shared" si="154"/>
        <v>107</v>
      </c>
      <c r="AG39" s="106" t="str">
        <f t="shared" si="155"/>
        <v>RUH</v>
      </c>
      <c r="AH39" s="97">
        <f t="shared" si="156"/>
        <v>0</v>
      </c>
      <c r="AI39" s="106" t="str">
        <f t="shared" si="157"/>
        <v/>
      </c>
      <c r="AJ39" s="97">
        <f t="shared" si="158"/>
        <v>0</v>
      </c>
      <c r="AK39" s="106" t="str">
        <f t="shared" si="159"/>
        <v/>
      </c>
      <c r="AL39" s="97">
        <f t="shared" si="160"/>
        <v>0</v>
      </c>
      <c r="AM39" s="108" t="str">
        <f t="shared" si="161"/>
        <v/>
      </c>
      <c r="AN39" s="113"/>
      <c r="AO39" s="115">
        <f t="shared" si="162"/>
        <v>0</v>
      </c>
      <c r="AP39" s="114" t="str">
        <f t="shared" si="163"/>
        <v/>
      </c>
      <c r="AQ39" s="89">
        <f t="shared" si="164"/>
        <v>0</v>
      </c>
      <c r="AR39" s="114" t="str">
        <f t="shared" si="165"/>
        <v/>
      </c>
      <c r="AS39" s="89">
        <f t="shared" si="166"/>
        <v>0</v>
      </c>
      <c r="AT39" s="114" t="str">
        <f t="shared" si="167"/>
        <v/>
      </c>
      <c r="AU39" s="89">
        <f t="shared" si="168"/>
        <v>0</v>
      </c>
      <c r="AV39" s="114" t="str">
        <f t="shared" si="169"/>
        <v/>
      </c>
      <c r="AW39" s="89">
        <f t="shared" si="170"/>
        <v>0</v>
      </c>
      <c r="AX39" s="114" t="str">
        <f t="shared" si="171"/>
        <v/>
      </c>
      <c r="AY39" s="89">
        <f t="shared" si="172"/>
        <v>0</v>
      </c>
      <c r="AZ39" s="116" t="str">
        <f t="shared" si="173"/>
        <v/>
      </c>
      <c r="BA39" s="113"/>
      <c r="BB39" s="122">
        <f t="shared" si="174"/>
        <v>0</v>
      </c>
      <c r="BC39" s="121" t="str">
        <f t="shared" si="175"/>
        <v/>
      </c>
      <c r="BD39" s="91">
        <f t="shared" si="176"/>
        <v>228</v>
      </c>
      <c r="BE39" s="121" t="str">
        <f t="shared" si="177"/>
        <v>OTP</v>
      </c>
      <c r="BF39" s="91">
        <f t="shared" si="178"/>
        <v>0</v>
      </c>
      <c r="BG39" s="121" t="str">
        <f t="shared" si="179"/>
        <v/>
      </c>
      <c r="BH39" s="91">
        <f t="shared" si="180"/>
        <v>0</v>
      </c>
      <c r="BI39" s="121" t="str">
        <f t="shared" si="181"/>
        <v/>
      </c>
      <c r="BJ39" s="91">
        <f t="shared" si="182"/>
        <v>0</v>
      </c>
      <c r="BK39" s="121" t="str">
        <f t="shared" si="183"/>
        <v/>
      </c>
      <c r="BL39" s="91">
        <f t="shared" si="184"/>
        <v>0</v>
      </c>
      <c r="BM39" s="123" t="str">
        <f t="shared" si="185"/>
        <v/>
      </c>
      <c r="BN39" s="113"/>
      <c r="BO39" s="129">
        <f t="shared" si="186"/>
        <v>0</v>
      </c>
      <c r="BP39" s="128" t="str">
        <f t="shared" si="187"/>
        <v/>
      </c>
      <c r="BQ39" s="93">
        <f t="shared" si="188"/>
        <v>0</v>
      </c>
      <c r="BR39" s="128" t="str">
        <f t="shared" si="189"/>
        <v/>
      </c>
      <c r="BS39" s="93">
        <f t="shared" si="190"/>
        <v>0</v>
      </c>
      <c r="BT39" s="128" t="str">
        <f t="shared" si="191"/>
        <v/>
      </c>
      <c r="BU39" s="93">
        <f t="shared" si="192"/>
        <v>0</v>
      </c>
      <c r="BV39" s="128" t="str">
        <f t="shared" si="193"/>
        <v/>
      </c>
      <c r="BW39" s="93">
        <f t="shared" si="194"/>
        <v>0</v>
      </c>
      <c r="BX39" s="128" t="str">
        <f t="shared" si="195"/>
        <v/>
      </c>
      <c r="BY39" s="93">
        <f t="shared" si="196"/>
        <v>0</v>
      </c>
      <c r="BZ39" s="130" t="str">
        <f t="shared" si="197"/>
        <v/>
      </c>
      <c r="CA39" s="113"/>
      <c r="CB39" s="136">
        <f t="shared" si="198"/>
        <v>0</v>
      </c>
      <c r="CC39" s="135" t="str">
        <f t="shared" si="199"/>
        <v/>
      </c>
      <c r="CD39" s="95">
        <f t="shared" si="200"/>
        <v>0</v>
      </c>
      <c r="CE39" s="135" t="str">
        <f t="shared" si="201"/>
        <v/>
      </c>
      <c r="CF39" s="95">
        <f t="shared" si="202"/>
        <v>0</v>
      </c>
      <c r="CG39" s="135" t="str">
        <f t="shared" si="203"/>
        <v/>
      </c>
      <c r="CH39" s="95">
        <f t="shared" si="204"/>
        <v>0</v>
      </c>
      <c r="CI39" s="135" t="str">
        <f t="shared" si="205"/>
        <v/>
      </c>
      <c r="CJ39" s="95">
        <f t="shared" si="206"/>
        <v>0</v>
      </c>
      <c r="CK39" s="135" t="str">
        <f t="shared" si="207"/>
        <v/>
      </c>
      <c r="CL39" s="95">
        <f t="shared" si="208"/>
        <v>0</v>
      </c>
      <c r="CM39" s="137" t="str">
        <f t="shared" si="209"/>
        <v/>
      </c>
      <c r="CO39" s="163">
        <f>IFERROR(ROUNDUP((AB39*(VLOOKUP(VLOOKUP(AC39,Données!$J$2:$L$208,3,FALSE),Données!$E$10:$G$12,3,FALSE)))/1,0),0)</f>
        <v>55</v>
      </c>
      <c r="CP39" s="159">
        <f>IFERROR(ROUNDUP((AD39*(VLOOKUP(VLOOKUP(AE39,Données!$J$2:$L$208,3,FALSE),Données!$E$10:$G$12,3,FALSE)))/1,0),0)</f>
        <v>0</v>
      </c>
      <c r="CQ39" s="159">
        <f>IFERROR(ROUNDUP((AF39*(VLOOKUP(VLOOKUP(AG39,Données!$J$2:$L$208,3,FALSE),Données!$E$10:$G$12,3,FALSE)))/1,0),0)</f>
        <v>143</v>
      </c>
      <c r="CR39" s="159">
        <f>IFERROR(ROUNDUP((AH39*(VLOOKUP(VLOOKUP(AI39,Données!$J$2:$L$208,3,FALSE),Données!$E$10:$G$12,3,FALSE)))/1,0),0)</f>
        <v>0</v>
      </c>
      <c r="CS39" s="159">
        <f>IFERROR(ROUNDUP((AJ39*(VLOOKUP(VLOOKUP(AK39,Données!$J$2:$L$208,3,FALSE),Données!$E$10:$G$12,3,FALSE)))/1,0),0)</f>
        <v>0</v>
      </c>
      <c r="CT39" s="160">
        <f>IFERROR(ROUNDUP((AL39*(VLOOKUP(VLOOKUP(AM39,Données!$J$2:$L$208,3,FALSE),Données!$E$10:$G$12,3,FALSE)))/1,0),0)</f>
        <v>0</v>
      </c>
      <c r="CU39" s="158">
        <f>IF(ISNA(15/(VLOOKUP(VLOOKUP(AC39,Données!$J$2:$L$208,3,FALSE),Données!$E$10:$G$12,3,FALSE))),0,15/(VLOOKUP(VLOOKUP(AC39,Données!$J$2:$L$208,3,FALSE),Données!$E$10:$G$12,3,FALSE)))</f>
        <v>36</v>
      </c>
      <c r="CV39" s="159">
        <f>IF(ISNA(15/(VLOOKUP(VLOOKUP(AE39,Données!$J$2:$L$208,3,FALSE),Données!$E$10:$G$12,3,FALSE))),0,15/(VLOOKUP(VLOOKUP(AE39,Données!$J$2:$L$208,3,FALSE),Données!$E$10:$G$12,3,FALSE)))</f>
        <v>0</v>
      </c>
      <c r="CW39" s="159">
        <f>IF(ISNA(15/(VLOOKUP(VLOOKUP(AG39,Données!$J$2:$L$208,3,FALSE),Données!$E$10:$G$12,3,FALSE))),0,15/(VLOOKUP(VLOOKUP(AG39,Données!$J$2:$L$208,3,FALSE),Données!$E$10:$G$12,3,FALSE)))</f>
        <v>11.25</v>
      </c>
      <c r="CX39" s="159">
        <f>IF(ISNA(15/(VLOOKUP(VLOOKUP(AI39,Données!$J$2:$L$208,3,FALSE),Données!$E$10:$G$12,3,FALSE))),0,15/(VLOOKUP(VLOOKUP(AI39,Données!$J$2:$L$208,3,FALSE),Données!$E$10:$G$12,3,FALSE)))</f>
        <v>0</v>
      </c>
      <c r="CY39" s="159">
        <f>IF(ISNA(15/(VLOOKUP(VLOOKUP(AK39,Données!$J$2:$L$208,3,FALSE),Données!$E$10:$G$12,3,FALSE))),0,15/(VLOOKUP(VLOOKUP(AK39,Données!$J$2:$L$208,3,FALSE),Données!$E$10:$G$12,3,FALSE)))</f>
        <v>0</v>
      </c>
      <c r="CZ39" s="160">
        <f>IF(ISNA(15/(VLOOKUP(VLOOKUP(AM39,Données!$J$2:$L$208,3,FALSE),Données!$E$10:$G$12,3,FALSE))),0,15/(VLOOKUP(VLOOKUP(AM39,Données!$J$2:$L$208,3,FALSE),Données!$E$10:$G$12,3,FALSE)))</f>
        <v>0</v>
      </c>
      <c r="DA39" s="258">
        <v>39</v>
      </c>
      <c r="DB39" s="162">
        <f t="shared" si="252"/>
        <v>24</v>
      </c>
      <c r="DC39" s="161">
        <f t="shared" si="210"/>
        <v>198</v>
      </c>
      <c r="DD39" s="256">
        <f t="shared" si="211"/>
        <v>237</v>
      </c>
      <c r="DE39" s="259">
        <f>HLOOKUP(DA39,Plan!$I$6:$IO$26,17,FALSE)</f>
        <v>16</v>
      </c>
      <c r="DF39" s="164" t="s">
        <v>445</v>
      </c>
      <c r="DG39" s="157" t="str">
        <f t="shared" si="113"/>
        <v>14h30  16</v>
      </c>
      <c r="DH39" s="332">
        <f t="shared" si="212"/>
        <v>384</v>
      </c>
      <c r="DI39" s="334">
        <f t="shared" si="141"/>
        <v>502</v>
      </c>
      <c r="DK39" s="226">
        <f>IFERROR(ROUNDUP((AO39*(VLOOKUP(VLOOKUP(AP39,Données!$J$2:$L$208,3,FALSE),Données!$E$10:$G$12,3,FALSE)))/1,0),0)</f>
        <v>0</v>
      </c>
      <c r="DL39" s="173">
        <f>IFERROR(ROUNDUP((AQ39*(VLOOKUP(VLOOKUP(AR39,Données!$J$2:$L$208,3,FALSE),Données!$E$10:$G$12,3,FALSE)))/1,0),0)</f>
        <v>0</v>
      </c>
      <c r="DM39" s="173">
        <f>IFERROR(ROUNDUP((AS39*(VLOOKUP(VLOOKUP(AT39,Données!$J$2:$L$208,3,FALSE),Données!$E$10:$G$12,3,FALSE)))/1,0),0)</f>
        <v>0</v>
      </c>
      <c r="DN39" s="173">
        <f>IFERROR(ROUNDUP((AU39*(VLOOKUP(VLOOKUP(AV39,Données!$J$2:$L$208,3,FALSE),Données!$E$10:$G$12,3,FALSE)))/1,0),0)</f>
        <v>0</v>
      </c>
      <c r="DO39" s="173">
        <f>IFERROR(ROUNDUP((AW39*(VLOOKUP(VLOOKUP(AX39,Données!$J$2:$L$208,3,FALSE),Données!$E$10:$G$12,3,FALSE)))/1,0),0)</f>
        <v>0</v>
      </c>
      <c r="DP39" s="174">
        <f>IFERROR(ROUNDUP((AY39*(VLOOKUP(VLOOKUP(AZ39,Données!$J$2:$L$208,3,FALSE),Données!$E$10:$G$12,3,FALSE)))/1,0),0)</f>
        <v>0</v>
      </c>
      <c r="DQ39" s="172">
        <f>IF(ISNA(15/(VLOOKUP(VLOOKUP(AP39,Données!$J$2:$L$208,3,FALSE),Données!$E$10:$G$12,3,FALSE))),0,15/(VLOOKUP(VLOOKUP(AP39,Données!$J$2:$L$208,3,FALSE),Données!$E$10:$G$12,3,FALSE)))</f>
        <v>0</v>
      </c>
      <c r="DR39" s="173">
        <f>IF(ISNA(15/(VLOOKUP(VLOOKUP(AR39,Données!$J$2:$L$208,3,FALSE),Données!$E$10:$G$12,3,FALSE))),0,15/(VLOOKUP(VLOOKUP(AR39,Données!$J$2:$L$208,3,FALSE),Données!$E$10:$G$12,3,FALSE)))</f>
        <v>0</v>
      </c>
      <c r="DS39" s="173">
        <f>IF(ISNA(15/(VLOOKUP(VLOOKUP(AT39,Données!$J$2:$L$208,3,FALSE),Données!$E$10:$G$12,3,FALSE))),0,15/(VLOOKUP(VLOOKUP(AT39,Données!$J$2:$L$208,3,FALSE),Données!$E$10:$G$12,3,FALSE)))</f>
        <v>0</v>
      </c>
      <c r="DT39" s="173">
        <f>IF(ISNA(15/(VLOOKUP(VLOOKUP(AV39,Données!$J$2:$L$208,3,FALSE),Données!$E$10:$G$12,3,FALSE))),0,15/(VLOOKUP(VLOOKUP(AV39,Données!$J$2:$L$208,3,FALSE),Données!$E$10:$G$12,3,FALSE)))</f>
        <v>0</v>
      </c>
      <c r="DU39" s="173">
        <f>IF(ISNA(15/(VLOOKUP(VLOOKUP(AX39,Données!$J$2:$L$208,3,FALSE),Données!$E$10:$G$12,3,FALSE))),0,15/(VLOOKUP(VLOOKUP(AX39,Données!$J$2:$L$208,3,FALSE),Données!$E$10:$G$12,3,FALSE)))</f>
        <v>0</v>
      </c>
      <c r="DV39" s="174">
        <f>IF(ISNA(15/(VLOOKUP(VLOOKUP(AZ39,Données!$J$2:$L$208,3,FALSE),Données!$E$10:$G$12,3,FALSE))),0,15/(VLOOKUP(VLOOKUP(AZ39,Données!$J$2:$L$208,3,FALSE),Données!$E$10:$G$12,3,FALSE)))</f>
        <v>0</v>
      </c>
      <c r="DW39" s="282">
        <v>39</v>
      </c>
      <c r="DX39" s="169">
        <f t="shared" si="114"/>
        <v>18</v>
      </c>
      <c r="DY39" s="171">
        <f t="shared" si="115"/>
        <v>0</v>
      </c>
      <c r="DZ39" s="228" t="str">
        <f t="shared" si="213"/>
        <v/>
      </c>
      <c r="EA39" s="283">
        <f>HLOOKUP(DW39,Plan!$I$6:$IO$26,16,FALSE)</f>
        <v>0</v>
      </c>
      <c r="EB39" s="278" t="s">
        <v>445</v>
      </c>
      <c r="EC39" s="279" t="str">
        <f t="shared" si="116"/>
        <v>14h30  0</v>
      </c>
      <c r="ED39" s="84">
        <f t="shared" si="214"/>
        <v>0</v>
      </c>
      <c r="EE39" s="286">
        <f t="shared" si="143"/>
        <v>205.25</v>
      </c>
      <c r="EG39" s="208">
        <f>IFERROR(ROUNDUP((BB39*(VLOOKUP(VLOOKUP(BC39,Données!$J$2:$L$208,3,FALSE),Données!$E$10:$G$12,3,FALSE)))/1,0),0)</f>
        <v>0</v>
      </c>
      <c r="EH39" s="182">
        <f>IFERROR(ROUNDUP((BD39*(VLOOKUP(VLOOKUP(BE39,Données!$J$2:$L$208,3,FALSE),Données!$E$10:$G$12,3,FALSE)))/1,0),0)</f>
        <v>95</v>
      </c>
      <c r="EI39" s="182">
        <f>IFERROR(ROUNDUP((BF39*(VLOOKUP(VLOOKUP(BG39,Données!$J$2:$L$208,3,FALSE),Données!$E$10:$G$12,3,FALSE)))/1,0),0)</f>
        <v>0</v>
      </c>
      <c r="EJ39" s="182">
        <f>IFERROR(ROUNDUP((BH39*(VLOOKUP(VLOOKUP(BI39,Données!$J$2:$L$208,3,FALSE),Données!$E$10:$G$12,3,FALSE)))/1,0),0)</f>
        <v>0</v>
      </c>
      <c r="EK39" s="182">
        <f>IFERROR(ROUNDUP((BJ39*(VLOOKUP(VLOOKUP(BK39,Données!$J$2:$L$208,3,FALSE),Données!$E$10:$G$12,3,FALSE)))/1,0),0)</f>
        <v>0</v>
      </c>
      <c r="EL39" s="183">
        <f>IFERROR(ROUNDUP((BL39*(VLOOKUP(VLOOKUP(BM39,Données!$J$2:$L$208,3,FALSE),Données!$E$10:$G$12,3,FALSE)))/1,0),0)</f>
        <v>0</v>
      </c>
      <c r="EM39" s="181">
        <f>IF(ISNA(15/(VLOOKUP(VLOOKUP(BC39,Données!$J$2:$L$208,3,FALSE),Données!$E$10:$G$12,3,FALSE))),0,15/(VLOOKUP(VLOOKUP(BC39,Données!$J$2:$L$208,3,FALSE),Données!$E$10:$G$12,3,FALSE)))</f>
        <v>0</v>
      </c>
      <c r="EN39" s="182">
        <f>IF(ISNA(15/(VLOOKUP(VLOOKUP(BE39,Données!$J$2:$L$208,3,FALSE),Données!$E$10:$G$12,3,FALSE))),0,15/(VLOOKUP(VLOOKUP(BE39,Données!$J$2:$L$208,3,FALSE),Données!$E$10:$G$12,3,FALSE)))</f>
        <v>36</v>
      </c>
      <c r="EO39" s="182">
        <f>IF(ISNA(15/(VLOOKUP(VLOOKUP(BG39,Données!$J$2:$L$208,3,FALSE),Données!$E$10:$G$12,3,FALSE))),0,15/(VLOOKUP(VLOOKUP(BG39,Données!$J$2:$L$208,3,FALSE),Données!$E$10:$G$12,3,FALSE)))</f>
        <v>0</v>
      </c>
      <c r="EP39" s="182">
        <f>IF(ISNA(15/(VLOOKUP(VLOOKUP(BI39,Données!$J$2:$L$208,3,FALSE),Données!$E$10:$G$12,3,FALSE))),0,15/(VLOOKUP(VLOOKUP(BI39,Données!$J$2:$L$208,3,FALSE),Données!$E$10:$G$12,3,FALSE)))</f>
        <v>0</v>
      </c>
      <c r="EQ39" s="182">
        <f>IF(ISNA(15/(VLOOKUP(VLOOKUP(BK39,Données!$J$2:$L$208,3,FALSE),Données!$E$10:$G$12,3,FALSE))),0,15/(VLOOKUP(VLOOKUP(BK39,Données!$J$2:$L$208,3,FALSE),Données!$E$10:$G$12,3,FALSE)))</f>
        <v>0</v>
      </c>
      <c r="ER39" s="183">
        <f>IF(ISNA(15/(VLOOKUP(VLOOKUP(BM39,Données!$J$2:$L$208,3,FALSE),Données!$E$10:$G$12,3,FALSE))),0,15/(VLOOKUP(VLOOKUP(BM39,Données!$J$2:$L$208,3,FALSE),Données!$E$10:$G$12,3,FALSE)))</f>
        <v>0</v>
      </c>
      <c r="ES39" s="293">
        <v>39</v>
      </c>
      <c r="ET39" s="573">
        <f t="shared" si="117"/>
        <v>36</v>
      </c>
      <c r="EU39" s="180">
        <f t="shared" si="118"/>
        <v>95</v>
      </c>
      <c r="EV39" s="211">
        <f t="shared" si="215"/>
        <v>228</v>
      </c>
      <c r="EW39" s="211">
        <f>HLOOKUP(ES39,Plan!$I$6:$IO$26,19,FALSE)</f>
        <v>9</v>
      </c>
      <c r="EX39" s="210" t="s">
        <v>445</v>
      </c>
      <c r="EY39" s="182" t="str">
        <f t="shared" si="119"/>
        <v>14h30  9</v>
      </c>
      <c r="EZ39" s="295">
        <f t="shared" si="216"/>
        <v>324</v>
      </c>
      <c r="FA39" s="296">
        <f t="shared" si="148"/>
        <v>142.125</v>
      </c>
      <c r="FC39" s="200">
        <f>IFERROR(ROUNDUP((BO39*(VLOOKUP(VLOOKUP(BP39,Données!$J$2:$L$208,3,FALSE),Données!$E$10:$G$12,3,FALSE)))/1,0),0)</f>
        <v>0</v>
      </c>
      <c r="FD39" s="190">
        <f>IFERROR(ROUNDUP((BQ39*(VLOOKUP(VLOOKUP(BR39,Données!$J$2:$L$208,3,FALSE),Données!$E$10:$G$12,3,FALSE)))/1,0),0)</f>
        <v>0</v>
      </c>
      <c r="FE39" s="190">
        <f>IFERROR(ROUNDUP((BS39*(VLOOKUP(VLOOKUP(BT39,Données!$J$2:$L$208,3,FALSE),Données!$E$10:$G$12,3,FALSE)))/1,0),0)</f>
        <v>0</v>
      </c>
      <c r="FF39" s="190">
        <f>IFERROR(ROUNDUP((BU39*(VLOOKUP(VLOOKUP(BV39,Données!$J$2:$L$208,3,FALSE),Données!$E$10:$G$12,3,FALSE)))/1,0),0)</f>
        <v>0</v>
      </c>
      <c r="FG39" s="190">
        <f>IFERROR(ROUNDUP((BW39*(VLOOKUP(VLOOKUP(BX39,Données!$J$2:$L$208,3,FALSE),Données!$E$10:$G$12,3,FALSE)))/1,0),0)</f>
        <v>0</v>
      </c>
      <c r="FH39" s="191">
        <f>IFERROR(ROUNDUP((BY39*(VLOOKUP(VLOOKUP(BZ39,Données!$J$2:$L$208,3,FALSE),Données!$E$10:$G$12,3,FALSE)))/1,0),0)</f>
        <v>0</v>
      </c>
      <c r="FI39" s="189">
        <f>IF(ISNA(15/(VLOOKUP(VLOOKUP(BP39,Données!$J$2:$L$208,3,FALSE),Données!$E$10:$G$12,3,FALSE))),0,15/(VLOOKUP(VLOOKUP(BP39,Données!$J$2:$L$208,3,FALSE),Données!$E$10:$G$12,3,FALSE)))</f>
        <v>0</v>
      </c>
      <c r="FJ39" s="190">
        <f>IF(ISNA(15/(VLOOKUP(VLOOKUP(BR39,Données!$J$2:$L$208,3,FALSE),Données!$E$10:$G$12,3,FALSE))),0,15/(VLOOKUP(VLOOKUP(BR39,Données!$J$2:$L$208,3,FALSE),Données!$E$10:$G$12,3,FALSE)))</f>
        <v>0</v>
      </c>
      <c r="FK39" s="190">
        <f>IF(ISNA(15/(VLOOKUP(VLOOKUP(BT39,Données!$J$2:$L$208,3,FALSE),Données!$E$10:$G$12,3,FALSE))),0,15/(VLOOKUP(VLOOKUP(BT39,Données!$J$2:$L$208,3,FALSE),Données!$E$10:$G$12,3,FALSE)))</f>
        <v>0</v>
      </c>
      <c r="FL39" s="190">
        <f>IF(ISNA(15/(VLOOKUP(VLOOKUP(BV39,Données!$J$2:$L$208,3,FALSE),Données!$E$10:$G$12,3,FALSE))),0,15/(VLOOKUP(VLOOKUP(BV39,Données!$J$2:$L$208,3,FALSE),Données!$E$10:$G$12,3,FALSE)))</f>
        <v>0</v>
      </c>
      <c r="FM39" s="190">
        <f>IF(ISNA(15/(VLOOKUP(VLOOKUP(BX39,Données!$J$2:$L$208,3,FALSE),Données!$E$10:$G$12,3,FALSE))),0,15/(VLOOKUP(VLOOKUP(BX39,Données!$J$2:$L$208,3,FALSE),Données!$E$10:$G$12,3,FALSE)))</f>
        <v>0</v>
      </c>
      <c r="FN39" s="191">
        <f>IF(ISNA(15/(VLOOKUP(VLOOKUP(BZ39,Données!$J$2:$L$208,3,FALSE),Données!$E$10:$G$12,3,FALSE))),0,15/(VLOOKUP(VLOOKUP(BZ39,Données!$J$2:$L$208,3,FALSE),Données!$E$10:$G$12,3,FALSE)))</f>
        <v>0</v>
      </c>
      <c r="FO39" s="305">
        <v>39</v>
      </c>
      <c r="FP39" s="188">
        <f t="shared" si="120"/>
        <v>36</v>
      </c>
      <c r="FQ39" s="190">
        <f t="shared" si="121"/>
        <v>0</v>
      </c>
      <c r="FR39" s="203" t="str">
        <f t="shared" si="217"/>
        <v/>
      </c>
      <c r="FS39" s="203">
        <f>HLOOKUP(FO39,Plan!$I$6:$IO$26,20,FALSE)</f>
        <v>0</v>
      </c>
      <c r="FT39" s="202" t="s">
        <v>445</v>
      </c>
      <c r="FU39" s="190" t="str">
        <f t="shared" si="122"/>
        <v>14h30  0</v>
      </c>
      <c r="FV39" s="307">
        <f t="shared" si="218"/>
        <v>0</v>
      </c>
      <c r="FW39" s="308">
        <f t="shared" si="145"/>
        <v>666</v>
      </c>
      <c r="FY39" s="233">
        <f>IFERROR(ROUNDUP((CB39*(VLOOKUP(VLOOKUP(CC39,Données!$J$2:$L$208,3,FALSE),Données!$E$10:$G$12,3,FALSE)))/1,0),0)</f>
        <v>0</v>
      </c>
      <c r="FZ39" s="218">
        <f>IFERROR(ROUNDUP((CD39*(VLOOKUP(VLOOKUP(CE39,Données!$J$2:$L$208,3,FALSE),Données!$E$10:$G$12,3,FALSE)))/1,0),0)</f>
        <v>0</v>
      </c>
      <c r="GA39" s="218">
        <f>IFERROR(ROUNDUP((CF39*(VLOOKUP(VLOOKUP(CG39,Données!$J$2:$L$208,3,FALSE),Données!$E$10:$G$12,3,FALSE)))/1,0),0)</f>
        <v>0</v>
      </c>
      <c r="GB39" s="218">
        <f>IFERROR(ROUNDUP((CH39*(VLOOKUP(VLOOKUP(CI39,Données!$J$2:$L$208,3,FALSE),Données!$E$10:$G$12,3,FALSE)))/1,0),0)</f>
        <v>0</v>
      </c>
      <c r="GC39" s="218">
        <f>IFERROR(ROUNDUP((CJ39*(VLOOKUP(VLOOKUP(CK39,Données!$J$2:$L$208,3,FALSE),Données!$E$10:$G$12,3,FALSE)))/1,0),0)</f>
        <v>0</v>
      </c>
      <c r="GD39" s="219">
        <f>IFERROR(ROUNDUP((CL39*(VLOOKUP(VLOOKUP(CM39,Données!$J$2:$L$208,3,FALSE),Données!$E$10:$G$12,3,FALSE)))/1,0),0)</f>
        <v>0</v>
      </c>
      <c r="GE39" s="217">
        <f>IF(ISNA(15/(VLOOKUP(VLOOKUP(CC39,Données!$J$2:$L$208,3,FALSE),Données!$E$10:$G$12,3,FALSE))),0,15/(VLOOKUP(VLOOKUP(CC39,Données!$J$2:$L$208,3,FALSE),Données!$E$10:$G$12,3,FALSE)))</f>
        <v>0</v>
      </c>
      <c r="GF39" s="218">
        <f>IF(ISNA(15/(VLOOKUP(VLOOKUP(CE39,Données!$J$2:$L$208,3,FALSE),Données!$E$10:$G$12,3,FALSE))),0,15/(VLOOKUP(VLOOKUP(CE39,Données!$J$2:$L$208,3,FALSE),Données!$E$10:$G$12,3,FALSE)))</f>
        <v>0</v>
      </c>
      <c r="GG39" s="218">
        <f>IF(ISNA(15/(VLOOKUP(VLOOKUP(CG39,Données!$J$2:$L$208,3,FALSE),Données!$E$10:$G$12,3,FALSE))),0,15/(VLOOKUP(VLOOKUP(CG39,Données!$J$2:$L$208,3,FALSE),Données!$E$10:$G$12,3,FALSE)))</f>
        <v>0</v>
      </c>
      <c r="GH39" s="218">
        <f>IF(ISNA(15/(VLOOKUP(VLOOKUP(CI39,Données!$J$2:$L$208,3,FALSE),Données!$E$10:$G$12,3,FALSE))),0,15/(VLOOKUP(VLOOKUP(CI39,Données!$J$2:$L$208,3,FALSE),Données!$E$10:$G$12,3,FALSE)))</f>
        <v>0</v>
      </c>
      <c r="GI39" s="218">
        <f>IF(ISNA(15/(VLOOKUP(VLOOKUP(CK39,Données!$J$2:$L$208,3,FALSE),Données!$E$10:$G$12,3,FALSE))),0,15/(VLOOKUP(VLOOKUP(CK39,Données!$J$2:$L$208,3,FALSE),Données!$E$10:$G$12,3,FALSE)))</f>
        <v>0</v>
      </c>
      <c r="GJ39" s="219">
        <f>IF(ISNA(15/(VLOOKUP(VLOOKUP(CM39,Données!$J$2:$L$208,3,FALSE),Données!$E$10:$G$12,3,FALSE))),0,15/(VLOOKUP(VLOOKUP(CM39,Données!$J$2:$L$208,3,FALSE),Données!$E$10:$G$12,3,FALSE)))</f>
        <v>0</v>
      </c>
      <c r="GK39" s="318">
        <v>39</v>
      </c>
      <c r="GL39" s="216">
        <f t="shared" si="124"/>
        <v>36</v>
      </c>
      <c r="GM39" s="218">
        <f t="shared" si="125"/>
        <v>0</v>
      </c>
      <c r="GN39" s="236" t="str">
        <f t="shared" si="219"/>
        <v/>
      </c>
      <c r="GO39" s="236">
        <f>HLOOKUP(GK39,Plan!$I$6:$IO$26,21,FALSE)</f>
        <v>0</v>
      </c>
      <c r="GP39" s="235" t="s">
        <v>445</v>
      </c>
      <c r="GQ39" s="218" t="str">
        <f t="shared" si="126"/>
        <v>14h30  0</v>
      </c>
      <c r="GR39" s="320">
        <f t="shared" si="220"/>
        <v>0</v>
      </c>
      <c r="GS39" s="321">
        <f t="shared" si="146"/>
        <v>65</v>
      </c>
      <c r="GT39" s="103"/>
      <c r="GU39" s="426">
        <v>0.60416666666666663</v>
      </c>
      <c r="GV39" s="431" t="e">
        <f>#REF!</f>
        <v>#REF!</v>
      </c>
      <c r="GW39" s="432" t="e">
        <f>#REF!</f>
        <v>#REF!</v>
      </c>
      <c r="GX39" s="448" t="e">
        <f t="shared" si="127"/>
        <v>#REF!</v>
      </c>
      <c r="GY39" s="431" t="e">
        <f>#REF!</f>
        <v>#REF!</v>
      </c>
      <c r="GZ39" s="423" t="e">
        <f>#REF!</f>
        <v>#REF!</v>
      </c>
      <c r="HA39" s="434" t="e">
        <f>#REF!</f>
        <v>#REF!</v>
      </c>
      <c r="HB39" s="451" t="e">
        <f t="shared" si="128"/>
        <v>#REF!</v>
      </c>
      <c r="HD39" s="426">
        <v>0.60416666666666663</v>
      </c>
      <c r="HE39" s="453">
        <f>IF(AB39=0,"",IF(VLOOKUP(AC39,Données!$J$2:$M$258,4,FALSE)="G",AB39,""))</f>
        <v>130</v>
      </c>
      <c r="HF39" s="397" t="str">
        <f>IF(AD39=0,"",IF(VLOOKUP(AE39,Données!$J$2:$M$258,4,FALSE)="G",AD39,""))</f>
        <v/>
      </c>
      <c r="HG39" s="397" t="str">
        <f>IF(AF39=0,"",IF(VLOOKUP(AG39,Données!$J$2:$M$258,4,FALSE)="G",AF39,""))</f>
        <v/>
      </c>
      <c r="HH39" s="397" t="str">
        <f>IF(AH39=0,"",IF(VLOOKUP(AI39,Données!$J$2:$M$258,4,FALSE)="G",AH39,""))</f>
        <v/>
      </c>
      <c r="HI39" s="397" t="str">
        <f>IF(AJ39=0,"",IF(VLOOKUP(AK39,Données!$J$2:$M$258,4,FALSE)="G",AJ39,""))</f>
        <v/>
      </c>
      <c r="HJ39" s="461" t="str">
        <f>IF(AL39=0,"",IF(VLOOKUP(AM39,Données!$J$2:$M$258,4,FALSE)="G",AL39,""))</f>
        <v/>
      </c>
      <c r="HK39" s="464">
        <f t="shared" si="129"/>
        <v>130</v>
      </c>
      <c r="HL39" s="453" t="str">
        <f>IF(AO39=0,"",IF(VLOOKUP(AP39,Données!$J$2:$M$258,4,FALSE)="G",AO39,""))</f>
        <v/>
      </c>
      <c r="HM39" s="397" t="str">
        <f>IF(AQ39=0,"",IF(VLOOKUP(AR39,Données!$J$2:$M$258,4,FALSE)="G",AQ39,""))</f>
        <v/>
      </c>
      <c r="HN39" s="397" t="str">
        <f>IF(AS39=0,"",IF(VLOOKUP(AT39,Données!$J$2:$M$258,4,FALSE)="G",AS39,""))</f>
        <v/>
      </c>
      <c r="HO39" s="397" t="str">
        <f>IF(AU39=0,"",IF(VLOOKUP(AV39,Données!$J$2:$M$258,4,FALSE)="G",AU39,""))</f>
        <v/>
      </c>
      <c r="HP39" s="397" t="str">
        <f>IF(AW39=0,"",IF(VLOOKUP(AX39,Données!$J$2:$M$258,4,FALSE)="G",AW39,""))</f>
        <v/>
      </c>
      <c r="HQ39" s="461" t="str">
        <f>IF(AY39=0,"",IF(VLOOKUP(AZ39,Données!$J$2:$M$258,4,FALSE)="G",AY39,""))</f>
        <v/>
      </c>
      <c r="HR39" s="464">
        <f t="shared" si="130"/>
        <v>0</v>
      </c>
      <c r="HS39" s="453" t="str">
        <f>IF(BB39=0,"",IF(VLOOKUP(BC39,Données!$J$2:$M$258,4,FALSE)="G",BB39,""))</f>
        <v/>
      </c>
      <c r="HT39" s="397" t="str">
        <f>IF(BD39=0,"",IF(VLOOKUP(BE39,Données!$J$2:$M$258,4,FALSE)="G",BD39,""))</f>
        <v/>
      </c>
      <c r="HU39" s="397" t="str">
        <f>IF(BF39=0,"",IF(VLOOKUP(BG39,Données!$J$2:$M$258,4,FALSE)="G",BF39,""))</f>
        <v/>
      </c>
      <c r="HV39" s="397" t="str">
        <f>IF(BH39=0,"",IF(VLOOKUP(BI39,Données!$J$2:$M$258,4,FALSE)="G",BH39,""))</f>
        <v/>
      </c>
      <c r="HW39" s="397" t="str">
        <f>IF(BJ39=0,"",IF(VLOOKUP(BK39,Données!$J$2:$M$258,4,FALSE)="G",BJ39,""))</f>
        <v/>
      </c>
      <c r="HX39" s="461" t="str">
        <f>IF(BL39=0,"",IF(VLOOKUP(BM39,Données!$J$2:$M$258,4,FALSE)="G",BL39,""))</f>
        <v/>
      </c>
      <c r="HY39" s="464">
        <f t="shared" si="131"/>
        <v>0</v>
      </c>
      <c r="HZ39" s="453" t="str">
        <f>IF(BO39=0,"",IF(VLOOKUP(BP39,Données!$J$2:$M$258,4,FALSE)="G",BO39,""))</f>
        <v/>
      </c>
      <c r="IA39" s="397" t="str">
        <f>IF(BQ39=0,"",IF(VLOOKUP(BR39,Données!$J$2:$M$258,4,FALSE)="G",BQ39,""))</f>
        <v/>
      </c>
      <c r="IB39" s="397" t="str">
        <f>IF(BS39=0,"",IF(VLOOKUP(BT39,Données!$J$2:$M$258,4,FALSE)="G",BS39,""))</f>
        <v/>
      </c>
      <c r="IC39" s="397" t="str">
        <f>IF(BU39=0,"",IF(VLOOKUP(BV39,Données!$J$2:$M$258,4,FALSE)="G",BU39,""))</f>
        <v/>
      </c>
      <c r="ID39" s="397" t="str">
        <f>IF(BW39=0,"",IF(VLOOKUP(BX39,Données!$J$2:$M$258,4,FALSE)="G",BW39,""))</f>
        <v/>
      </c>
      <c r="IE39" s="461" t="str">
        <f>IF(BY39=0,"",IF(VLOOKUP(BZ39,Données!$J$2:$M$258,4,FALSE)="G",BY39,""))</f>
        <v/>
      </c>
      <c r="IF39" s="464">
        <f t="shared" si="132"/>
        <v>0</v>
      </c>
      <c r="IG39" s="453" t="str">
        <f>IF(CB39=0,"",IF(VLOOKUP(CC39,Données!$J$2:$M$258,4,FALSE)="G",CB39,""))</f>
        <v/>
      </c>
      <c r="IH39" s="397" t="str">
        <f>IF(CD39=0,"",IF(VLOOKUP(CE39,Données!$J$2:$M$258,4,FALSE)="G",CD39,""))</f>
        <v/>
      </c>
      <c r="II39" s="397" t="str">
        <f>IF(CF39=0,"",IF(VLOOKUP(CG39,Données!$J$2:$M$258,4,FALSE)="G",CF39,""))</f>
        <v/>
      </c>
      <c r="IJ39" s="397" t="str">
        <f>IF(CH39=0,"",IF(VLOOKUP(CI39,Données!$J$2:$M$258,4,FALSE)="G",CH39,""))</f>
        <v/>
      </c>
      <c r="IK39" s="397" t="str">
        <f>IF(CJ39=0,"",IF(VLOOKUP(CK39,Données!$J$2:$M$258,4,FALSE)="G",CJ39,""))</f>
        <v/>
      </c>
      <c r="IL39" s="461" t="str">
        <f>IF(CL39=0,"",IF(VLOOKUP(CM39,Données!$J$2:$M$258,4,FALSE)="G",CL39,""))</f>
        <v/>
      </c>
      <c r="IM39" s="464">
        <f t="shared" si="133"/>
        <v>0</v>
      </c>
      <c r="IO39" s="480">
        <f t="shared" si="221"/>
        <v>130</v>
      </c>
      <c r="IP39" s="481">
        <f t="shared" si="222"/>
        <v>0</v>
      </c>
      <c r="IQ39" s="482">
        <f t="shared" si="223"/>
        <v>107</v>
      </c>
      <c r="IR39" s="483">
        <f t="shared" si="224"/>
        <v>0</v>
      </c>
      <c r="IS39" s="484">
        <f t="shared" si="225"/>
        <v>237</v>
      </c>
      <c r="IT39" s="481">
        <f t="shared" si="226"/>
        <v>0</v>
      </c>
      <c r="IU39" s="482">
        <f t="shared" si="134"/>
        <v>16</v>
      </c>
      <c r="IV39" s="485">
        <f t="shared" si="135"/>
        <v>0</v>
      </c>
      <c r="IW39" s="483">
        <f>HLOOKUP(FO39,Plan!$I$6:$IO$30,25,FALSE)</f>
        <v>0</v>
      </c>
      <c r="IX39" s="482" t="str">
        <f t="shared" si="227"/>
        <v>14h30  16</v>
      </c>
      <c r="IY39" s="485">
        <f t="shared" si="228"/>
        <v>384</v>
      </c>
      <c r="IZ39" s="486">
        <f t="shared" si="229"/>
        <v>502</v>
      </c>
      <c r="JA39" s="484" t="str">
        <f t="shared" si="230"/>
        <v>14h30  0</v>
      </c>
      <c r="JB39" s="485">
        <f t="shared" si="231"/>
        <v>0</v>
      </c>
      <c r="JC39" s="487">
        <f t="shared" si="232"/>
        <v>205.25</v>
      </c>
      <c r="JD39" s="488" t="e">
        <f t="shared" si="136"/>
        <v>#REF!</v>
      </c>
      <c r="JF39" s="512">
        <f t="shared" si="233"/>
        <v>0</v>
      </c>
      <c r="JG39" s="513">
        <f t="shared" si="234"/>
        <v>0</v>
      </c>
      <c r="JH39" s="514">
        <f t="shared" si="235"/>
        <v>0</v>
      </c>
      <c r="JI39" s="515">
        <f t="shared" si="236"/>
        <v>228</v>
      </c>
      <c r="JJ39" s="513">
        <f t="shared" si="237"/>
        <v>0</v>
      </c>
      <c r="JK39" s="516">
        <f t="shared" si="238"/>
        <v>0</v>
      </c>
      <c r="JL39" s="517">
        <f t="shared" si="239"/>
        <v>228</v>
      </c>
      <c r="JM39" s="513">
        <f t="shared" si="240"/>
        <v>0</v>
      </c>
      <c r="JN39" s="514">
        <f t="shared" si="241"/>
        <v>0</v>
      </c>
      <c r="JO39" s="506">
        <f t="shared" si="137"/>
        <v>9</v>
      </c>
      <c r="JP39" s="507">
        <f t="shared" si="138"/>
        <v>0</v>
      </c>
      <c r="JQ39" s="507">
        <f t="shared" si="139"/>
        <v>0</v>
      </c>
      <c r="JR39" s="508">
        <f>HLOOKUP(GK39,Plan!$I$6:$IO$30,25,FALSE)</f>
        <v>0</v>
      </c>
      <c r="JS39" s="515" t="str">
        <f t="shared" si="242"/>
        <v>14h30  9</v>
      </c>
      <c r="JT39" s="513">
        <f t="shared" si="243"/>
        <v>324</v>
      </c>
      <c r="JU39" s="518">
        <f t="shared" si="244"/>
        <v>142.125</v>
      </c>
      <c r="JV39" s="517" t="str">
        <f t="shared" si="245"/>
        <v>14h30  0</v>
      </c>
      <c r="JW39" s="513">
        <f t="shared" si="246"/>
        <v>0</v>
      </c>
      <c r="JX39" s="519">
        <f t="shared" si="247"/>
        <v>666</v>
      </c>
      <c r="JY39" s="515" t="str">
        <f t="shared" si="248"/>
        <v>14h30  0</v>
      </c>
      <c r="JZ39" s="513">
        <f t="shared" si="249"/>
        <v>0</v>
      </c>
      <c r="KA39" s="518">
        <f t="shared" si="250"/>
        <v>65</v>
      </c>
      <c r="KB39" s="520" t="e">
        <f t="shared" si="140"/>
        <v>#REF!</v>
      </c>
    </row>
    <row r="40" spans="1:288" ht="14.25" x14ac:dyDescent="0.2">
      <c r="A40" s="385">
        <f t="shared" si="0"/>
        <v>39</v>
      </c>
      <c r="B40" s="386" t="s">
        <v>407</v>
      </c>
      <c r="C40" s="387" t="s">
        <v>17</v>
      </c>
      <c r="D40" s="388" t="s">
        <v>772</v>
      </c>
      <c r="E40" s="388" t="s">
        <v>232</v>
      </c>
      <c r="F40" s="388">
        <v>169</v>
      </c>
      <c r="G40" s="394" t="str">
        <f>IF(ISNA(VLOOKUP(E40,Données!$J$2:$K$258,2,FALSE)),"",VLOOKUP(E40,Données!$J$2:$K$258,2,FALSE))</f>
        <v>Istanbul</v>
      </c>
      <c r="H40" s="80"/>
      <c r="I40" s="77" t="str">
        <f t="shared" si="107"/>
        <v>1055GPD</v>
      </c>
      <c r="J40" s="82"/>
      <c r="K40" s="344" t="s">
        <v>714</v>
      </c>
      <c r="M40" s="84">
        <f t="shared" si="1"/>
        <v>0</v>
      </c>
      <c r="N40" s="84">
        <f t="shared" si="2"/>
        <v>0</v>
      </c>
      <c r="O40" s="84">
        <f t="shared" si="3"/>
        <v>0</v>
      </c>
      <c r="P40" s="84">
        <f t="shared" si="4"/>
        <v>0</v>
      </c>
      <c r="Q40" s="84">
        <f t="shared" si="5"/>
        <v>0</v>
      </c>
      <c r="S40" s="86" t="str">
        <f t="shared" si="108"/>
        <v>1055</v>
      </c>
      <c r="T40" s="371" t="str">
        <f>VLOOKUP(S40,Données!$Q$2:$R$229,2,FALSE)</f>
        <v>1045</v>
      </c>
      <c r="U40" s="85">
        <f>COUNTIF($T$4:T40,T40)</f>
        <v>8</v>
      </c>
      <c r="V40" s="85" t="str">
        <f t="shared" si="6"/>
        <v>GPD</v>
      </c>
      <c r="W40" s="85" t="str">
        <f t="shared" si="109"/>
        <v>10458GPD</v>
      </c>
      <c r="X40" s="85">
        <f t="shared" si="149"/>
        <v>152</v>
      </c>
      <c r="Y40" s="85" t="str">
        <f t="shared" si="150"/>
        <v>TLV</v>
      </c>
      <c r="AA40" s="342" t="s">
        <v>30</v>
      </c>
      <c r="AB40" s="107">
        <f t="shared" si="151"/>
        <v>87</v>
      </c>
      <c r="AC40" s="106" t="str">
        <f t="shared" si="251"/>
        <v>KIV</v>
      </c>
      <c r="AD40" s="97">
        <f t="shared" si="152"/>
        <v>0</v>
      </c>
      <c r="AE40" s="106" t="str">
        <f t="shared" si="153"/>
        <v/>
      </c>
      <c r="AF40" s="97">
        <f t="shared" si="154"/>
        <v>0</v>
      </c>
      <c r="AG40" s="106" t="str">
        <f t="shared" si="155"/>
        <v/>
      </c>
      <c r="AH40" s="97">
        <f t="shared" si="156"/>
        <v>0</v>
      </c>
      <c r="AI40" s="106" t="str">
        <f t="shared" si="157"/>
        <v/>
      </c>
      <c r="AJ40" s="97">
        <f t="shared" si="158"/>
        <v>0</v>
      </c>
      <c r="AK40" s="106" t="str">
        <f t="shared" si="159"/>
        <v/>
      </c>
      <c r="AL40" s="97">
        <f t="shared" si="160"/>
        <v>0</v>
      </c>
      <c r="AM40" s="108" t="str">
        <f t="shared" si="161"/>
        <v/>
      </c>
      <c r="AN40" s="113"/>
      <c r="AO40" s="115">
        <f t="shared" si="162"/>
        <v>0</v>
      </c>
      <c r="AP40" s="114" t="str">
        <f t="shared" si="163"/>
        <v/>
      </c>
      <c r="AQ40" s="89">
        <f t="shared" si="164"/>
        <v>0</v>
      </c>
      <c r="AR40" s="114" t="str">
        <f t="shared" si="165"/>
        <v/>
      </c>
      <c r="AS40" s="89">
        <f t="shared" si="166"/>
        <v>0</v>
      </c>
      <c r="AT40" s="114" t="str">
        <f t="shared" si="167"/>
        <v/>
      </c>
      <c r="AU40" s="89">
        <f t="shared" si="168"/>
        <v>0</v>
      </c>
      <c r="AV40" s="114" t="str">
        <f t="shared" si="169"/>
        <v/>
      </c>
      <c r="AW40" s="89">
        <f t="shared" si="170"/>
        <v>0</v>
      </c>
      <c r="AX40" s="114" t="str">
        <f t="shared" si="171"/>
        <v/>
      </c>
      <c r="AY40" s="89">
        <f t="shared" si="172"/>
        <v>0</v>
      </c>
      <c r="AZ40" s="116" t="str">
        <f t="shared" si="173"/>
        <v/>
      </c>
      <c r="BA40" s="113"/>
      <c r="BB40" s="122">
        <f t="shared" si="174"/>
        <v>0</v>
      </c>
      <c r="BC40" s="121" t="str">
        <f t="shared" si="175"/>
        <v/>
      </c>
      <c r="BD40" s="91">
        <f t="shared" si="176"/>
        <v>173</v>
      </c>
      <c r="BE40" s="121" t="str">
        <f t="shared" si="177"/>
        <v>IST</v>
      </c>
      <c r="BF40" s="91">
        <f t="shared" si="178"/>
        <v>0</v>
      </c>
      <c r="BG40" s="121" t="str">
        <f t="shared" si="179"/>
        <v/>
      </c>
      <c r="BH40" s="91">
        <f t="shared" si="180"/>
        <v>0</v>
      </c>
      <c r="BI40" s="121" t="str">
        <f t="shared" si="181"/>
        <v/>
      </c>
      <c r="BJ40" s="91">
        <f t="shared" si="182"/>
        <v>0</v>
      </c>
      <c r="BK40" s="121" t="str">
        <f t="shared" si="183"/>
        <v/>
      </c>
      <c r="BL40" s="91">
        <f t="shared" si="184"/>
        <v>0</v>
      </c>
      <c r="BM40" s="123" t="str">
        <f t="shared" si="185"/>
        <v/>
      </c>
      <c r="BN40" s="113"/>
      <c r="BO40" s="129">
        <f t="shared" si="186"/>
        <v>0</v>
      </c>
      <c r="BP40" s="128" t="str">
        <f t="shared" si="187"/>
        <v/>
      </c>
      <c r="BQ40" s="93">
        <f t="shared" si="188"/>
        <v>0</v>
      </c>
      <c r="BR40" s="128" t="str">
        <f t="shared" si="189"/>
        <v/>
      </c>
      <c r="BS40" s="93">
        <f t="shared" si="190"/>
        <v>0</v>
      </c>
      <c r="BT40" s="128" t="str">
        <f t="shared" si="191"/>
        <v/>
      </c>
      <c r="BU40" s="93">
        <f t="shared" si="192"/>
        <v>0</v>
      </c>
      <c r="BV40" s="128" t="str">
        <f t="shared" si="193"/>
        <v/>
      </c>
      <c r="BW40" s="93">
        <f t="shared" si="194"/>
        <v>0</v>
      </c>
      <c r="BX40" s="128" t="str">
        <f t="shared" si="195"/>
        <v/>
      </c>
      <c r="BY40" s="93">
        <f t="shared" si="196"/>
        <v>0</v>
      </c>
      <c r="BZ40" s="130" t="str">
        <f t="shared" si="197"/>
        <v/>
      </c>
      <c r="CA40" s="113"/>
      <c r="CB40" s="136">
        <f t="shared" si="198"/>
        <v>0</v>
      </c>
      <c r="CC40" s="135" t="str">
        <f t="shared" si="199"/>
        <v/>
      </c>
      <c r="CD40" s="95">
        <f t="shared" si="200"/>
        <v>0</v>
      </c>
      <c r="CE40" s="135" t="str">
        <f t="shared" si="201"/>
        <v/>
      </c>
      <c r="CF40" s="95">
        <f t="shared" si="202"/>
        <v>0</v>
      </c>
      <c r="CG40" s="135" t="str">
        <f t="shared" si="203"/>
        <v/>
      </c>
      <c r="CH40" s="95">
        <f t="shared" si="204"/>
        <v>0</v>
      </c>
      <c r="CI40" s="135" t="str">
        <f t="shared" si="205"/>
        <v/>
      </c>
      <c r="CJ40" s="95">
        <f t="shared" si="206"/>
        <v>0</v>
      </c>
      <c r="CK40" s="135" t="str">
        <f t="shared" si="207"/>
        <v/>
      </c>
      <c r="CL40" s="95">
        <f t="shared" si="208"/>
        <v>0</v>
      </c>
      <c r="CM40" s="137" t="str">
        <f t="shared" si="209"/>
        <v/>
      </c>
      <c r="CO40" s="163">
        <f>IFERROR(ROUNDUP((AB40*(VLOOKUP(VLOOKUP(AC40,Données!$J$2:$L$208,3,FALSE),Données!$E$10:$G$12,3,FALSE)))/1,0),0)</f>
        <v>73</v>
      </c>
      <c r="CP40" s="159">
        <f>IFERROR(ROUNDUP((AD40*(VLOOKUP(VLOOKUP(AE40,Données!$J$2:$L$208,3,FALSE),Données!$E$10:$G$12,3,FALSE)))/1,0),0)</f>
        <v>0</v>
      </c>
      <c r="CQ40" s="159">
        <f>IFERROR(ROUNDUP((AF40*(VLOOKUP(VLOOKUP(AG40,Données!$J$2:$L$208,3,FALSE),Données!$E$10:$G$12,3,FALSE)))/1,0),0)</f>
        <v>0</v>
      </c>
      <c r="CR40" s="159">
        <f>IFERROR(ROUNDUP((AH40*(VLOOKUP(VLOOKUP(AI40,Données!$J$2:$L$208,3,FALSE),Données!$E$10:$G$12,3,FALSE)))/1,0),0)</f>
        <v>0</v>
      </c>
      <c r="CS40" s="159">
        <f>IFERROR(ROUNDUP((AJ40*(VLOOKUP(VLOOKUP(AK40,Données!$J$2:$L$208,3,FALSE),Données!$E$10:$G$12,3,FALSE)))/1,0),0)</f>
        <v>0</v>
      </c>
      <c r="CT40" s="160">
        <f>IFERROR(ROUNDUP((AL40*(VLOOKUP(VLOOKUP(AM40,Données!$J$2:$L$208,3,FALSE),Données!$E$10:$G$12,3,FALSE)))/1,0),0)</f>
        <v>0</v>
      </c>
      <c r="CU40" s="158">
        <f>IF(ISNA(15/(VLOOKUP(VLOOKUP(AC40,Données!$J$2:$L$208,3,FALSE),Données!$E$10:$G$12,3,FALSE))),0,15/(VLOOKUP(VLOOKUP(AC40,Données!$J$2:$L$208,3,FALSE),Données!$E$10:$G$12,3,FALSE)))</f>
        <v>18</v>
      </c>
      <c r="CV40" s="159">
        <f>IF(ISNA(15/(VLOOKUP(VLOOKUP(AE40,Données!$J$2:$L$208,3,FALSE),Données!$E$10:$G$12,3,FALSE))),0,15/(VLOOKUP(VLOOKUP(AE40,Données!$J$2:$L$208,3,FALSE),Données!$E$10:$G$12,3,FALSE)))</f>
        <v>0</v>
      </c>
      <c r="CW40" s="159">
        <f>IF(ISNA(15/(VLOOKUP(VLOOKUP(AG40,Données!$J$2:$L$208,3,FALSE),Données!$E$10:$G$12,3,FALSE))),0,15/(VLOOKUP(VLOOKUP(AG40,Données!$J$2:$L$208,3,FALSE),Données!$E$10:$G$12,3,FALSE)))</f>
        <v>0</v>
      </c>
      <c r="CX40" s="159">
        <f>IF(ISNA(15/(VLOOKUP(VLOOKUP(AI40,Données!$J$2:$L$208,3,FALSE),Données!$E$10:$G$12,3,FALSE))),0,15/(VLOOKUP(VLOOKUP(AI40,Données!$J$2:$L$208,3,FALSE),Données!$E$10:$G$12,3,FALSE)))</f>
        <v>0</v>
      </c>
      <c r="CY40" s="159">
        <f>IF(ISNA(15/(VLOOKUP(VLOOKUP(AK40,Données!$J$2:$L$208,3,FALSE),Données!$E$10:$G$12,3,FALSE))),0,15/(VLOOKUP(VLOOKUP(AK40,Données!$J$2:$L$208,3,FALSE),Données!$E$10:$G$12,3,FALSE)))</f>
        <v>0</v>
      </c>
      <c r="CZ40" s="160">
        <f>IF(ISNA(15/(VLOOKUP(VLOOKUP(AM40,Données!$J$2:$L$208,3,FALSE),Données!$E$10:$G$12,3,FALSE))),0,15/(VLOOKUP(VLOOKUP(AM40,Données!$J$2:$L$208,3,FALSE),Données!$E$10:$G$12,3,FALSE)))</f>
        <v>0</v>
      </c>
      <c r="DA40" s="258">
        <v>40</v>
      </c>
      <c r="DB40" s="162">
        <f t="shared" si="252"/>
        <v>18</v>
      </c>
      <c r="DC40" s="161">
        <f t="shared" si="210"/>
        <v>73</v>
      </c>
      <c r="DD40" s="256">
        <f t="shared" si="211"/>
        <v>87</v>
      </c>
      <c r="DE40" s="259">
        <f>HLOOKUP(DA40,Plan!$I$6:$IO$26,17,FALSE)</f>
        <v>16</v>
      </c>
      <c r="DF40" s="164" t="s">
        <v>446</v>
      </c>
      <c r="DG40" s="157" t="str">
        <f t="shared" si="113"/>
        <v>14h45  16</v>
      </c>
      <c r="DH40" s="332">
        <f t="shared" si="212"/>
        <v>288</v>
      </c>
      <c r="DI40" s="334">
        <f t="shared" si="141"/>
        <v>191</v>
      </c>
      <c r="DK40" s="226">
        <f>IFERROR(ROUNDUP((AO40*(VLOOKUP(VLOOKUP(AP40,Données!$J$2:$L$208,3,FALSE),Données!$E$10:$G$12,3,FALSE)))/1,0),0)</f>
        <v>0</v>
      </c>
      <c r="DL40" s="173">
        <f>IFERROR(ROUNDUP((AQ40*(VLOOKUP(VLOOKUP(AR40,Données!$J$2:$L$208,3,FALSE),Données!$E$10:$G$12,3,FALSE)))/1,0),0)</f>
        <v>0</v>
      </c>
      <c r="DM40" s="173">
        <f>IFERROR(ROUNDUP((AS40*(VLOOKUP(VLOOKUP(AT40,Données!$J$2:$L$208,3,FALSE),Données!$E$10:$G$12,3,FALSE)))/1,0),0)</f>
        <v>0</v>
      </c>
      <c r="DN40" s="173">
        <f>IFERROR(ROUNDUP((AU40*(VLOOKUP(VLOOKUP(AV40,Données!$J$2:$L$208,3,FALSE),Données!$E$10:$G$12,3,FALSE)))/1,0),0)</f>
        <v>0</v>
      </c>
      <c r="DO40" s="173">
        <f>IFERROR(ROUNDUP((AW40*(VLOOKUP(VLOOKUP(AX40,Données!$J$2:$L$208,3,FALSE),Données!$E$10:$G$12,3,FALSE)))/1,0),0)</f>
        <v>0</v>
      </c>
      <c r="DP40" s="174">
        <f>IFERROR(ROUNDUP((AY40*(VLOOKUP(VLOOKUP(AZ40,Données!$J$2:$L$208,3,FALSE),Données!$E$10:$G$12,3,FALSE)))/1,0),0)</f>
        <v>0</v>
      </c>
      <c r="DQ40" s="172">
        <f>IF(ISNA(15/(VLOOKUP(VLOOKUP(AP40,Données!$J$2:$L$208,3,FALSE),Données!$E$10:$G$12,3,FALSE))),0,15/(VLOOKUP(VLOOKUP(AP40,Données!$J$2:$L$208,3,FALSE),Données!$E$10:$G$12,3,FALSE)))</f>
        <v>0</v>
      </c>
      <c r="DR40" s="173">
        <f>IF(ISNA(15/(VLOOKUP(VLOOKUP(AR40,Données!$J$2:$L$208,3,FALSE),Données!$E$10:$G$12,3,FALSE))),0,15/(VLOOKUP(VLOOKUP(AR40,Données!$J$2:$L$208,3,FALSE),Données!$E$10:$G$12,3,FALSE)))</f>
        <v>0</v>
      </c>
      <c r="DS40" s="173">
        <f>IF(ISNA(15/(VLOOKUP(VLOOKUP(AT40,Données!$J$2:$L$208,3,FALSE),Données!$E$10:$G$12,3,FALSE))),0,15/(VLOOKUP(VLOOKUP(AT40,Données!$J$2:$L$208,3,FALSE),Données!$E$10:$G$12,3,FALSE)))</f>
        <v>0</v>
      </c>
      <c r="DT40" s="173">
        <f>IF(ISNA(15/(VLOOKUP(VLOOKUP(AV40,Données!$J$2:$L$208,3,FALSE),Données!$E$10:$G$12,3,FALSE))),0,15/(VLOOKUP(VLOOKUP(AV40,Données!$J$2:$L$208,3,FALSE),Données!$E$10:$G$12,3,FALSE)))</f>
        <v>0</v>
      </c>
      <c r="DU40" s="173">
        <f>IF(ISNA(15/(VLOOKUP(VLOOKUP(AX40,Données!$J$2:$L$208,3,FALSE),Données!$E$10:$G$12,3,FALSE))),0,15/(VLOOKUP(VLOOKUP(AX40,Données!$J$2:$L$208,3,FALSE),Données!$E$10:$G$12,3,FALSE)))</f>
        <v>0</v>
      </c>
      <c r="DV40" s="174">
        <f>IF(ISNA(15/(VLOOKUP(VLOOKUP(AZ40,Données!$J$2:$L$208,3,FALSE),Données!$E$10:$G$12,3,FALSE))),0,15/(VLOOKUP(VLOOKUP(AZ40,Données!$J$2:$L$208,3,FALSE),Données!$E$10:$G$12,3,FALSE)))</f>
        <v>0</v>
      </c>
      <c r="DW40" s="282">
        <v>40</v>
      </c>
      <c r="DX40" s="169">
        <f t="shared" si="114"/>
        <v>18</v>
      </c>
      <c r="DY40" s="171">
        <f t="shared" si="115"/>
        <v>0</v>
      </c>
      <c r="DZ40" s="228" t="str">
        <f t="shared" si="213"/>
        <v/>
      </c>
      <c r="EA40" s="283">
        <f>HLOOKUP(DW40,Plan!$I$6:$IO$26,16,FALSE)</f>
        <v>0</v>
      </c>
      <c r="EB40" s="278" t="s">
        <v>446</v>
      </c>
      <c r="EC40" s="279" t="str">
        <f t="shared" si="116"/>
        <v>14h45  0</v>
      </c>
      <c r="ED40" s="84">
        <f t="shared" si="214"/>
        <v>0</v>
      </c>
      <c r="EE40" s="286">
        <f t="shared" si="143"/>
        <v>291.375</v>
      </c>
      <c r="EG40" s="208">
        <f>IFERROR(ROUNDUP((BB40*(VLOOKUP(VLOOKUP(BC40,Données!$J$2:$L$208,3,FALSE),Données!$E$10:$G$12,3,FALSE)))/1,0),0)</f>
        <v>0</v>
      </c>
      <c r="EH40" s="182">
        <f>IFERROR(ROUNDUP((BD40*(VLOOKUP(VLOOKUP(BE40,Données!$J$2:$L$208,3,FALSE),Données!$E$10:$G$12,3,FALSE)))/1,0),0)</f>
        <v>231</v>
      </c>
      <c r="EI40" s="182">
        <f>IFERROR(ROUNDUP((BF40*(VLOOKUP(VLOOKUP(BG40,Données!$J$2:$L$208,3,FALSE),Données!$E$10:$G$12,3,FALSE)))/1,0),0)</f>
        <v>0</v>
      </c>
      <c r="EJ40" s="182">
        <f>IFERROR(ROUNDUP((BH40*(VLOOKUP(VLOOKUP(BI40,Données!$J$2:$L$208,3,FALSE),Données!$E$10:$G$12,3,FALSE)))/1,0),0)</f>
        <v>0</v>
      </c>
      <c r="EK40" s="182">
        <f>IFERROR(ROUNDUP((BJ40*(VLOOKUP(VLOOKUP(BK40,Données!$J$2:$L$208,3,FALSE),Données!$E$10:$G$12,3,FALSE)))/1,0),0)</f>
        <v>0</v>
      </c>
      <c r="EL40" s="183">
        <f>IFERROR(ROUNDUP((BL40*(VLOOKUP(VLOOKUP(BM40,Données!$J$2:$L$208,3,FALSE),Données!$E$10:$G$12,3,FALSE)))/1,0),0)</f>
        <v>0</v>
      </c>
      <c r="EM40" s="181">
        <f>IF(ISNA(15/(VLOOKUP(VLOOKUP(BC40,Données!$J$2:$L$208,3,FALSE),Données!$E$10:$G$12,3,FALSE))),0,15/(VLOOKUP(VLOOKUP(BC40,Données!$J$2:$L$208,3,FALSE),Données!$E$10:$G$12,3,FALSE)))</f>
        <v>0</v>
      </c>
      <c r="EN40" s="182">
        <f>IF(ISNA(15/(VLOOKUP(VLOOKUP(BE40,Données!$J$2:$L$208,3,FALSE),Données!$E$10:$G$12,3,FALSE))),0,15/(VLOOKUP(VLOOKUP(BE40,Données!$J$2:$L$208,3,FALSE),Données!$E$10:$G$12,3,FALSE)))</f>
        <v>11.25</v>
      </c>
      <c r="EO40" s="182">
        <f>IF(ISNA(15/(VLOOKUP(VLOOKUP(BG40,Données!$J$2:$L$208,3,FALSE),Données!$E$10:$G$12,3,FALSE))),0,15/(VLOOKUP(VLOOKUP(BG40,Données!$J$2:$L$208,3,FALSE),Données!$E$10:$G$12,3,FALSE)))</f>
        <v>0</v>
      </c>
      <c r="EP40" s="182">
        <f>IF(ISNA(15/(VLOOKUP(VLOOKUP(BI40,Données!$J$2:$L$208,3,FALSE),Données!$E$10:$G$12,3,FALSE))),0,15/(VLOOKUP(VLOOKUP(BI40,Données!$J$2:$L$208,3,FALSE),Données!$E$10:$G$12,3,FALSE)))</f>
        <v>0</v>
      </c>
      <c r="EQ40" s="182">
        <f>IF(ISNA(15/(VLOOKUP(VLOOKUP(BK40,Données!$J$2:$L$208,3,FALSE),Données!$E$10:$G$12,3,FALSE))),0,15/(VLOOKUP(VLOOKUP(BK40,Données!$J$2:$L$208,3,FALSE),Données!$E$10:$G$12,3,FALSE)))</f>
        <v>0</v>
      </c>
      <c r="ER40" s="183">
        <f>IF(ISNA(15/(VLOOKUP(VLOOKUP(BM40,Données!$J$2:$L$208,3,FALSE),Données!$E$10:$G$12,3,FALSE))),0,15/(VLOOKUP(VLOOKUP(BM40,Données!$J$2:$L$208,3,FALSE),Données!$E$10:$G$12,3,FALSE)))</f>
        <v>0</v>
      </c>
      <c r="ES40" s="293">
        <v>40</v>
      </c>
      <c r="ET40" s="573">
        <f t="shared" si="117"/>
        <v>12</v>
      </c>
      <c r="EU40" s="180">
        <f t="shared" si="118"/>
        <v>231</v>
      </c>
      <c r="EV40" s="211">
        <f t="shared" si="215"/>
        <v>173</v>
      </c>
      <c r="EW40" s="211">
        <f>HLOOKUP(ES40,Plan!$I$6:$IO$26,19,FALSE)</f>
        <v>9</v>
      </c>
      <c r="EX40" s="210" t="s">
        <v>446</v>
      </c>
      <c r="EY40" s="182" t="str">
        <f t="shared" si="119"/>
        <v>14h45  9</v>
      </c>
      <c r="EZ40" s="295">
        <f t="shared" si="216"/>
        <v>108</v>
      </c>
      <c r="FA40" s="296">
        <f t="shared" si="148"/>
        <v>50</v>
      </c>
      <c r="FC40" s="200">
        <f>IFERROR(ROUNDUP((BO40*(VLOOKUP(VLOOKUP(BP40,Données!$J$2:$L$208,3,FALSE),Données!$E$10:$G$12,3,FALSE)))/1,0),0)</f>
        <v>0</v>
      </c>
      <c r="FD40" s="190">
        <f>IFERROR(ROUNDUP((BQ40*(VLOOKUP(VLOOKUP(BR40,Données!$J$2:$L$208,3,FALSE),Données!$E$10:$G$12,3,FALSE)))/1,0),0)</f>
        <v>0</v>
      </c>
      <c r="FE40" s="190">
        <f>IFERROR(ROUNDUP((BS40*(VLOOKUP(VLOOKUP(BT40,Données!$J$2:$L$208,3,FALSE),Données!$E$10:$G$12,3,FALSE)))/1,0),0)</f>
        <v>0</v>
      </c>
      <c r="FF40" s="190">
        <f>IFERROR(ROUNDUP((BU40*(VLOOKUP(VLOOKUP(BV40,Données!$J$2:$L$208,3,FALSE),Données!$E$10:$G$12,3,FALSE)))/1,0),0)</f>
        <v>0</v>
      </c>
      <c r="FG40" s="190">
        <f>IFERROR(ROUNDUP((BW40*(VLOOKUP(VLOOKUP(BX40,Données!$J$2:$L$208,3,FALSE),Données!$E$10:$G$12,3,FALSE)))/1,0),0)</f>
        <v>0</v>
      </c>
      <c r="FH40" s="191">
        <f>IFERROR(ROUNDUP((BY40*(VLOOKUP(VLOOKUP(BZ40,Données!$J$2:$L$208,3,FALSE),Données!$E$10:$G$12,3,FALSE)))/1,0),0)</f>
        <v>0</v>
      </c>
      <c r="FI40" s="189">
        <f>IF(ISNA(15/(VLOOKUP(VLOOKUP(BP40,Données!$J$2:$L$208,3,FALSE),Données!$E$10:$G$12,3,FALSE))),0,15/(VLOOKUP(VLOOKUP(BP40,Données!$J$2:$L$208,3,FALSE),Données!$E$10:$G$12,3,FALSE)))</f>
        <v>0</v>
      </c>
      <c r="FJ40" s="190">
        <f>IF(ISNA(15/(VLOOKUP(VLOOKUP(BR40,Données!$J$2:$L$208,3,FALSE),Données!$E$10:$G$12,3,FALSE))),0,15/(VLOOKUP(VLOOKUP(BR40,Données!$J$2:$L$208,3,FALSE),Données!$E$10:$G$12,3,FALSE)))</f>
        <v>0</v>
      </c>
      <c r="FK40" s="190">
        <f>IF(ISNA(15/(VLOOKUP(VLOOKUP(BT40,Données!$J$2:$L$208,3,FALSE),Données!$E$10:$G$12,3,FALSE))),0,15/(VLOOKUP(VLOOKUP(BT40,Données!$J$2:$L$208,3,FALSE),Données!$E$10:$G$12,3,FALSE)))</f>
        <v>0</v>
      </c>
      <c r="FL40" s="190">
        <f>IF(ISNA(15/(VLOOKUP(VLOOKUP(BV40,Données!$J$2:$L$208,3,FALSE),Données!$E$10:$G$12,3,FALSE))),0,15/(VLOOKUP(VLOOKUP(BV40,Données!$J$2:$L$208,3,FALSE),Données!$E$10:$G$12,3,FALSE)))</f>
        <v>0</v>
      </c>
      <c r="FM40" s="190">
        <f>IF(ISNA(15/(VLOOKUP(VLOOKUP(BX40,Données!$J$2:$L$208,3,FALSE),Données!$E$10:$G$12,3,FALSE))),0,15/(VLOOKUP(VLOOKUP(BX40,Données!$J$2:$L$208,3,FALSE),Données!$E$10:$G$12,3,FALSE)))</f>
        <v>0</v>
      </c>
      <c r="FN40" s="191">
        <f>IF(ISNA(15/(VLOOKUP(VLOOKUP(BZ40,Données!$J$2:$L$208,3,FALSE),Données!$E$10:$G$12,3,FALSE))),0,15/(VLOOKUP(VLOOKUP(BZ40,Données!$J$2:$L$208,3,FALSE),Données!$E$10:$G$12,3,FALSE)))</f>
        <v>0</v>
      </c>
      <c r="FO40" s="305">
        <v>40</v>
      </c>
      <c r="FP40" s="188">
        <f t="shared" si="120"/>
        <v>36</v>
      </c>
      <c r="FQ40" s="190">
        <f t="shared" si="121"/>
        <v>0</v>
      </c>
      <c r="FR40" s="203" t="str">
        <f t="shared" si="217"/>
        <v/>
      </c>
      <c r="FS40" s="203">
        <f>HLOOKUP(FO40,Plan!$I$6:$IO$26,20,FALSE)</f>
        <v>0</v>
      </c>
      <c r="FT40" s="202" t="s">
        <v>446</v>
      </c>
      <c r="FU40" s="190" t="str">
        <f t="shared" si="122"/>
        <v>14h45  0</v>
      </c>
      <c r="FV40" s="307">
        <f t="shared" si="218"/>
        <v>0</v>
      </c>
      <c r="FW40" s="308">
        <f t="shared" si="145"/>
        <v>666</v>
      </c>
      <c r="FY40" s="233">
        <f>IFERROR(ROUNDUP((CB40*(VLOOKUP(VLOOKUP(CC40,Données!$J$2:$L$208,3,FALSE),Données!$E$10:$G$12,3,FALSE)))/1,0),0)</f>
        <v>0</v>
      </c>
      <c r="FZ40" s="218">
        <f>IFERROR(ROUNDUP((CD40*(VLOOKUP(VLOOKUP(CE40,Données!$J$2:$L$208,3,FALSE),Données!$E$10:$G$12,3,FALSE)))/1,0),0)</f>
        <v>0</v>
      </c>
      <c r="GA40" s="218">
        <f>IFERROR(ROUNDUP((CF40*(VLOOKUP(VLOOKUP(CG40,Données!$J$2:$L$208,3,FALSE),Données!$E$10:$G$12,3,FALSE)))/1,0),0)</f>
        <v>0</v>
      </c>
      <c r="GB40" s="218">
        <f>IFERROR(ROUNDUP((CH40*(VLOOKUP(VLOOKUP(CI40,Données!$J$2:$L$208,3,FALSE),Données!$E$10:$G$12,3,FALSE)))/1,0),0)</f>
        <v>0</v>
      </c>
      <c r="GC40" s="218">
        <f>IFERROR(ROUNDUP((CJ40*(VLOOKUP(VLOOKUP(CK40,Données!$J$2:$L$208,3,FALSE),Données!$E$10:$G$12,3,FALSE)))/1,0),0)</f>
        <v>0</v>
      </c>
      <c r="GD40" s="219">
        <f>IFERROR(ROUNDUP((CL40*(VLOOKUP(VLOOKUP(CM40,Données!$J$2:$L$208,3,FALSE),Données!$E$10:$G$12,3,FALSE)))/1,0),0)</f>
        <v>0</v>
      </c>
      <c r="GE40" s="217">
        <f>IF(ISNA(15/(VLOOKUP(VLOOKUP(CC40,Données!$J$2:$L$208,3,FALSE),Données!$E$10:$G$12,3,FALSE))),0,15/(VLOOKUP(VLOOKUP(CC40,Données!$J$2:$L$208,3,FALSE),Données!$E$10:$G$12,3,FALSE)))</f>
        <v>0</v>
      </c>
      <c r="GF40" s="218">
        <f>IF(ISNA(15/(VLOOKUP(VLOOKUP(CE40,Données!$J$2:$L$208,3,FALSE),Données!$E$10:$G$12,3,FALSE))),0,15/(VLOOKUP(VLOOKUP(CE40,Données!$J$2:$L$208,3,FALSE),Données!$E$10:$G$12,3,FALSE)))</f>
        <v>0</v>
      </c>
      <c r="GG40" s="218">
        <f>IF(ISNA(15/(VLOOKUP(VLOOKUP(CG40,Données!$J$2:$L$208,3,FALSE),Données!$E$10:$G$12,3,FALSE))),0,15/(VLOOKUP(VLOOKUP(CG40,Données!$J$2:$L$208,3,FALSE),Données!$E$10:$G$12,3,FALSE)))</f>
        <v>0</v>
      </c>
      <c r="GH40" s="218">
        <f>IF(ISNA(15/(VLOOKUP(VLOOKUP(CI40,Données!$J$2:$L$208,3,FALSE),Données!$E$10:$G$12,3,FALSE))),0,15/(VLOOKUP(VLOOKUP(CI40,Données!$J$2:$L$208,3,FALSE),Données!$E$10:$G$12,3,FALSE)))</f>
        <v>0</v>
      </c>
      <c r="GI40" s="218">
        <f>IF(ISNA(15/(VLOOKUP(VLOOKUP(CK40,Données!$J$2:$L$208,3,FALSE),Données!$E$10:$G$12,3,FALSE))),0,15/(VLOOKUP(VLOOKUP(CK40,Données!$J$2:$L$208,3,FALSE),Données!$E$10:$G$12,3,FALSE)))</f>
        <v>0</v>
      </c>
      <c r="GJ40" s="219">
        <f>IF(ISNA(15/(VLOOKUP(VLOOKUP(CM40,Données!$J$2:$L$208,3,FALSE),Données!$E$10:$G$12,3,FALSE))),0,15/(VLOOKUP(VLOOKUP(CM40,Données!$J$2:$L$208,3,FALSE),Données!$E$10:$G$12,3,FALSE)))</f>
        <v>0</v>
      </c>
      <c r="GK40" s="318">
        <v>40</v>
      </c>
      <c r="GL40" s="216">
        <f t="shared" si="124"/>
        <v>36</v>
      </c>
      <c r="GM40" s="218">
        <f t="shared" si="125"/>
        <v>0</v>
      </c>
      <c r="GN40" s="236" t="str">
        <f t="shared" si="219"/>
        <v/>
      </c>
      <c r="GO40" s="236">
        <f>HLOOKUP(GK40,Plan!$I$6:$IO$26,21,FALSE)</f>
        <v>0</v>
      </c>
      <c r="GP40" s="235" t="s">
        <v>446</v>
      </c>
      <c r="GQ40" s="218" t="str">
        <f t="shared" si="126"/>
        <v>14h45  0</v>
      </c>
      <c r="GR40" s="320">
        <f t="shared" si="220"/>
        <v>0</v>
      </c>
      <c r="GS40" s="321">
        <f t="shared" si="146"/>
        <v>65</v>
      </c>
      <c r="GT40" s="103"/>
      <c r="GU40" s="426">
        <v>0.61458333333333337</v>
      </c>
      <c r="GV40" s="431" t="e">
        <f>#REF!</f>
        <v>#REF!</v>
      </c>
      <c r="GW40" s="432" t="e">
        <f>#REF!</f>
        <v>#REF!</v>
      </c>
      <c r="GX40" s="448" t="e">
        <f t="shared" si="127"/>
        <v>#REF!</v>
      </c>
      <c r="GY40" s="431" t="e">
        <f>#REF!</f>
        <v>#REF!</v>
      </c>
      <c r="GZ40" s="423" t="e">
        <f>#REF!</f>
        <v>#REF!</v>
      </c>
      <c r="HA40" s="434" t="e">
        <f>#REF!</f>
        <v>#REF!</v>
      </c>
      <c r="HB40" s="451" t="e">
        <f t="shared" si="128"/>
        <v>#REF!</v>
      </c>
      <c r="HD40" s="426">
        <v>0.61458333333333337</v>
      </c>
      <c r="HE40" s="453" t="str">
        <f>IF(AB40=0,"",IF(VLOOKUP(AC40,Données!$J$2:$M$258,4,FALSE)="G",AB40,""))</f>
        <v/>
      </c>
      <c r="HF40" s="397" t="str">
        <f>IF(AD40=0,"",IF(VLOOKUP(AE40,Données!$J$2:$M$258,4,FALSE)="G",AD40,""))</f>
        <v/>
      </c>
      <c r="HG40" s="397" t="str">
        <f>IF(AF40=0,"",IF(VLOOKUP(AG40,Données!$J$2:$M$258,4,FALSE)="G",AF40,""))</f>
        <v/>
      </c>
      <c r="HH40" s="397" t="str">
        <f>IF(AH40=0,"",IF(VLOOKUP(AI40,Données!$J$2:$M$258,4,FALSE)="G",AH40,""))</f>
        <v/>
      </c>
      <c r="HI40" s="397" t="str">
        <f>IF(AJ40=0,"",IF(VLOOKUP(AK40,Données!$J$2:$M$258,4,FALSE)="G",AJ40,""))</f>
        <v/>
      </c>
      <c r="HJ40" s="461" t="str">
        <f>IF(AL40=0,"",IF(VLOOKUP(AM40,Données!$J$2:$M$258,4,FALSE)="G",AL40,""))</f>
        <v/>
      </c>
      <c r="HK40" s="464">
        <f t="shared" si="129"/>
        <v>0</v>
      </c>
      <c r="HL40" s="453" t="str">
        <f>IF(AO40=0,"",IF(VLOOKUP(AP40,Données!$J$2:$M$258,4,FALSE)="G",AO40,""))</f>
        <v/>
      </c>
      <c r="HM40" s="397" t="str">
        <f>IF(AQ40=0,"",IF(VLOOKUP(AR40,Données!$J$2:$M$258,4,FALSE)="G",AQ40,""))</f>
        <v/>
      </c>
      <c r="HN40" s="397" t="str">
        <f>IF(AS40=0,"",IF(VLOOKUP(AT40,Données!$J$2:$M$258,4,FALSE)="G",AS40,""))</f>
        <v/>
      </c>
      <c r="HO40" s="397" t="str">
        <f>IF(AU40=0,"",IF(VLOOKUP(AV40,Données!$J$2:$M$258,4,FALSE)="G",AU40,""))</f>
        <v/>
      </c>
      <c r="HP40" s="397" t="str">
        <f>IF(AW40=0,"",IF(VLOOKUP(AX40,Données!$J$2:$M$258,4,FALSE)="G",AW40,""))</f>
        <v/>
      </c>
      <c r="HQ40" s="461" t="str">
        <f>IF(AY40=0,"",IF(VLOOKUP(AZ40,Données!$J$2:$M$258,4,FALSE)="G",AY40,""))</f>
        <v/>
      </c>
      <c r="HR40" s="464">
        <f t="shared" si="130"/>
        <v>0</v>
      </c>
      <c r="HS40" s="453" t="str">
        <f>IF(BB40=0,"",IF(VLOOKUP(BC40,Données!$J$2:$M$258,4,FALSE)="G",BB40,""))</f>
        <v/>
      </c>
      <c r="HT40" s="397" t="str">
        <f>IF(BD40=0,"",IF(VLOOKUP(BE40,Données!$J$2:$M$258,4,FALSE)="G",BD40,""))</f>
        <v/>
      </c>
      <c r="HU40" s="397" t="str">
        <f>IF(BF40=0,"",IF(VLOOKUP(BG40,Données!$J$2:$M$258,4,FALSE)="G",BF40,""))</f>
        <v/>
      </c>
      <c r="HV40" s="397" t="str">
        <f>IF(BH40=0,"",IF(VLOOKUP(BI40,Données!$J$2:$M$258,4,FALSE)="G",BH40,""))</f>
        <v/>
      </c>
      <c r="HW40" s="397" t="str">
        <f>IF(BJ40=0,"",IF(VLOOKUP(BK40,Données!$J$2:$M$258,4,FALSE)="G",BJ40,""))</f>
        <v/>
      </c>
      <c r="HX40" s="461" t="str">
        <f>IF(BL40=0,"",IF(VLOOKUP(BM40,Données!$J$2:$M$258,4,FALSE)="G",BL40,""))</f>
        <v/>
      </c>
      <c r="HY40" s="464">
        <f t="shared" si="131"/>
        <v>0</v>
      </c>
      <c r="HZ40" s="453" t="str">
        <f>IF(BO40=0,"",IF(VLOOKUP(BP40,Données!$J$2:$M$258,4,FALSE)="G",BO40,""))</f>
        <v/>
      </c>
      <c r="IA40" s="397" t="str">
        <f>IF(BQ40=0,"",IF(VLOOKUP(BR40,Données!$J$2:$M$258,4,FALSE)="G",BQ40,""))</f>
        <v/>
      </c>
      <c r="IB40" s="397" t="str">
        <f>IF(BS40=0,"",IF(VLOOKUP(BT40,Données!$J$2:$M$258,4,FALSE)="G",BS40,""))</f>
        <v/>
      </c>
      <c r="IC40" s="397" t="str">
        <f>IF(BU40=0,"",IF(VLOOKUP(BV40,Données!$J$2:$M$258,4,FALSE)="G",BU40,""))</f>
        <v/>
      </c>
      <c r="ID40" s="397" t="str">
        <f>IF(BW40=0,"",IF(VLOOKUP(BX40,Données!$J$2:$M$258,4,FALSE)="G",BW40,""))</f>
        <v/>
      </c>
      <c r="IE40" s="461" t="str">
        <f>IF(BY40=0,"",IF(VLOOKUP(BZ40,Données!$J$2:$M$258,4,FALSE)="G",BY40,""))</f>
        <v/>
      </c>
      <c r="IF40" s="464">
        <f t="shared" si="132"/>
        <v>0</v>
      </c>
      <c r="IG40" s="453" t="str">
        <f>IF(CB40=0,"",IF(VLOOKUP(CC40,Données!$J$2:$M$258,4,FALSE)="G",CB40,""))</f>
        <v/>
      </c>
      <c r="IH40" s="397" t="str">
        <f>IF(CD40=0,"",IF(VLOOKUP(CE40,Données!$J$2:$M$258,4,FALSE)="G",CD40,""))</f>
        <v/>
      </c>
      <c r="II40" s="397" t="str">
        <f>IF(CF40=0,"",IF(VLOOKUP(CG40,Données!$J$2:$M$258,4,FALSE)="G",CF40,""))</f>
        <v/>
      </c>
      <c r="IJ40" s="397" t="str">
        <f>IF(CH40=0,"",IF(VLOOKUP(CI40,Données!$J$2:$M$258,4,FALSE)="G",CH40,""))</f>
        <v/>
      </c>
      <c r="IK40" s="397" t="str">
        <f>IF(CJ40=0,"",IF(VLOOKUP(CK40,Données!$J$2:$M$258,4,FALSE)="G",CJ40,""))</f>
        <v/>
      </c>
      <c r="IL40" s="461" t="str">
        <f>IF(CL40=0,"",IF(VLOOKUP(CM40,Données!$J$2:$M$258,4,FALSE)="G",CL40,""))</f>
        <v/>
      </c>
      <c r="IM40" s="464">
        <f t="shared" si="133"/>
        <v>0</v>
      </c>
      <c r="IO40" s="480">
        <f t="shared" si="221"/>
        <v>0</v>
      </c>
      <c r="IP40" s="481">
        <f t="shared" si="222"/>
        <v>0</v>
      </c>
      <c r="IQ40" s="482">
        <f t="shared" si="223"/>
        <v>87</v>
      </c>
      <c r="IR40" s="483">
        <f t="shared" si="224"/>
        <v>0</v>
      </c>
      <c r="IS40" s="484">
        <f t="shared" si="225"/>
        <v>87</v>
      </c>
      <c r="IT40" s="481">
        <f t="shared" si="226"/>
        <v>0</v>
      </c>
      <c r="IU40" s="482">
        <f t="shared" si="134"/>
        <v>16</v>
      </c>
      <c r="IV40" s="485">
        <f t="shared" si="135"/>
        <v>0</v>
      </c>
      <c r="IW40" s="483">
        <f>HLOOKUP(FO40,Plan!$I$6:$IO$30,25,FALSE)</f>
        <v>0</v>
      </c>
      <c r="IX40" s="482" t="str">
        <f t="shared" si="227"/>
        <v>14h45  16</v>
      </c>
      <c r="IY40" s="485">
        <f t="shared" si="228"/>
        <v>288</v>
      </c>
      <c r="IZ40" s="486">
        <f t="shared" si="229"/>
        <v>191</v>
      </c>
      <c r="JA40" s="484" t="str">
        <f t="shared" si="230"/>
        <v>14h45  0</v>
      </c>
      <c r="JB40" s="485">
        <f t="shared" si="231"/>
        <v>0</v>
      </c>
      <c r="JC40" s="487">
        <f t="shared" si="232"/>
        <v>291.375</v>
      </c>
      <c r="JD40" s="488" t="e">
        <f t="shared" si="136"/>
        <v>#REF!</v>
      </c>
      <c r="JF40" s="512">
        <f t="shared" si="233"/>
        <v>0</v>
      </c>
      <c r="JG40" s="513">
        <f t="shared" si="234"/>
        <v>0</v>
      </c>
      <c r="JH40" s="514">
        <f t="shared" si="235"/>
        <v>0</v>
      </c>
      <c r="JI40" s="515">
        <f t="shared" si="236"/>
        <v>173</v>
      </c>
      <c r="JJ40" s="513">
        <f t="shared" si="237"/>
        <v>0</v>
      </c>
      <c r="JK40" s="516">
        <f t="shared" si="238"/>
        <v>0</v>
      </c>
      <c r="JL40" s="517">
        <f t="shared" si="239"/>
        <v>173</v>
      </c>
      <c r="JM40" s="513">
        <f t="shared" si="240"/>
        <v>0</v>
      </c>
      <c r="JN40" s="514">
        <f t="shared" si="241"/>
        <v>0</v>
      </c>
      <c r="JO40" s="506">
        <f t="shared" si="137"/>
        <v>9</v>
      </c>
      <c r="JP40" s="507">
        <f t="shared" si="138"/>
        <v>0</v>
      </c>
      <c r="JQ40" s="507">
        <f t="shared" si="139"/>
        <v>0</v>
      </c>
      <c r="JR40" s="508">
        <f>HLOOKUP(GK40,Plan!$I$6:$IO$30,25,FALSE)</f>
        <v>0</v>
      </c>
      <c r="JS40" s="515" t="str">
        <f t="shared" si="242"/>
        <v>14h45  9</v>
      </c>
      <c r="JT40" s="513">
        <f t="shared" si="243"/>
        <v>108</v>
      </c>
      <c r="JU40" s="518">
        <f t="shared" si="244"/>
        <v>50</v>
      </c>
      <c r="JV40" s="517" t="str">
        <f t="shared" si="245"/>
        <v>14h45  0</v>
      </c>
      <c r="JW40" s="513">
        <f t="shared" si="246"/>
        <v>0</v>
      </c>
      <c r="JX40" s="519">
        <f t="shared" si="247"/>
        <v>666</v>
      </c>
      <c r="JY40" s="515" t="str">
        <f t="shared" si="248"/>
        <v>14h45  0</v>
      </c>
      <c r="JZ40" s="513">
        <f t="shared" si="249"/>
        <v>0</v>
      </c>
      <c r="KA40" s="518">
        <f t="shared" si="250"/>
        <v>65</v>
      </c>
      <c r="KB40" s="520" t="e">
        <f t="shared" si="140"/>
        <v>#REF!</v>
      </c>
    </row>
    <row r="41" spans="1:288" ht="14.25" x14ac:dyDescent="0.2">
      <c r="A41" s="385">
        <f t="shared" si="0"/>
        <v>40</v>
      </c>
      <c r="B41" s="386" t="s">
        <v>405</v>
      </c>
      <c r="C41" s="387" t="s">
        <v>17</v>
      </c>
      <c r="D41" s="388" t="s">
        <v>756</v>
      </c>
      <c r="E41" s="388" t="s">
        <v>262</v>
      </c>
      <c r="F41" s="388">
        <v>139</v>
      </c>
      <c r="G41" s="394" t="str">
        <f>IF(ISNA(VLOOKUP(E41,Données!$J$2:$K$258,2,FALSE)),"",VLOOKUP(E41,Données!$J$2:$K$258,2,FALSE))</f>
        <v>London Heathrow</v>
      </c>
      <c r="H41" s="80"/>
      <c r="I41" s="77" t="str">
        <f t="shared" si="107"/>
        <v>1115GPA</v>
      </c>
      <c r="J41" s="82"/>
      <c r="K41" s="344" t="s">
        <v>715</v>
      </c>
      <c r="M41" s="84">
        <f t="shared" si="1"/>
        <v>0</v>
      </c>
      <c r="N41" s="84">
        <f t="shared" si="2"/>
        <v>0</v>
      </c>
      <c r="O41" s="84">
        <f t="shared" si="3"/>
        <v>0</v>
      </c>
      <c r="P41" s="84">
        <f t="shared" si="4"/>
        <v>0</v>
      </c>
      <c r="Q41" s="84">
        <f t="shared" si="5"/>
        <v>0</v>
      </c>
      <c r="S41" s="86" t="str">
        <f t="shared" si="108"/>
        <v>1115</v>
      </c>
      <c r="T41" s="371" t="str">
        <f>VLOOKUP(S41,Données!$Q$2:$R$229,2,FALSE)</f>
        <v>1115</v>
      </c>
      <c r="U41" s="85">
        <f>COUNTIF($T$4:T41,T41)</f>
        <v>1</v>
      </c>
      <c r="V41" s="85" t="str">
        <f t="shared" si="6"/>
        <v>GPA</v>
      </c>
      <c r="W41" s="85" t="str">
        <f t="shared" si="109"/>
        <v>11151GPA</v>
      </c>
      <c r="X41" s="85">
        <f t="shared" si="149"/>
        <v>105</v>
      </c>
      <c r="Y41" s="85" t="str">
        <f t="shared" si="150"/>
        <v>LCY</v>
      </c>
      <c r="AA41" s="342" t="s">
        <v>31</v>
      </c>
      <c r="AB41" s="107">
        <f t="shared" si="151"/>
        <v>0</v>
      </c>
      <c r="AC41" s="106" t="str">
        <f t="shared" si="251"/>
        <v/>
      </c>
      <c r="AD41" s="97">
        <f t="shared" si="152"/>
        <v>0</v>
      </c>
      <c r="AE41" s="106" t="str">
        <f t="shared" si="153"/>
        <v/>
      </c>
      <c r="AF41" s="97">
        <f t="shared" si="154"/>
        <v>0</v>
      </c>
      <c r="AG41" s="106" t="str">
        <f t="shared" si="155"/>
        <v/>
      </c>
      <c r="AH41" s="97">
        <f t="shared" si="156"/>
        <v>0</v>
      </c>
      <c r="AI41" s="106" t="str">
        <f t="shared" si="157"/>
        <v/>
      </c>
      <c r="AJ41" s="97">
        <f t="shared" si="158"/>
        <v>0</v>
      </c>
      <c r="AK41" s="106" t="str">
        <f t="shared" si="159"/>
        <v/>
      </c>
      <c r="AL41" s="97">
        <f t="shared" si="160"/>
        <v>0</v>
      </c>
      <c r="AM41" s="108" t="str">
        <f t="shared" si="161"/>
        <v/>
      </c>
      <c r="AN41" s="113"/>
      <c r="AO41" s="115">
        <f t="shared" si="162"/>
        <v>0</v>
      </c>
      <c r="AP41" s="114" t="str">
        <f t="shared" si="163"/>
        <v/>
      </c>
      <c r="AQ41" s="89">
        <f t="shared" si="164"/>
        <v>0</v>
      </c>
      <c r="AR41" s="114" t="str">
        <f t="shared" si="165"/>
        <v/>
      </c>
      <c r="AS41" s="89">
        <f t="shared" si="166"/>
        <v>0</v>
      </c>
      <c r="AT41" s="114" t="str">
        <f t="shared" si="167"/>
        <v/>
      </c>
      <c r="AU41" s="89">
        <f t="shared" si="168"/>
        <v>0</v>
      </c>
      <c r="AV41" s="114" t="str">
        <f t="shared" si="169"/>
        <v/>
      </c>
      <c r="AW41" s="89">
        <f t="shared" si="170"/>
        <v>0</v>
      </c>
      <c r="AX41" s="114" t="str">
        <f t="shared" si="171"/>
        <v/>
      </c>
      <c r="AY41" s="89">
        <f t="shared" si="172"/>
        <v>0</v>
      </c>
      <c r="AZ41" s="116" t="str">
        <f t="shared" si="173"/>
        <v/>
      </c>
      <c r="BA41" s="113"/>
      <c r="BB41" s="122">
        <f t="shared" si="174"/>
        <v>118</v>
      </c>
      <c r="BC41" s="121" t="str">
        <f t="shared" si="175"/>
        <v>CAI</v>
      </c>
      <c r="BD41" s="91">
        <f t="shared" si="176"/>
        <v>67</v>
      </c>
      <c r="BE41" s="121" t="str">
        <f t="shared" si="177"/>
        <v>AMM</v>
      </c>
      <c r="BF41" s="91">
        <f t="shared" si="178"/>
        <v>129</v>
      </c>
      <c r="BG41" s="121" t="str">
        <f t="shared" si="179"/>
        <v>LHR</v>
      </c>
      <c r="BH41" s="91">
        <f t="shared" si="180"/>
        <v>0</v>
      </c>
      <c r="BI41" s="121" t="str">
        <f t="shared" si="181"/>
        <v/>
      </c>
      <c r="BJ41" s="91">
        <f t="shared" si="182"/>
        <v>0</v>
      </c>
      <c r="BK41" s="121" t="str">
        <f t="shared" si="183"/>
        <v/>
      </c>
      <c r="BL41" s="91">
        <f t="shared" si="184"/>
        <v>0</v>
      </c>
      <c r="BM41" s="123" t="str">
        <f t="shared" si="185"/>
        <v/>
      </c>
      <c r="BN41" s="113"/>
      <c r="BO41" s="129">
        <f t="shared" si="186"/>
        <v>0</v>
      </c>
      <c r="BP41" s="128" t="str">
        <f t="shared" si="187"/>
        <v/>
      </c>
      <c r="BQ41" s="93">
        <f t="shared" si="188"/>
        <v>0</v>
      </c>
      <c r="BR41" s="128" t="str">
        <f t="shared" si="189"/>
        <v/>
      </c>
      <c r="BS41" s="93">
        <f t="shared" si="190"/>
        <v>0</v>
      </c>
      <c r="BT41" s="128" t="str">
        <f t="shared" si="191"/>
        <v/>
      </c>
      <c r="BU41" s="93">
        <f t="shared" si="192"/>
        <v>0</v>
      </c>
      <c r="BV41" s="128" t="str">
        <f t="shared" si="193"/>
        <v/>
      </c>
      <c r="BW41" s="93">
        <f t="shared" si="194"/>
        <v>0</v>
      </c>
      <c r="BX41" s="128" t="str">
        <f t="shared" si="195"/>
        <v/>
      </c>
      <c r="BY41" s="93">
        <f t="shared" si="196"/>
        <v>0</v>
      </c>
      <c r="BZ41" s="130" t="str">
        <f t="shared" si="197"/>
        <v/>
      </c>
      <c r="CA41" s="113"/>
      <c r="CB41" s="136">
        <f t="shared" si="198"/>
        <v>0</v>
      </c>
      <c r="CC41" s="135" t="str">
        <f t="shared" si="199"/>
        <v/>
      </c>
      <c r="CD41" s="95">
        <f t="shared" si="200"/>
        <v>0</v>
      </c>
      <c r="CE41" s="135" t="str">
        <f t="shared" si="201"/>
        <v/>
      </c>
      <c r="CF41" s="95">
        <f t="shared" si="202"/>
        <v>0</v>
      </c>
      <c r="CG41" s="135" t="str">
        <f t="shared" si="203"/>
        <v/>
      </c>
      <c r="CH41" s="95">
        <f t="shared" si="204"/>
        <v>0</v>
      </c>
      <c r="CI41" s="135" t="str">
        <f t="shared" si="205"/>
        <v/>
      </c>
      <c r="CJ41" s="95">
        <f t="shared" si="206"/>
        <v>0</v>
      </c>
      <c r="CK41" s="135" t="str">
        <f t="shared" si="207"/>
        <v/>
      </c>
      <c r="CL41" s="95">
        <f t="shared" si="208"/>
        <v>0</v>
      </c>
      <c r="CM41" s="137" t="str">
        <f t="shared" si="209"/>
        <v/>
      </c>
      <c r="CO41" s="163">
        <f>IFERROR(ROUNDUP((AB41*(VLOOKUP(VLOOKUP(AC41,Données!$J$2:$L$208,3,FALSE),Données!$E$10:$G$12,3,FALSE)))/1,0),0)</f>
        <v>0</v>
      </c>
      <c r="CP41" s="159">
        <f>IFERROR(ROUNDUP((AD41*(VLOOKUP(VLOOKUP(AE41,Données!$J$2:$L$208,3,FALSE),Données!$E$10:$G$12,3,FALSE)))/1,0),0)</f>
        <v>0</v>
      </c>
      <c r="CQ41" s="159">
        <f>IFERROR(ROUNDUP((AF41*(VLOOKUP(VLOOKUP(AG41,Données!$J$2:$L$208,3,FALSE),Données!$E$10:$G$12,3,FALSE)))/1,0),0)</f>
        <v>0</v>
      </c>
      <c r="CR41" s="159">
        <f>IFERROR(ROUNDUP((AH41*(VLOOKUP(VLOOKUP(AI41,Données!$J$2:$L$208,3,FALSE),Données!$E$10:$G$12,3,FALSE)))/1,0),0)</f>
        <v>0</v>
      </c>
      <c r="CS41" s="159">
        <f>IFERROR(ROUNDUP((AJ41*(VLOOKUP(VLOOKUP(AK41,Données!$J$2:$L$208,3,FALSE),Données!$E$10:$G$12,3,FALSE)))/1,0),0)</f>
        <v>0</v>
      </c>
      <c r="CT41" s="160">
        <f>IFERROR(ROUNDUP((AL41*(VLOOKUP(VLOOKUP(AM41,Données!$J$2:$L$208,3,FALSE),Données!$E$10:$G$12,3,FALSE)))/1,0),0)</f>
        <v>0</v>
      </c>
      <c r="CU41" s="158">
        <f>IF(ISNA(15/(VLOOKUP(VLOOKUP(AC41,Données!$J$2:$L$208,3,FALSE),Données!$E$10:$G$12,3,FALSE))),0,15/(VLOOKUP(VLOOKUP(AC41,Données!$J$2:$L$208,3,FALSE),Données!$E$10:$G$12,3,FALSE)))</f>
        <v>0</v>
      </c>
      <c r="CV41" s="159">
        <f>IF(ISNA(15/(VLOOKUP(VLOOKUP(AE41,Données!$J$2:$L$208,3,FALSE),Données!$E$10:$G$12,3,FALSE))),0,15/(VLOOKUP(VLOOKUP(AE41,Données!$J$2:$L$208,3,FALSE),Données!$E$10:$G$12,3,FALSE)))</f>
        <v>0</v>
      </c>
      <c r="CW41" s="159">
        <f>IF(ISNA(15/(VLOOKUP(VLOOKUP(AG41,Données!$J$2:$L$208,3,FALSE),Données!$E$10:$G$12,3,FALSE))),0,15/(VLOOKUP(VLOOKUP(AG41,Données!$J$2:$L$208,3,FALSE),Données!$E$10:$G$12,3,FALSE)))</f>
        <v>0</v>
      </c>
      <c r="CX41" s="159">
        <f>IF(ISNA(15/(VLOOKUP(VLOOKUP(AI41,Données!$J$2:$L$208,3,FALSE),Données!$E$10:$G$12,3,FALSE))),0,15/(VLOOKUP(VLOOKUP(AI41,Données!$J$2:$L$208,3,FALSE),Données!$E$10:$G$12,3,FALSE)))</f>
        <v>0</v>
      </c>
      <c r="CY41" s="159">
        <f>IF(ISNA(15/(VLOOKUP(VLOOKUP(AK41,Données!$J$2:$L$208,3,FALSE),Données!$E$10:$G$12,3,FALSE))),0,15/(VLOOKUP(VLOOKUP(AK41,Données!$J$2:$L$208,3,FALSE),Données!$E$10:$G$12,3,FALSE)))</f>
        <v>0</v>
      </c>
      <c r="CZ41" s="160">
        <f>IF(ISNA(15/(VLOOKUP(VLOOKUP(AM41,Données!$J$2:$L$208,3,FALSE),Données!$E$10:$G$12,3,FALSE))),0,15/(VLOOKUP(VLOOKUP(AM41,Données!$J$2:$L$208,3,FALSE),Données!$E$10:$G$12,3,FALSE)))</f>
        <v>0</v>
      </c>
      <c r="DA41" s="258">
        <v>41</v>
      </c>
      <c r="DB41" s="162">
        <f t="shared" si="252"/>
        <v>18</v>
      </c>
      <c r="DC41" s="161">
        <f t="shared" si="210"/>
        <v>0</v>
      </c>
      <c r="DD41" s="256">
        <f t="shared" si="211"/>
        <v>0</v>
      </c>
      <c r="DE41" s="259">
        <f>HLOOKUP(DA41,Plan!$I$6:$IO$26,17,FALSE)</f>
        <v>16</v>
      </c>
      <c r="DF41" s="164" t="s">
        <v>447</v>
      </c>
      <c r="DG41" s="157" t="str">
        <f t="shared" si="113"/>
        <v>15h00  16</v>
      </c>
      <c r="DH41" s="332">
        <f t="shared" si="212"/>
        <v>288</v>
      </c>
      <c r="DI41" s="334">
        <f t="shared" si="141"/>
        <v>0</v>
      </c>
      <c r="DK41" s="226">
        <f>IFERROR(ROUNDUP((AO41*(VLOOKUP(VLOOKUP(AP41,Données!$J$2:$L$208,3,FALSE),Données!$E$10:$G$12,3,FALSE)))/1,0),0)</f>
        <v>0</v>
      </c>
      <c r="DL41" s="173">
        <f>IFERROR(ROUNDUP((AQ41*(VLOOKUP(VLOOKUP(AR41,Données!$J$2:$L$208,3,FALSE),Données!$E$10:$G$12,3,FALSE)))/1,0),0)</f>
        <v>0</v>
      </c>
      <c r="DM41" s="173">
        <f>IFERROR(ROUNDUP((AS41*(VLOOKUP(VLOOKUP(AT41,Données!$J$2:$L$208,3,FALSE),Données!$E$10:$G$12,3,FALSE)))/1,0),0)</f>
        <v>0</v>
      </c>
      <c r="DN41" s="173">
        <f>IFERROR(ROUNDUP((AU41*(VLOOKUP(VLOOKUP(AV41,Données!$J$2:$L$208,3,FALSE),Données!$E$10:$G$12,3,FALSE)))/1,0),0)</f>
        <v>0</v>
      </c>
      <c r="DO41" s="173">
        <f>IFERROR(ROUNDUP((AW41*(VLOOKUP(VLOOKUP(AX41,Données!$J$2:$L$208,3,FALSE),Données!$E$10:$G$12,3,FALSE)))/1,0),0)</f>
        <v>0</v>
      </c>
      <c r="DP41" s="174">
        <f>IFERROR(ROUNDUP((AY41*(VLOOKUP(VLOOKUP(AZ41,Données!$J$2:$L$208,3,FALSE),Données!$E$10:$G$12,3,FALSE)))/1,0),0)</f>
        <v>0</v>
      </c>
      <c r="DQ41" s="172">
        <f>IF(ISNA(15/(VLOOKUP(VLOOKUP(AP41,Données!$J$2:$L$208,3,FALSE),Données!$E$10:$G$12,3,FALSE))),0,15/(VLOOKUP(VLOOKUP(AP41,Données!$J$2:$L$208,3,FALSE),Données!$E$10:$G$12,3,FALSE)))</f>
        <v>0</v>
      </c>
      <c r="DR41" s="173">
        <f>IF(ISNA(15/(VLOOKUP(VLOOKUP(AR41,Données!$J$2:$L$208,3,FALSE),Données!$E$10:$G$12,3,FALSE))),0,15/(VLOOKUP(VLOOKUP(AR41,Données!$J$2:$L$208,3,FALSE),Données!$E$10:$G$12,3,FALSE)))</f>
        <v>0</v>
      </c>
      <c r="DS41" s="173">
        <f>IF(ISNA(15/(VLOOKUP(VLOOKUP(AT41,Données!$J$2:$L$208,3,FALSE),Données!$E$10:$G$12,3,FALSE))),0,15/(VLOOKUP(VLOOKUP(AT41,Données!$J$2:$L$208,3,FALSE),Données!$E$10:$G$12,3,FALSE)))</f>
        <v>0</v>
      </c>
      <c r="DT41" s="173">
        <f>IF(ISNA(15/(VLOOKUP(VLOOKUP(AV41,Données!$J$2:$L$208,3,FALSE),Données!$E$10:$G$12,3,FALSE))),0,15/(VLOOKUP(VLOOKUP(AV41,Données!$J$2:$L$208,3,FALSE),Données!$E$10:$G$12,3,FALSE)))</f>
        <v>0</v>
      </c>
      <c r="DU41" s="173">
        <f>IF(ISNA(15/(VLOOKUP(VLOOKUP(AX41,Données!$J$2:$L$208,3,FALSE),Données!$E$10:$G$12,3,FALSE))),0,15/(VLOOKUP(VLOOKUP(AX41,Données!$J$2:$L$208,3,FALSE),Données!$E$10:$G$12,3,FALSE)))</f>
        <v>0</v>
      </c>
      <c r="DV41" s="174">
        <f>IF(ISNA(15/(VLOOKUP(VLOOKUP(AZ41,Données!$J$2:$L$208,3,FALSE),Données!$E$10:$G$12,3,FALSE))),0,15/(VLOOKUP(VLOOKUP(AZ41,Données!$J$2:$L$208,3,FALSE),Données!$E$10:$G$12,3,FALSE)))</f>
        <v>0</v>
      </c>
      <c r="DW41" s="282">
        <v>41</v>
      </c>
      <c r="DX41" s="169">
        <f t="shared" si="114"/>
        <v>18</v>
      </c>
      <c r="DY41" s="171">
        <f t="shared" si="115"/>
        <v>0</v>
      </c>
      <c r="DZ41" s="228" t="str">
        <f t="shared" si="213"/>
        <v/>
      </c>
      <c r="EA41" s="283">
        <f>HLOOKUP(DW41,Plan!$I$6:$IO$26,16,FALSE)</f>
        <v>0</v>
      </c>
      <c r="EB41" s="278" t="s">
        <v>447</v>
      </c>
      <c r="EC41" s="279" t="str">
        <f t="shared" si="116"/>
        <v>15h00  0</v>
      </c>
      <c r="ED41" s="84">
        <f t="shared" si="214"/>
        <v>0</v>
      </c>
      <c r="EE41" s="286">
        <f t="shared" si="143"/>
        <v>236.625</v>
      </c>
      <c r="EG41" s="208">
        <f>IFERROR(ROUNDUP((BB41*(VLOOKUP(VLOOKUP(BC41,Données!$J$2:$L$208,3,FALSE),Données!$E$10:$G$12,3,FALSE)))/1,0),0)</f>
        <v>158</v>
      </c>
      <c r="EH41" s="182">
        <f>IFERROR(ROUNDUP((BD41*(VLOOKUP(VLOOKUP(BE41,Données!$J$2:$L$208,3,FALSE),Données!$E$10:$G$12,3,FALSE)))/1,0),0)</f>
        <v>90</v>
      </c>
      <c r="EI41" s="182">
        <f>IFERROR(ROUNDUP((BF41*(VLOOKUP(VLOOKUP(BG41,Données!$J$2:$L$208,3,FALSE),Données!$E$10:$G$12,3,FALSE)))/1,0),0)</f>
        <v>54</v>
      </c>
      <c r="EJ41" s="182">
        <f>IFERROR(ROUNDUP((BH41*(VLOOKUP(VLOOKUP(BI41,Données!$J$2:$L$208,3,FALSE),Données!$E$10:$G$12,3,FALSE)))/1,0),0)</f>
        <v>0</v>
      </c>
      <c r="EK41" s="182">
        <f>IFERROR(ROUNDUP((BJ41*(VLOOKUP(VLOOKUP(BK41,Données!$J$2:$L$208,3,FALSE),Données!$E$10:$G$12,3,FALSE)))/1,0),0)</f>
        <v>0</v>
      </c>
      <c r="EL41" s="183">
        <f>IFERROR(ROUNDUP((BL41*(VLOOKUP(VLOOKUP(BM41,Données!$J$2:$L$208,3,FALSE),Données!$E$10:$G$12,3,FALSE)))/1,0),0)</f>
        <v>0</v>
      </c>
      <c r="EM41" s="181">
        <f>IF(ISNA(15/(VLOOKUP(VLOOKUP(BC41,Données!$J$2:$L$208,3,FALSE),Données!$E$10:$G$12,3,FALSE))),0,15/(VLOOKUP(VLOOKUP(BC41,Données!$J$2:$L$208,3,FALSE),Données!$E$10:$G$12,3,FALSE)))</f>
        <v>11.25</v>
      </c>
      <c r="EN41" s="182">
        <f>IF(ISNA(15/(VLOOKUP(VLOOKUP(BE41,Données!$J$2:$L$208,3,FALSE),Données!$E$10:$G$12,3,FALSE))),0,15/(VLOOKUP(VLOOKUP(BE41,Données!$J$2:$L$208,3,FALSE),Données!$E$10:$G$12,3,FALSE)))</f>
        <v>11.25</v>
      </c>
      <c r="EO41" s="182">
        <f>IF(ISNA(15/(VLOOKUP(VLOOKUP(BG41,Données!$J$2:$L$208,3,FALSE),Données!$E$10:$G$12,3,FALSE))),0,15/(VLOOKUP(VLOOKUP(BG41,Données!$J$2:$L$208,3,FALSE),Données!$E$10:$G$12,3,FALSE)))</f>
        <v>36</v>
      </c>
      <c r="EP41" s="182">
        <f>IF(ISNA(15/(VLOOKUP(VLOOKUP(BI41,Données!$J$2:$L$208,3,FALSE),Données!$E$10:$G$12,3,FALSE))),0,15/(VLOOKUP(VLOOKUP(BI41,Données!$J$2:$L$208,3,FALSE),Données!$E$10:$G$12,3,FALSE)))</f>
        <v>0</v>
      </c>
      <c r="EQ41" s="182">
        <f>IF(ISNA(15/(VLOOKUP(VLOOKUP(BK41,Données!$J$2:$L$208,3,FALSE),Données!$E$10:$G$12,3,FALSE))),0,15/(VLOOKUP(VLOOKUP(BK41,Données!$J$2:$L$208,3,FALSE),Données!$E$10:$G$12,3,FALSE)))</f>
        <v>0</v>
      </c>
      <c r="ER41" s="183">
        <f>IF(ISNA(15/(VLOOKUP(VLOOKUP(BM41,Données!$J$2:$L$208,3,FALSE),Données!$E$10:$G$12,3,FALSE))),0,15/(VLOOKUP(VLOOKUP(BM41,Données!$J$2:$L$208,3,FALSE),Données!$E$10:$G$12,3,FALSE)))</f>
        <v>0</v>
      </c>
      <c r="ES41" s="293">
        <v>41</v>
      </c>
      <c r="ET41" s="573">
        <f t="shared" si="117"/>
        <v>20</v>
      </c>
      <c r="EU41" s="180">
        <f t="shared" si="118"/>
        <v>302</v>
      </c>
      <c r="EV41" s="211">
        <f t="shared" si="215"/>
        <v>314</v>
      </c>
      <c r="EW41" s="211">
        <f>HLOOKUP(ES41,Plan!$I$6:$IO$26,19,FALSE)</f>
        <v>9</v>
      </c>
      <c r="EX41" s="210" t="s">
        <v>447</v>
      </c>
      <c r="EY41" s="182" t="str">
        <f t="shared" si="119"/>
        <v>15h00  9</v>
      </c>
      <c r="EZ41" s="295">
        <f t="shared" si="216"/>
        <v>180</v>
      </c>
      <c r="FA41" s="296">
        <f t="shared" si="148"/>
        <v>30</v>
      </c>
      <c r="FC41" s="200">
        <f>IFERROR(ROUNDUP((BO41*(VLOOKUP(VLOOKUP(BP41,Données!$J$2:$L$208,3,FALSE),Données!$E$10:$G$12,3,FALSE)))/1,0),0)</f>
        <v>0</v>
      </c>
      <c r="FD41" s="190">
        <f>IFERROR(ROUNDUP((BQ41*(VLOOKUP(VLOOKUP(BR41,Données!$J$2:$L$208,3,FALSE),Données!$E$10:$G$12,3,FALSE)))/1,0),0)</f>
        <v>0</v>
      </c>
      <c r="FE41" s="190">
        <f>IFERROR(ROUNDUP((BS41*(VLOOKUP(VLOOKUP(BT41,Données!$J$2:$L$208,3,FALSE),Données!$E$10:$G$12,3,FALSE)))/1,0),0)</f>
        <v>0</v>
      </c>
      <c r="FF41" s="190">
        <f>IFERROR(ROUNDUP((BU41*(VLOOKUP(VLOOKUP(BV41,Données!$J$2:$L$208,3,FALSE),Données!$E$10:$G$12,3,FALSE)))/1,0),0)</f>
        <v>0</v>
      </c>
      <c r="FG41" s="190">
        <f>IFERROR(ROUNDUP((BW41*(VLOOKUP(VLOOKUP(BX41,Données!$J$2:$L$208,3,FALSE),Données!$E$10:$G$12,3,FALSE)))/1,0),0)</f>
        <v>0</v>
      </c>
      <c r="FH41" s="191">
        <f>IFERROR(ROUNDUP((BY41*(VLOOKUP(VLOOKUP(BZ41,Données!$J$2:$L$208,3,FALSE),Données!$E$10:$G$12,3,FALSE)))/1,0),0)</f>
        <v>0</v>
      </c>
      <c r="FI41" s="189">
        <f>IF(ISNA(15/(VLOOKUP(VLOOKUP(BP41,Données!$J$2:$L$208,3,FALSE),Données!$E$10:$G$12,3,FALSE))),0,15/(VLOOKUP(VLOOKUP(BP41,Données!$J$2:$L$208,3,FALSE),Données!$E$10:$G$12,3,FALSE)))</f>
        <v>0</v>
      </c>
      <c r="FJ41" s="190">
        <f>IF(ISNA(15/(VLOOKUP(VLOOKUP(BR41,Données!$J$2:$L$208,3,FALSE),Données!$E$10:$G$12,3,FALSE))),0,15/(VLOOKUP(VLOOKUP(BR41,Données!$J$2:$L$208,3,FALSE),Données!$E$10:$G$12,3,FALSE)))</f>
        <v>0</v>
      </c>
      <c r="FK41" s="190">
        <f>IF(ISNA(15/(VLOOKUP(VLOOKUP(BT41,Données!$J$2:$L$208,3,FALSE),Données!$E$10:$G$12,3,FALSE))),0,15/(VLOOKUP(VLOOKUP(BT41,Données!$J$2:$L$208,3,FALSE),Données!$E$10:$G$12,3,FALSE)))</f>
        <v>0</v>
      </c>
      <c r="FL41" s="190">
        <f>IF(ISNA(15/(VLOOKUP(VLOOKUP(BV41,Données!$J$2:$L$208,3,FALSE),Données!$E$10:$G$12,3,FALSE))),0,15/(VLOOKUP(VLOOKUP(BV41,Données!$J$2:$L$208,3,FALSE),Données!$E$10:$G$12,3,FALSE)))</f>
        <v>0</v>
      </c>
      <c r="FM41" s="190">
        <f>IF(ISNA(15/(VLOOKUP(VLOOKUP(BX41,Données!$J$2:$L$208,3,FALSE),Données!$E$10:$G$12,3,FALSE))),0,15/(VLOOKUP(VLOOKUP(BX41,Données!$J$2:$L$208,3,FALSE),Données!$E$10:$G$12,3,FALSE)))</f>
        <v>0</v>
      </c>
      <c r="FN41" s="191">
        <f>IF(ISNA(15/(VLOOKUP(VLOOKUP(BZ41,Données!$J$2:$L$208,3,FALSE),Données!$E$10:$G$12,3,FALSE))),0,15/(VLOOKUP(VLOOKUP(BZ41,Données!$J$2:$L$208,3,FALSE),Données!$E$10:$G$12,3,FALSE)))</f>
        <v>0</v>
      </c>
      <c r="FO41" s="305">
        <v>41</v>
      </c>
      <c r="FP41" s="188">
        <f t="shared" si="120"/>
        <v>36</v>
      </c>
      <c r="FQ41" s="190">
        <f t="shared" si="121"/>
        <v>0</v>
      </c>
      <c r="FR41" s="203" t="str">
        <f t="shared" si="217"/>
        <v/>
      </c>
      <c r="FS41" s="203">
        <f>HLOOKUP(FO41,Plan!$I$6:$IO$26,20,FALSE)</f>
        <v>0</v>
      </c>
      <c r="FT41" s="202" t="s">
        <v>447</v>
      </c>
      <c r="FU41" s="190" t="str">
        <f t="shared" si="122"/>
        <v>15h00  0</v>
      </c>
      <c r="FV41" s="307">
        <f t="shared" si="218"/>
        <v>0</v>
      </c>
      <c r="FW41" s="308">
        <f t="shared" si="145"/>
        <v>666</v>
      </c>
      <c r="FY41" s="233">
        <f>IFERROR(ROUNDUP((CB41*(VLOOKUP(VLOOKUP(CC41,Données!$J$2:$L$208,3,FALSE),Données!$E$10:$G$12,3,FALSE)))/1,0),0)</f>
        <v>0</v>
      </c>
      <c r="FZ41" s="218">
        <f>IFERROR(ROUNDUP((CD41*(VLOOKUP(VLOOKUP(CE41,Données!$J$2:$L$208,3,FALSE),Données!$E$10:$G$12,3,FALSE)))/1,0),0)</f>
        <v>0</v>
      </c>
      <c r="GA41" s="218">
        <f>IFERROR(ROUNDUP((CF41*(VLOOKUP(VLOOKUP(CG41,Données!$J$2:$L$208,3,FALSE),Données!$E$10:$G$12,3,FALSE)))/1,0),0)</f>
        <v>0</v>
      </c>
      <c r="GB41" s="218">
        <f>IFERROR(ROUNDUP((CH41*(VLOOKUP(VLOOKUP(CI41,Données!$J$2:$L$208,3,FALSE),Données!$E$10:$G$12,3,FALSE)))/1,0),0)</f>
        <v>0</v>
      </c>
      <c r="GC41" s="218">
        <f>IFERROR(ROUNDUP((CJ41*(VLOOKUP(VLOOKUP(CK41,Données!$J$2:$L$208,3,FALSE),Données!$E$10:$G$12,3,FALSE)))/1,0),0)</f>
        <v>0</v>
      </c>
      <c r="GD41" s="219">
        <f>IFERROR(ROUNDUP((CL41*(VLOOKUP(VLOOKUP(CM41,Données!$J$2:$L$208,3,FALSE),Données!$E$10:$G$12,3,FALSE)))/1,0),0)</f>
        <v>0</v>
      </c>
      <c r="GE41" s="217">
        <f>IF(ISNA(15/(VLOOKUP(VLOOKUP(CC41,Données!$J$2:$L$208,3,FALSE),Données!$E$10:$G$12,3,FALSE))),0,15/(VLOOKUP(VLOOKUP(CC41,Données!$J$2:$L$208,3,FALSE),Données!$E$10:$G$12,3,FALSE)))</f>
        <v>0</v>
      </c>
      <c r="GF41" s="218">
        <f>IF(ISNA(15/(VLOOKUP(VLOOKUP(CE41,Données!$J$2:$L$208,3,FALSE),Données!$E$10:$G$12,3,FALSE))),0,15/(VLOOKUP(VLOOKUP(CE41,Données!$J$2:$L$208,3,FALSE),Données!$E$10:$G$12,3,FALSE)))</f>
        <v>0</v>
      </c>
      <c r="GG41" s="218">
        <f>IF(ISNA(15/(VLOOKUP(VLOOKUP(CG41,Données!$J$2:$L$208,3,FALSE),Données!$E$10:$G$12,3,FALSE))),0,15/(VLOOKUP(VLOOKUP(CG41,Données!$J$2:$L$208,3,FALSE),Données!$E$10:$G$12,3,FALSE)))</f>
        <v>0</v>
      </c>
      <c r="GH41" s="218">
        <f>IF(ISNA(15/(VLOOKUP(VLOOKUP(CI41,Données!$J$2:$L$208,3,FALSE),Données!$E$10:$G$12,3,FALSE))),0,15/(VLOOKUP(VLOOKUP(CI41,Données!$J$2:$L$208,3,FALSE),Données!$E$10:$G$12,3,FALSE)))</f>
        <v>0</v>
      </c>
      <c r="GI41" s="218">
        <f>IF(ISNA(15/(VLOOKUP(VLOOKUP(CK41,Données!$J$2:$L$208,3,FALSE),Données!$E$10:$G$12,3,FALSE))),0,15/(VLOOKUP(VLOOKUP(CK41,Données!$J$2:$L$208,3,FALSE),Données!$E$10:$G$12,3,FALSE)))</f>
        <v>0</v>
      </c>
      <c r="GJ41" s="219">
        <f>IF(ISNA(15/(VLOOKUP(VLOOKUP(CM41,Données!$J$2:$L$208,3,FALSE),Données!$E$10:$G$12,3,FALSE))),0,15/(VLOOKUP(VLOOKUP(CM41,Données!$J$2:$L$208,3,FALSE),Données!$E$10:$G$12,3,FALSE)))</f>
        <v>0</v>
      </c>
      <c r="GK41" s="318">
        <v>41</v>
      </c>
      <c r="GL41" s="216">
        <f t="shared" si="124"/>
        <v>36</v>
      </c>
      <c r="GM41" s="218">
        <f t="shared" si="125"/>
        <v>0</v>
      </c>
      <c r="GN41" s="236" t="str">
        <f t="shared" si="219"/>
        <v/>
      </c>
      <c r="GO41" s="236">
        <f>HLOOKUP(GK41,Plan!$I$6:$IO$26,21,FALSE)</f>
        <v>0</v>
      </c>
      <c r="GP41" s="235" t="s">
        <v>447</v>
      </c>
      <c r="GQ41" s="218" t="str">
        <f t="shared" si="126"/>
        <v>15h00  0</v>
      </c>
      <c r="GR41" s="320">
        <f t="shared" si="220"/>
        <v>0</v>
      </c>
      <c r="GS41" s="321">
        <f t="shared" si="146"/>
        <v>65</v>
      </c>
      <c r="GT41" s="103"/>
      <c r="GU41" s="426">
        <v>0.625</v>
      </c>
      <c r="GV41" s="431" t="e">
        <f>#REF!</f>
        <v>#REF!</v>
      </c>
      <c r="GW41" s="432" t="e">
        <f>#REF!</f>
        <v>#REF!</v>
      </c>
      <c r="GX41" s="448" t="e">
        <f t="shared" si="127"/>
        <v>#REF!</v>
      </c>
      <c r="GY41" s="431" t="e">
        <f>#REF!</f>
        <v>#REF!</v>
      </c>
      <c r="GZ41" s="423" t="e">
        <f>#REF!</f>
        <v>#REF!</v>
      </c>
      <c r="HA41" s="434" t="e">
        <f>#REF!</f>
        <v>#REF!</v>
      </c>
      <c r="HB41" s="451" t="e">
        <f t="shared" si="128"/>
        <v>#REF!</v>
      </c>
      <c r="HD41" s="426">
        <v>0.625</v>
      </c>
      <c r="HE41" s="453" t="str">
        <f>IF(AB41=0,"",IF(VLOOKUP(AC41,Données!$J$2:$M$258,4,FALSE)="G",AB41,""))</f>
        <v/>
      </c>
      <c r="HF41" s="397" t="str">
        <f>IF(AD41=0,"",IF(VLOOKUP(AE41,Données!$J$2:$M$258,4,FALSE)="G",AD41,""))</f>
        <v/>
      </c>
      <c r="HG41" s="397" t="str">
        <f>IF(AF41=0,"",IF(VLOOKUP(AG41,Données!$J$2:$M$258,4,FALSE)="G",AF41,""))</f>
        <v/>
      </c>
      <c r="HH41" s="397" t="str">
        <f>IF(AH41=0,"",IF(VLOOKUP(AI41,Données!$J$2:$M$258,4,FALSE)="G",AH41,""))</f>
        <v/>
      </c>
      <c r="HI41" s="397" t="str">
        <f>IF(AJ41=0,"",IF(VLOOKUP(AK41,Données!$J$2:$M$258,4,FALSE)="G",AJ41,""))</f>
        <v/>
      </c>
      <c r="HJ41" s="461" t="str">
        <f>IF(AL41=0,"",IF(VLOOKUP(AM41,Données!$J$2:$M$258,4,FALSE)="G",AL41,""))</f>
        <v/>
      </c>
      <c r="HK41" s="464">
        <f t="shared" si="129"/>
        <v>0</v>
      </c>
      <c r="HL41" s="453" t="str">
        <f>IF(AO41=0,"",IF(VLOOKUP(AP41,Données!$J$2:$M$258,4,FALSE)="G",AO41,""))</f>
        <v/>
      </c>
      <c r="HM41" s="397" t="str">
        <f>IF(AQ41=0,"",IF(VLOOKUP(AR41,Données!$J$2:$M$258,4,FALSE)="G",AQ41,""))</f>
        <v/>
      </c>
      <c r="HN41" s="397" t="str">
        <f>IF(AS41=0,"",IF(VLOOKUP(AT41,Données!$J$2:$M$258,4,FALSE)="G",AS41,""))</f>
        <v/>
      </c>
      <c r="HO41" s="397" t="str">
        <f>IF(AU41=0,"",IF(VLOOKUP(AV41,Données!$J$2:$M$258,4,FALSE)="G",AU41,""))</f>
        <v/>
      </c>
      <c r="HP41" s="397" t="str">
        <f>IF(AW41=0,"",IF(VLOOKUP(AX41,Données!$J$2:$M$258,4,FALSE)="G",AW41,""))</f>
        <v/>
      </c>
      <c r="HQ41" s="461" t="str">
        <f>IF(AY41=0,"",IF(VLOOKUP(AZ41,Données!$J$2:$M$258,4,FALSE)="G",AY41,""))</f>
        <v/>
      </c>
      <c r="HR41" s="464">
        <f t="shared" si="130"/>
        <v>0</v>
      </c>
      <c r="HS41" s="453" t="str">
        <f>IF(BB41=0,"",IF(VLOOKUP(BC41,Données!$J$2:$M$258,4,FALSE)="G",BB41,""))</f>
        <v/>
      </c>
      <c r="HT41" s="397" t="str">
        <f>IF(BD41=0,"",IF(VLOOKUP(BE41,Données!$J$2:$M$258,4,FALSE)="G",BD41,""))</f>
        <v/>
      </c>
      <c r="HU41" s="397">
        <f>IF(BF41=0,"",IF(VLOOKUP(BG41,Données!$J$2:$M$258,4,FALSE)="G",BF41,""))</f>
        <v>129</v>
      </c>
      <c r="HV41" s="397" t="str">
        <f>IF(BH41=0,"",IF(VLOOKUP(BI41,Données!$J$2:$M$258,4,FALSE)="G",BH41,""))</f>
        <v/>
      </c>
      <c r="HW41" s="397" t="str">
        <f>IF(BJ41=0,"",IF(VLOOKUP(BK41,Données!$J$2:$M$258,4,FALSE)="G",BJ41,""))</f>
        <v/>
      </c>
      <c r="HX41" s="461" t="str">
        <f>IF(BL41=0,"",IF(VLOOKUP(BM41,Données!$J$2:$M$258,4,FALSE)="G",BL41,""))</f>
        <v/>
      </c>
      <c r="HY41" s="464">
        <f t="shared" si="131"/>
        <v>129</v>
      </c>
      <c r="HZ41" s="453" t="str">
        <f>IF(BO41=0,"",IF(VLOOKUP(BP41,Données!$J$2:$M$258,4,FALSE)="G",BO41,""))</f>
        <v/>
      </c>
      <c r="IA41" s="397" t="str">
        <f>IF(BQ41=0,"",IF(VLOOKUP(BR41,Données!$J$2:$M$258,4,FALSE)="G",BQ41,""))</f>
        <v/>
      </c>
      <c r="IB41" s="397" t="str">
        <f>IF(BS41=0,"",IF(VLOOKUP(BT41,Données!$J$2:$M$258,4,FALSE)="G",BS41,""))</f>
        <v/>
      </c>
      <c r="IC41" s="397" t="str">
        <f>IF(BU41=0,"",IF(VLOOKUP(BV41,Données!$J$2:$M$258,4,FALSE)="G",BU41,""))</f>
        <v/>
      </c>
      <c r="ID41" s="397" t="str">
        <f>IF(BW41=0,"",IF(VLOOKUP(BX41,Données!$J$2:$M$258,4,FALSE)="G",BW41,""))</f>
        <v/>
      </c>
      <c r="IE41" s="461" t="str">
        <f>IF(BY41=0,"",IF(VLOOKUP(BZ41,Données!$J$2:$M$258,4,FALSE)="G",BY41,""))</f>
        <v/>
      </c>
      <c r="IF41" s="464">
        <f t="shared" si="132"/>
        <v>0</v>
      </c>
      <c r="IG41" s="453" t="str">
        <f>IF(CB41=0,"",IF(VLOOKUP(CC41,Données!$J$2:$M$258,4,FALSE)="G",CB41,""))</f>
        <v/>
      </c>
      <c r="IH41" s="397" t="str">
        <f>IF(CD41=0,"",IF(VLOOKUP(CE41,Données!$J$2:$M$258,4,FALSE)="G",CD41,""))</f>
        <v/>
      </c>
      <c r="II41" s="397" t="str">
        <f>IF(CF41=0,"",IF(VLOOKUP(CG41,Données!$J$2:$M$258,4,FALSE)="G",CF41,""))</f>
        <v/>
      </c>
      <c r="IJ41" s="397" t="str">
        <f>IF(CH41=0,"",IF(VLOOKUP(CI41,Données!$J$2:$M$258,4,FALSE)="G",CH41,""))</f>
        <v/>
      </c>
      <c r="IK41" s="397" t="str">
        <f>IF(CJ41=0,"",IF(VLOOKUP(CK41,Données!$J$2:$M$258,4,FALSE)="G",CJ41,""))</f>
        <v/>
      </c>
      <c r="IL41" s="461" t="str">
        <f>IF(CL41=0,"",IF(VLOOKUP(CM41,Données!$J$2:$M$258,4,FALSE)="G",CL41,""))</f>
        <v/>
      </c>
      <c r="IM41" s="464">
        <f t="shared" si="133"/>
        <v>0</v>
      </c>
      <c r="IO41" s="480">
        <f t="shared" si="221"/>
        <v>0</v>
      </c>
      <c r="IP41" s="481">
        <f t="shared" si="222"/>
        <v>0</v>
      </c>
      <c r="IQ41" s="482">
        <f t="shared" si="223"/>
        <v>0</v>
      </c>
      <c r="IR41" s="483">
        <f t="shared" si="224"/>
        <v>0</v>
      </c>
      <c r="IS41" s="484">
        <f t="shared" si="225"/>
        <v>0</v>
      </c>
      <c r="IT41" s="481">
        <f t="shared" si="226"/>
        <v>0</v>
      </c>
      <c r="IU41" s="482">
        <f t="shared" si="134"/>
        <v>16</v>
      </c>
      <c r="IV41" s="485">
        <f t="shared" si="135"/>
        <v>0</v>
      </c>
      <c r="IW41" s="483">
        <f>HLOOKUP(FO41,Plan!$I$6:$IO$30,25,FALSE)</f>
        <v>0</v>
      </c>
      <c r="IX41" s="482" t="str">
        <f t="shared" si="227"/>
        <v>15h00  16</v>
      </c>
      <c r="IY41" s="485">
        <f t="shared" si="228"/>
        <v>288</v>
      </c>
      <c r="IZ41" s="486">
        <f t="shared" si="229"/>
        <v>0</v>
      </c>
      <c r="JA41" s="484" t="str">
        <f t="shared" si="230"/>
        <v>15h00  0</v>
      </c>
      <c r="JB41" s="485">
        <f t="shared" si="231"/>
        <v>0</v>
      </c>
      <c r="JC41" s="487">
        <f t="shared" si="232"/>
        <v>236.625</v>
      </c>
      <c r="JD41" s="488" t="e">
        <f t="shared" si="136"/>
        <v>#REF!</v>
      </c>
      <c r="JF41" s="512">
        <f t="shared" si="233"/>
        <v>129</v>
      </c>
      <c r="JG41" s="513">
        <f t="shared" si="234"/>
        <v>0</v>
      </c>
      <c r="JH41" s="514">
        <f t="shared" si="235"/>
        <v>0</v>
      </c>
      <c r="JI41" s="515">
        <f t="shared" si="236"/>
        <v>314</v>
      </c>
      <c r="JJ41" s="513">
        <f t="shared" si="237"/>
        <v>0</v>
      </c>
      <c r="JK41" s="516">
        <f t="shared" si="238"/>
        <v>0</v>
      </c>
      <c r="JL41" s="517">
        <f t="shared" si="239"/>
        <v>185</v>
      </c>
      <c r="JM41" s="513">
        <f t="shared" si="240"/>
        <v>0</v>
      </c>
      <c r="JN41" s="514">
        <f t="shared" si="241"/>
        <v>0</v>
      </c>
      <c r="JO41" s="506">
        <f t="shared" si="137"/>
        <v>9</v>
      </c>
      <c r="JP41" s="507">
        <f t="shared" si="138"/>
        <v>0</v>
      </c>
      <c r="JQ41" s="507">
        <f t="shared" si="139"/>
        <v>0</v>
      </c>
      <c r="JR41" s="508">
        <f>HLOOKUP(GK41,Plan!$I$6:$IO$30,25,FALSE)</f>
        <v>0</v>
      </c>
      <c r="JS41" s="515" t="str">
        <f t="shared" si="242"/>
        <v>15h00  9</v>
      </c>
      <c r="JT41" s="513">
        <f t="shared" si="243"/>
        <v>180</v>
      </c>
      <c r="JU41" s="518">
        <f t="shared" si="244"/>
        <v>30</v>
      </c>
      <c r="JV41" s="517" t="str">
        <f t="shared" si="245"/>
        <v>15h00  0</v>
      </c>
      <c r="JW41" s="513">
        <f t="shared" si="246"/>
        <v>0</v>
      </c>
      <c r="JX41" s="519">
        <f t="shared" si="247"/>
        <v>666</v>
      </c>
      <c r="JY41" s="515" t="str">
        <f t="shared" si="248"/>
        <v>15h00  0</v>
      </c>
      <c r="JZ41" s="513">
        <f t="shared" si="249"/>
        <v>0</v>
      </c>
      <c r="KA41" s="518">
        <f t="shared" si="250"/>
        <v>65</v>
      </c>
      <c r="KB41" s="520" t="e">
        <f t="shared" si="140"/>
        <v>#REF!</v>
      </c>
    </row>
    <row r="42" spans="1:288" ht="14.25" x14ac:dyDescent="0.2">
      <c r="A42" s="385">
        <f t="shared" si="0"/>
        <v>41</v>
      </c>
      <c r="B42" s="386" t="s">
        <v>405</v>
      </c>
      <c r="C42" s="387" t="s">
        <v>572</v>
      </c>
      <c r="D42" s="388" t="s">
        <v>790</v>
      </c>
      <c r="E42" s="388" t="s">
        <v>296</v>
      </c>
      <c r="F42" s="388">
        <v>154</v>
      </c>
      <c r="G42" s="394" t="str">
        <f>IF(ISNA(VLOOKUP(E42,Données!$J$2:$K$258,2,FALSE)),"",VLOOKUP(E42,Données!$J$2:$K$258,2,FALSE))</f>
        <v>Moscow Sheremetyevo</v>
      </c>
      <c r="H42" s="80"/>
      <c r="I42" s="77" t="str">
        <f t="shared" si="107"/>
        <v>1130TRD</v>
      </c>
      <c r="J42" s="82"/>
      <c r="K42" s="344" t="s">
        <v>716</v>
      </c>
      <c r="M42" s="84">
        <f t="shared" si="1"/>
        <v>0</v>
      </c>
      <c r="N42" s="84">
        <f t="shared" si="2"/>
        <v>0</v>
      </c>
      <c r="O42" s="84">
        <f t="shared" si="3"/>
        <v>0</v>
      </c>
      <c r="P42" s="84">
        <f t="shared" si="4"/>
        <v>0</v>
      </c>
      <c r="Q42" s="84">
        <f t="shared" si="5"/>
        <v>0</v>
      </c>
      <c r="S42" s="86" t="str">
        <f t="shared" si="108"/>
        <v>1130</v>
      </c>
      <c r="T42" s="371" t="str">
        <f>VLOOKUP(S42,Données!$Q$2:$R$229,2,FALSE)</f>
        <v>1130</v>
      </c>
      <c r="U42" s="85">
        <f>COUNTIF($T$4:T42,T42)</f>
        <v>1</v>
      </c>
      <c r="V42" s="85" t="str">
        <f t="shared" si="6"/>
        <v>TRD</v>
      </c>
      <c r="W42" s="85" t="str">
        <f t="shared" si="109"/>
        <v>11301TRD</v>
      </c>
      <c r="X42" s="85">
        <f t="shared" si="149"/>
        <v>169</v>
      </c>
      <c r="Y42" s="85" t="str">
        <f t="shared" si="150"/>
        <v>IST</v>
      </c>
      <c r="AA42" s="342" t="s">
        <v>32</v>
      </c>
      <c r="AB42" s="107">
        <f t="shared" si="151"/>
        <v>0</v>
      </c>
      <c r="AC42" s="106" t="str">
        <f t="shared" si="251"/>
        <v/>
      </c>
      <c r="AD42" s="97">
        <f t="shared" si="152"/>
        <v>0</v>
      </c>
      <c r="AE42" s="106" t="str">
        <f t="shared" si="153"/>
        <v/>
      </c>
      <c r="AF42" s="97">
        <f t="shared" si="154"/>
        <v>0</v>
      </c>
      <c r="AG42" s="106" t="str">
        <f t="shared" si="155"/>
        <v/>
      </c>
      <c r="AH42" s="97">
        <f t="shared" si="156"/>
        <v>0</v>
      </c>
      <c r="AI42" s="106" t="str">
        <f t="shared" si="157"/>
        <v/>
      </c>
      <c r="AJ42" s="97">
        <f t="shared" si="158"/>
        <v>0</v>
      </c>
      <c r="AK42" s="106" t="str">
        <f t="shared" si="159"/>
        <v/>
      </c>
      <c r="AL42" s="97">
        <f t="shared" si="160"/>
        <v>0</v>
      </c>
      <c r="AM42" s="108" t="str">
        <f t="shared" si="161"/>
        <v/>
      </c>
      <c r="AN42" s="113"/>
      <c r="AO42" s="115">
        <f t="shared" si="162"/>
        <v>309</v>
      </c>
      <c r="AP42" s="114" t="str">
        <f t="shared" si="163"/>
        <v>DXB</v>
      </c>
      <c r="AQ42" s="89">
        <f t="shared" si="164"/>
        <v>110</v>
      </c>
      <c r="AR42" s="114" t="str">
        <f t="shared" si="165"/>
        <v>JED</v>
      </c>
      <c r="AS42" s="89">
        <f t="shared" si="166"/>
        <v>0</v>
      </c>
      <c r="AT42" s="114" t="str">
        <f t="shared" si="167"/>
        <v/>
      </c>
      <c r="AU42" s="89">
        <f t="shared" si="168"/>
        <v>0</v>
      </c>
      <c r="AV42" s="114" t="str">
        <f t="shared" si="169"/>
        <v/>
      </c>
      <c r="AW42" s="89">
        <f t="shared" si="170"/>
        <v>0</v>
      </c>
      <c r="AX42" s="114" t="str">
        <f t="shared" si="171"/>
        <v/>
      </c>
      <c r="AY42" s="89">
        <f t="shared" si="172"/>
        <v>0</v>
      </c>
      <c r="AZ42" s="116" t="str">
        <f t="shared" si="173"/>
        <v/>
      </c>
      <c r="BA42" s="113"/>
      <c r="BB42" s="122">
        <f t="shared" si="174"/>
        <v>0</v>
      </c>
      <c r="BC42" s="121" t="str">
        <f t="shared" si="175"/>
        <v/>
      </c>
      <c r="BD42" s="91">
        <f t="shared" si="176"/>
        <v>0</v>
      </c>
      <c r="BE42" s="121" t="str">
        <f t="shared" si="177"/>
        <v/>
      </c>
      <c r="BF42" s="91">
        <f t="shared" si="178"/>
        <v>0</v>
      </c>
      <c r="BG42" s="121" t="str">
        <f t="shared" si="179"/>
        <v/>
      </c>
      <c r="BH42" s="91">
        <f t="shared" si="180"/>
        <v>0</v>
      </c>
      <c r="BI42" s="121" t="str">
        <f t="shared" si="181"/>
        <v/>
      </c>
      <c r="BJ42" s="91">
        <f t="shared" si="182"/>
        <v>0</v>
      </c>
      <c r="BK42" s="121" t="str">
        <f t="shared" si="183"/>
        <v/>
      </c>
      <c r="BL42" s="91">
        <f t="shared" si="184"/>
        <v>0</v>
      </c>
      <c r="BM42" s="123" t="str">
        <f t="shared" si="185"/>
        <v/>
      </c>
      <c r="BN42" s="113"/>
      <c r="BO42" s="129">
        <f t="shared" si="186"/>
        <v>0</v>
      </c>
      <c r="BP42" s="128" t="str">
        <f t="shared" si="187"/>
        <v/>
      </c>
      <c r="BQ42" s="93">
        <f t="shared" si="188"/>
        <v>0</v>
      </c>
      <c r="BR42" s="128" t="str">
        <f t="shared" si="189"/>
        <v/>
      </c>
      <c r="BS42" s="93">
        <f t="shared" si="190"/>
        <v>0</v>
      </c>
      <c r="BT42" s="128" t="str">
        <f t="shared" si="191"/>
        <v/>
      </c>
      <c r="BU42" s="93">
        <f t="shared" si="192"/>
        <v>0</v>
      </c>
      <c r="BV42" s="128" t="str">
        <f t="shared" si="193"/>
        <v/>
      </c>
      <c r="BW42" s="93">
        <f t="shared" si="194"/>
        <v>0</v>
      </c>
      <c r="BX42" s="128" t="str">
        <f t="shared" si="195"/>
        <v/>
      </c>
      <c r="BY42" s="93">
        <f t="shared" si="196"/>
        <v>0</v>
      </c>
      <c r="BZ42" s="130" t="str">
        <f t="shared" si="197"/>
        <v/>
      </c>
      <c r="CA42" s="113"/>
      <c r="CB42" s="136">
        <f t="shared" si="198"/>
        <v>0</v>
      </c>
      <c r="CC42" s="135" t="str">
        <f t="shared" si="199"/>
        <v/>
      </c>
      <c r="CD42" s="95">
        <f t="shared" si="200"/>
        <v>0</v>
      </c>
      <c r="CE42" s="135" t="str">
        <f t="shared" si="201"/>
        <v/>
      </c>
      <c r="CF42" s="95">
        <f t="shared" si="202"/>
        <v>0</v>
      </c>
      <c r="CG42" s="135" t="str">
        <f t="shared" si="203"/>
        <v/>
      </c>
      <c r="CH42" s="95">
        <f t="shared" si="204"/>
        <v>0</v>
      </c>
      <c r="CI42" s="135" t="str">
        <f t="shared" si="205"/>
        <v/>
      </c>
      <c r="CJ42" s="95">
        <f t="shared" si="206"/>
        <v>0</v>
      </c>
      <c r="CK42" s="135" t="str">
        <f t="shared" si="207"/>
        <v/>
      </c>
      <c r="CL42" s="95">
        <f t="shared" si="208"/>
        <v>0</v>
      </c>
      <c r="CM42" s="137" t="str">
        <f t="shared" si="209"/>
        <v/>
      </c>
      <c r="CO42" s="163">
        <f>IFERROR(ROUNDUP((AB42*(VLOOKUP(VLOOKUP(AC42,Données!$J$2:$L$208,3,FALSE),Données!$E$10:$G$12,3,FALSE)))/1,0),0)</f>
        <v>0</v>
      </c>
      <c r="CP42" s="159">
        <f>IFERROR(ROUNDUP((AD42*(VLOOKUP(VLOOKUP(AE42,Données!$J$2:$L$208,3,FALSE),Données!$E$10:$G$12,3,FALSE)))/1,0),0)</f>
        <v>0</v>
      </c>
      <c r="CQ42" s="159">
        <f>IFERROR(ROUNDUP((AF42*(VLOOKUP(VLOOKUP(AG42,Données!$J$2:$L$208,3,FALSE),Données!$E$10:$G$12,3,FALSE)))/1,0),0)</f>
        <v>0</v>
      </c>
      <c r="CR42" s="159">
        <f>IFERROR(ROUNDUP((AH42*(VLOOKUP(VLOOKUP(AI42,Données!$J$2:$L$208,3,FALSE),Données!$E$10:$G$12,3,FALSE)))/1,0),0)</f>
        <v>0</v>
      </c>
      <c r="CS42" s="159">
        <f>IFERROR(ROUNDUP((AJ42*(VLOOKUP(VLOOKUP(AK42,Données!$J$2:$L$208,3,FALSE),Données!$E$10:$G$12,3,FALSE)))/1,0),0)</f>
        <v>0</v>
      </c>
      <c r="CT42" s="160">
        <f>IFERROR(ROUNDUP((AL42*(VLOOKUP(VLOOKUP(AM42,Données!$J$2:$L$208,3,FALSE),Données!$E$10:$G$12,3,FALSE)))/1,0),0)</f>
        <v>0</v>
      </c>
      <c r="CU42" s="158">
        <f>IF(ISNA(15/(VLOOKUP(VLOOKUP(AC42,Données!$J$2:$L$208,3,FALSE),Données!$E$10:$G$12,3,FALSE))),0,15/(VLOOKUP(VLOOKUP(AC42,Données!$J$2:$L$208,3,FALSE),Données!$E$10:$G$12,3,FALSE)))</f>
        <v>0</v>
      </c>
      <c r="CV42" s="159">
        <f>IF(ISNA(15/(VLOOKUP(VLOOKUP(AE42,Données!$J$2:$L$208,3,FALSE),Données!$E$10:$G$12,3,FALSE))),0,15/(VLOOKUP(VLOOKUP(AE42,Données!$J$2:$L$208,3,FALSE),Données!$E$10:$G$12,3,FALSE)))</f>
        <v>0</v>
      </c>
      <c r="CW42" s="159">
        <f>IF(ISNA(15/(VLOOKUP(VLOOKUP(AG42,Données!$J$2:$L$208,3,FALSE),Données!$E$10:$G$12,3,FALSE))),0,15/(VLOOKUP(VLOOKUP(AG42,Données!$J$2:$L$208,3,FALSE),Données!$E$10:$G$12,3,FALSE)))</f>
        <v>0</v>
      </c>
      <c r="CX42" s="159">
        <f>IF(ISNA(15/(VLOOKUP(VLOOKUP(AI42,Données!$J$2:$L$208,3,FALSE),Données!$E$10:$G$12,3,FALSE))),0,15/(VLOOKUP(VLOOKUP(AI42,Données!$J$2:$L$208,3,FALSE),Données!$E$10:$G$12,3,FALSE)))</f>
        <v>0</v>
      </c>
      <c r="CY42" s="159">
        <f>IF(ISNA(15/(VLOOKUP(VLOOKUP(AK42,Données!$J$2:$L$208,3,FALSE),Données!$E$10:$G$12,3,FALSE))),0,15/(VLOOKUP(VLOOKUP(AK42,Données!$J$2:$L$208,3,FALSE),Données!$E$10:$G$12,3,FALSE)))</f>
        <v>0</v>
      </c>
      <c r="CZ42" s="160">
        <f>IF(ISNA(15/(VLOOKUP(VLOOKUP(AM42,Données!$J$2:$L$208,3,FALSE),Données!$E$10:$G$12,3,FALSE))),0,15/(VLOOKUP(VLOOKUP(AM42,Données!$J$2:$L$208,3,FALSE),Données!$E$10:$G$12,3,FALSE)))</f>
        <v>0</v>
      </c>
      <c r="DA42" s="258">
        <v>42</v>
      </c>
      <c r="DB42" s="162">
        <f t="shared" si="252"/>
        <v>18</v>
      </c>
      <c r="DC42" s="161">
        <f t="shared" si="210"/>
        <v>0</v>
      </c>
      <c r="DD42" s="256">
        <f t="shared" si="211"/>
        <v>0</v>
      </c>
      <c r="DE42" s="259">
        <f>HLOOKUP(DA42,Plan!$I$6:$IO$26,17,FALSE)</f>
        <v>16</v>
      </c>
      <c r="DF42" s="164" t="s">
        <v>448</v>
      </c>
      <c r="DG42" s="157" t="str">
        <f t="shared" si="113"/>
        <v>15h15  16</v>
      </c>
      <c r="DH42" s="332">
        <f t="shared" si="212"/>
        <v>288</v>
      </c>
      <c r="DI42" s="334">
        <f t="shared" si="141"/>
        <v>0</v>
      </c>
      <c r="DK42" s="226">
        <f>IFERROR(ROUNDUP((AO42*(VLOOKUP(VLOOKUP(AP42,Données!$J$2:$L$208,3,FALSE),Données!$E$10:$G$12,3,FALSE)))/1,0),0)</f>
        <v>412</v>
      </c>
      <c r="DL42" s="173">
        <f>IFERROR(ROUNDUP((AQ42*(VLOOKUP(VLOOKUP(AR42,Données!$J$2:$L$208,3,FALSE),Données!$E$10:$G$12,3,FALSE)))/1,0),0)</f>
        <v>147</v>
      </c>
      <c r="DM42" s="173">
        <f>IFERROR(ROUNDUP((AS42*(VLOOKUP(VLOOKUP(AT42,Données!$J$2:$L$208,3,FALSE),Données!$E$10:$G$12,3,FALSE)))/1,0),0)</f>
        <v>0</v>
      </c>
      <c r="DN42" s="173">
        <f>IFERROR(ROUNDUP((AU42*(VLOOKUP(VLOOKUP(AV42,Données!$J$2:$L$208,3,FALSE),Données!$E$10:$G$12,3,FALSE)))/1,0),0)</f>
        <v>0</v>
      </c>
      <c r="DO42" s="173">
        <f>IFERROR(ROUNDUP((AW42*(VLOOKUP(VLOOKUP(AX42,Données!$J$2:$L$208,3,FALSE),Données!$E$10:$G$12,3,FALSE)))/1,0),0)</f>
        <v>0</v>
      </c>
      <c r="DP42" s="174">
        <f>IFERROR(ROUNDUP((AY42*(VLOOKUP(VLOOKUP(AZ42,Données!$J$2:$L$208,3,FALSE),Données!$E$10:$G$12,3,FALSE)))/1,0),0)</f>
        <v>0</v>
      </c>
      <c r="DQ42" s="172">
        <f>IF(ISNA(15/(VLOOKUP(VLOOKUP(AP42,Données!$J$2:$L$208,3,FALSE),Données!$E$10:$G$12,3,FALSE))),0,15/(VLOOKUP(VLOOKUP(AP42,Données!$J$2:$L$208,3,FALSE),Données!$E$10:$G$12,3,FALSE)))</f>
        <v>11.25</v>
      </c>
      <c r="DR42" s="173">
        <f>IF(ISNA(15/(VLOOKUP(VLOOKUP(AR42,Données!$J$2:$L$208,3,FALSE),Données!$E$10:$G$12,3,FALSE))),0,15/(VLOOKUP(VLOOKUP(AR42,Données!$J$2:$L$208,3,FALSE),Données!$E$10:$G$12,3,FALSE)))</f>
        <v>11.25</v>
      </c>
      <c r="DS42" s="173">
        <f>IF(ISNA(15/(VLOOKUP(VLOOKUP(AT42,Données!$J$2:$L$208,3,FALSE),Données!$E$10:$G$12,3,FALSE))),0,15/(VLOOKUP(VLOOKUP(AT42,Données!$J$2:$L$208,3,FALSE),Données!$E$10:$G$12,3,FALSE)))</f>
        <v>0</v>
      </c>
      <c r="DT42" s="173">
        <f>IF(ISNA(15/(VLOOKUP(VLOOKUP(AV42,Données!$J$2:$L$208,3,FALSE),Données!$E$10:$G$12,3,FALSE))),0,15/(VLOOKUP(VLOOKUP(AV42,Données!$J$2:$L$208,3,FALSE),Données!$E$10:$G$12,3,FALSE)))</f>
        <v>0</v>
      </c>
      <c r="DU42" s="173">
        <f>IF(ISNA(15/(VLOOKUP(VLOOKUP(AX42,Données!$J$2:$L$208,3,FALSE),Données!$E$10:$G$12,3,FALSE))),0,15/(VLOOKUP(VLOOKUP(AX42,Données!$J$2:$L$208,3,FALSE),Données!$E$10:$G$12,3,FALSE)))</f>
        <v>0</v>
      </c>
      <c r="DV42" s="174">
        <f>IF(ISNA(15/(VLOOKUP(VLOOKUP(AZ42,Données!$J$2:$L$208,3,FALSE),Données!$E$10:$G$12,3,FALSE))),0,15/(VLOOKUP(VLOOKUP(AZ42,Données!$J$2:$L$208,3,FALSE),Données!$E$10:$G$12,3,FALSE)))</f>
        <v>0</v>
      </c>
      <c r="DW42" s="282">
        <v>42</v>
      </c>
      <c r="DX42" s="169">
        <f t="shared" si="114"/>
        <v>12</v>
      </c>
      <c r="DY42" s="171">
        <f t="shared" si="115"/>
        <v>559</v>
      </c>
      <c r="DZ42" s="228">
        <f t="shared" si="213"/>
        <v>419</v>
      </c>
      <c r="EA42" s="283">
        <f>HLOOKUP(DW42,Plan!$I$6:$IO$26,16,FALSE)</f>
        <v>0</v>
      </c>
      <c r="EB42" s="278" t="s">
        <v>448</v>
      </c>
      <c r="EC42" s="279" t="str">
        <f t="shared" si="116"/>
        <v>15h15  0</v>
      </c>
      <c r="ED42" s="84">
        <f t="shared" si="214"/>
        <v>0</v>
      </c>
      <c r="EE42" s="286">
        <f t="shared" si="143"/>
        <v>109.375</v>
      </c>
      <c r="EG42" s="208">
        <f>IFERROR(ROUNDUP((BB42*(VLOOKUP(VLOOKUP(BC42,Données!$J$2:$L$208,3,FALSE),Données!$E$10:$G$12,3,FALSE)))/1,0),0)</f>
        <v>0</v>
      </c>
      <c r="EH42" s="182">
        <f>IFERROR(ROUNDUP((BD42*(VLOOKUP(VLOOKUP(BE42,Données!$J$2:$L$208,3,FALSE),Données!$E$10:$G$12,3,FALSE)))/1,0),0)</f>
        <v>0</v>
      </c>
      <c r="EI42" s="182">
        <f>IFERROR(ROUNDUP((BF42*(VLOOKUP(VLOOKUP(BG42,Données!$J$2:$L$208,3,FALSE),Données!$E$10:$G$12,3,FALSE)))/1,0),0)</f>
        <v>0</v>
      </c>
      <c r="EJ42" s="182">
        <f>IFERROR(ROUNDUP((BH42*(VLOOKUP(VLOOKUP(BI42,Données!$J$2:$L$208,3,FALSE),Données!$E$10:$G$12,3,FALSE)))/1,0),0)</f>
        <v>0</v>
      </c>
      <c r="EK42" s="182">
        <f>IFERROR(ROUNDUP((BJ42*(VLOOKUP(VLOOKUP(BK42,Données!$J$2:$L$208,3,FALSE),Données!$E$10:$G$12,3,FALSE)))/1,0),0)</f>
        <v>0</v>
      </c>
      <c r="EL42" s="183">
        <f>IFERROR(ROUNDUP((BL42*(VLOOKUP(VLOOKUP(BM42,Données!$J$2:$L$208,3,FALSE),Données!$E$10:$G$12,3,FALSE)))/1,0),0)</f>
        <v>0</v>
      </c>
      <c r="EM42" s="181">
        <f>IF(ISNA(15/(VLOOKUP(VLOOKUP(BC42,Données!$J$2:$L$208,3,FALSE),Données!$E$10:$G$12,3,FALSE))),0,15/(VLOOKUP(VLOOKUP(BC42,Données!$J$2:$L$208,3,FALSE),Données!$E$10:$G$12,3,FALSE)))</f>
        <v>0</v>
      </c>
      <c r="EN42" s="182">
        <f>IF(ISNA(15/(VLOOKUP(VLOOKUP(BE42,Données!$J$2:$L$208,3,FALSE),Données!$E$10:$G$12,3,FALSE))),0,15/(VLOOKUP(VLOOKUP(BE42,Données!$J$2:$L$208,3,FALSE),Données!$E$10:$G$12,3,FALSE)))</f>
        <v>0</v>
      </c>
      <c r="EO42" s="182">
        <f>IF(ISNA(15/(VLOOKUP(VLOOKUP(BG42,Données!$J$2:$L$208,3,FALSE),Données!$E$10:$G$12,3,FALSE))),0,15/(VLOOKUP(VLOOKUP(BG42,Données!$J$2:$L$208,3,FALSE),Données!$E$10:$G$12,3,FALSE)))</f>
        <v>0</v>
      </c>
      <c r="EP42" s="182">
        <f>IF(ISNA(15/(VLOOKUP(VLOOKUP(BI42,Données!$J$2:$L$208,3,FALSE),Données!$E$10:$G$12,3,FALSE))),0,15/(VLOOKUP(VLOOKUP(BI42,Données!$J$2:$L$208,3,FALSE),Données!$E$10:$G$12,3,FALSE)))</f>
        <v>0</v>
      </c>
      <c r="EQ42" s="182">
        <f>IF(ISNA(15/(VLOOKUP(VLOOKUP(BK42,Données!$J$2:$L$208,3,FALSE),Données!$E$10:$G$12,3,FALSE))),0,15/(VLOOKUP(VLOOKUP(BK42,Données!$J$2:$L$208,3,FALSE),Données!$E$10:$G$12,3,FALSE)))</f>
        <v>0</v>
      </c>
      <c r="ER42" s="183">
        <f>IF(ISNA(15/(VLOOKUP(VLOOKUP(BM42,Données!$J$2:$L$208,3,FALSE),Données!$E$10:$G$12,3,FALSE))),0,15/(VLOOKUP(VLOOKUP(BM42,Données!$J$2:$L$208,3,FALSE),Données!$E$10:$G$12,3,FALSE)))</f>
        <v>0</v>
      </c>
      <c r="ES42" s="293">
        <v>42</v>
      </c>
      <c r="ET42" s="573">
        <f t="shared" si="117"/>
        <v>20</v>
      </c>
      <c r="EU42" s="180">
        <f t="shared" si="118"/>
        <v>0</v>
      </c>
      <c r="EV42" s="211" t="str">
        <f t="shared" si="215"/>
        <v/>
      </c>
      <c r="EW42" s="211">
        <f>HLOOKUP(ES42,Plan!$I$6:$IO$26,19,FALSE)</f>
        <v>9</v>
      </c>
      <c r="EX42" s="210" t="s">
        <v>448</v>
      </c>
      <c r="EY42" s="182" t="str">
        <f t="shared" si="119"/>
        <v>15h15  9</v>
      </c>
      <c r="EZ42" s="295">
        <f t="shared" si="216"/>
        <v>180</v>
      </c>
      <c r="FA42" s="296">
        <f t="shared" si="148"/>
        <v>36.125</v>
      </c>
      <c r="FC42" s="200">
        <f>IFERROR(ROUNDUP((BO42*(VLOOKUP(VLOOKUP(BP42,Données!$J$2:$L$208,3,FALSE),Données!$E$10:$G$12,3,FALSE)))/1,0),0)</f>
        <v>0</v>
      </c>
      <c r="FD42" s="190">
        <f>IFERROR(ROUNDUP((BQ42*(VLOOKUP(VLOOKUP(BR42,Données!$J$2:$L$208,3,FALSE),Données!$E$10:$G$12,3,FALSE)))/1,0),0)</f>
        <v>0</v>
      </c>
      <c r="FE42" s="190">
        <f>IFERROR(ROUNDUP((BS42*(VLOOKUP(VLOOKUP(BT42,Données!$J$2:$L$208,3,FALSE),Données!$E$10:$G$12,3,FALSE)))/1,0),0)</f>
        <v>0</v>
      </c>
      <c r="FF42" s="190">
        <f>IFERROR(ROUNDUP((BU42*(VLOOKUP(VLOOKUP(BV42,Données!$J$2:$L$208,3,FALSE),Données!$E$10:$G$12,3,FALSE)))/1,0),0)</f>
        <v>0</v>
      </c>
      <c r="FG42" s="190">
        <f>IFERROR(ROUNDUP((BW42*(VLOOKUP(VLOOKUP(BX42,Données!$J$2:$L$208,3,FALSE),Données!$E$10:$G$12,3,FALSE)))/1,0),0)</f>
        <v>0</v>
      </c>
      <c r="FH42" s="191">
        <f>IFERROR(ROUNDUP((BY42*(VLOOKUP(VLOOKUP(BZ42,Données!$J$2:$L$208,3,FALSE),Données!$E$10:$G$12,3,FALSE)))/1,0),0)</f>
        <v>0</v>
      </c>
      <c r="FI42" s="189">
        <f>IF(ISNA(15/(VLOOKUP(VLOOKUP(BP42,Données!$J$2:$L$208,3,FALSE),Données!$E$10:$G$12,3,FALSE))),0,15/(VLOOKUP(VLOOKUP(BP42,Données!$J$2:$L$208,3,FALSE),Données!$E$10:$G$12,3,FALSE)))</f>
        <v>0</v>
      </c>
      <c r="FJ42" s="190">
        <f>IF(ISNA(15/(VLOOKUP(VLOOKUP(BR42,Données!$J$2:$L$208,3,FALSE),Données!$E$10:$G$12,3,FALSE))),0,15/(VLOOKUP(VLOOKUP(BR42,Données!$J$2:$L$208,3,FALSE),Données!$E$10:$G$12,3,FALSE)))</f>
        <v>0</v>
      </c>
      <c r="FK42" s="190">
        <f>IF(ISNA(15/(VLOOKUP(VLOOKUP(BT42,Données!$J$2:$L$208,3,FALSE),Données!$E$10:$G$12,3,FALSE))),0,15/(VLOOKUP(VLOOKUP(BT42,Données!$J$2:$L$208,3,FALSE),Données!$E$10:$G$12,3,FALSE)))</f>
        <v>0</v>
      </c>
      <c r="FL42" s="190">
        <f>IF(ISNA(15/(VLOOKUP(VLOOKUP(BV42,Données!$J$2:$L$208,3,FALSE),Données!$E$10:$G$12,3,FALSE))),0,15/(VLOOKUP(VLOOKUP(BV42,Données!$J$2:$L$208,3,FALSE),Données!$E$10:$G$12,3,FALSE)))</f>
        <v>0</v>
      </c>
      <c r="FM42" s="190">
        <f>IF(ISNA(15/(VLOOKUP(VLOOKUP(BX42,Données!$J$2:$L$208,3,FALSE),Données!$E$10:$G$12,3,FALSE))),0,15/(VLOOKUP(VLOOKUP(BX42,Données!$J$2:$L$208,3,FALSE),Données!$E$10:$G$12,3,FALSE)))</f>
        <v>0</v>
      </c>
      <c r="FN42" s="191">
        <f>IF(ISNA(15/(VLOOKUP(VLOOKUP(BZ42,Données!$J$2:$L$208,3,FALSE),Données!$E$10:$G$12,3,FALSE))),0,15/(VLOOKUP(VLOOKUP(BZ42,Données!$J$2:$L$208,3,FALSE),Données!$E$10:$G$12,3,FALSE)))</f>
        <v>0</v>
      </c>
      <c r="FO42" s="305">
        <v>42</v>
      </c>
      <c r="FP42" s="188">
        <f t="shared" si="120"/>
        <v>36</v>
      </c>
      <c r="FQ42" s="190">
        <f t="shared" si="121"/>
        <v>0</v>
      </c>
      <c r="FR42" s="203" t="str">
        <f t="shared" si="217"/>
        <v/>
      </c>
      <c r="FS42" s="203">
        <f>HLOOKUP(FO42,Plan!$I$6:$IO$26,20,FALSE)</f>
        <v>0</v>
      </c>
      <c r="FT42" s="202" t="s">
        <v>448</v>
      </c>
      <c r="FU42" s="190" t="str">
        <f t="shared" si="122"/>
        <v>15h15  0</v>
      </c>
      <c r="FV42" s="307">
        <f t="shared" si="218"/>
        <v>0</v>
      </c>
      <c r="FW42" s="308">
        <f t="shared" si="145"/>
        <v>666</v>
      </c>
      <c r="FY42" s="233">
        <f>IFERROR(ROUNDUP((CB42*(VLOOKUP(VLOOKUP(CC42,Données!$J$2:$L$208,3,FALSE),Données!$E$10:$G$12,3,FALSE)))/1,0),0)</f>
        <v>0</v>
      </c>
      <c r="FZ42" s="218">
        <f>IFERROR(ROUNDUP((CD42*(VLOOKUP(VLOOKUP(CE42,Données!$J$2:$L$208,3,FALSE),Données!$E$10:$G$12,3,FALSE)))/1,0),0)</f>
        <v>0</v>
      </c>
      <c r="GA42" s="218">
        <f>IFERROR(ROUNDUP((CF42*(VLOOKUP(VLOOKUP(CG42,Données!$J$2:$L$208,3,FALSE),Données!$E$10:$G$12,3,FALSE)))/1,0),0)</f>
        <v>0</v>
      </c>
      <c r="GB42" s="218">
        <f>IFERROR(ROUNDUP((CH42*(VLOOKUP(VLOOKUP(CI42,Données!$J$2:$L$208,3,FALSE),Données!$E$10:$G$12,3,FALSE)))/1,0),0)</f>
        <v>0</v>
      </c>
      <c r="GC42" s="218">
        <f>IFERROR(ROUNDUP((CJ42*(VLOOKUP(VLOOKUP(CK42,Données!$J$2:$L$208,3,FALSE),Données!$E$10:$G$12,3,FALSE)))/1,0),0)</f>
        <v>0</v>
      </c>
      <c r="GD42" s="219">
        <f>IFERROR(ROUNDUP((CL42*(VLOOKUP(VLOOKUP(CM42,Données!$J$2:$L$208,3,FALSE),Données!$E$10:$G$12,3,FALSE)))/1,0),0)</f>
        <v>0</v>
      </c>
      <c r="GE42" s="217">
        <f>IF(ISNA(15/(VLOOKUP(VLOOKUP(CC42,Données!$J$2:$L$208,3,FALSE),Données!$E$10:$G$12,3,FALSE))),0,15/(VLOOKUP(VLOOKUP(CC42,Données!$J$2:$L$208,3,FALSE),Données!$E$10:$G$12,3,FALSE)))</f>
        <v>0</v>
      </c>
      <c r="GF42" s="218">
        <f>IF(ISNA(15/(VLOOKUP(VLOOKUP(CE42,Données!$J$2:$L$208,3,FALSE),Données!$E$10:$G$12,3,FALSE))),0,15/(VLOOKUP(VLOOKUP(CE42,Données!$J$2:$L$208,3,FALSE),Données!$E$10:$G$12,3,FALSE)))</f>
        <v>0</v>
      </c>
      <c r="GG42" s="218">
        <f>IF(ISNA(15/(VLOOKUP(VLOOKUP(CG42,Données!$J$2:$L$208,3,FALSE),Données!$E$10:$G$12,3,FALSE))),0,15/(VLOOKUP(VLOOKUP(CG42,Données!$J$2:$L$208,3,FALSE),Données!$E$10:$G$12,3,FALSE)))</f>
        <v>0</v>
      </c>
      <c r="GH42" s="218">
        <f>IF(ISNA(15/(VLOOKUP(VLOOKUP(CI42,Données!$J$2:$L$208,3,FALSE),Données!$E$10:$G$12,3,FALSE))),0,15/(VLOOKUP(VLOOKUP(CI42,Données!$J$2:$L$208,3,FALSE),Données!$E$10:$G$12,3,FALSE)))</f>
        <v>0</v>
      </c>
      <c r="GI42" s="218">
        <f>IF(ISNA(15/(VLOOKUP(VLOOKUP(CK42,Données!$J$2:$L$208,3,FALSE),Données!$E$10:$G$12,3,FALSE))),0,15/(VLOOKUP(VLOOKUP(CK42,Données!$J$2:$L$208,3,FALSE),Données!$E$10:$G$12,3,FALSE)))</f>
        <v>0</v>
      </c>
      <c r="GJ42" s="219">
        <f>IF(ISNA(15/(VLOOKUP(VLOOKUP(CM42,Données!$J$2:$L$208,3,FALSE),Données!$E$10:$G$12,3,FALSE))),0,15/(VLOOKUP(VLOOKUP(CM42,Données!$J$2:$L$208,3,FALSE),Données!$E$10:$G$12,3,FALSE)))</f>
        <v>0</v>
      </c>
      <c r="GK42" s="318">
        <v>42</v>
      </c>
      <c r="GL42" s="216">
        <f t="shared" si="124"/>
        <v>36</v>
      </c>
      <c r="GM42" s="218">
        <f t="shared" si="125"/>
        <v>0</v>
      </c>
      <c r="GN42" s="236" t="str">
        <f t="shared" si="219"/>
        <v/>
      </c>
      <c r="GO42" s="236">
        <f>HLOOKUP(GK42,Plan!$I$6:$IO$26,21,FALSE)</f>
        <v>0</v>
      </c>
      <c r="GP42" s="235" t="s">
        <v>448</v>
      </c>
      <c r="GQ42" s="218" t="str">
        <f t="shared" si="126"/>
        <v>15h15  0</v>
      </c>
      <c r="GR42" s="320">
        <f t="shared" si="220"/>
        <v>0</v>
      </c>
      <c r="GS42" s="321">
        <f t="shared" si="146"/>
        <v>65</v>
      </c>
      <c r="GT42" s="103"/>
      <c r="GU42" s="426">
        <v>0.63541666666666663</v>
      </c>
      <c r="GV42" s="431" t="e">
        <f>#REF!</f>
        <v>#REF!</v>
      </c>
      <c r="GW42" s="432" t="e">
        <f>#REF!</f>
        <v>#REF!</v>
      </c>
      <c r="GX42" s="448" t="e">
        <f t="shared" si="127"/>
        <v>#REF!</v>
      </c>
      <c r="GY42" s="431" t="e">
        <f>#REF!</f>
        <v>#REF!</v>
      </c>
      <c r="GZ42" s="423" t="e">
        <f>#REF!</f>
        <v>#REF!</v>
      </c>
      <c r="HA42" s="434" t="e">
        <f>#REF!</f>
        <v>#REF!</v>
      </c>
      <c r="HB42" s="451" t="e">
        <f t="shared" si="128"/>
        <v>#REF!</v>
      </c>
      <c r="HD42" s="426">
        <v>0.63541666666666663</v>
      </c>
      <c r="HE42" s="453" t="str">
        <f>IF(AB42=0,"",IF(VLOOKUP(AC42,Données!$J$2:$M$258,4,FALSE)="G",AB42,""))</f>
        <v/>
      </c>
      <c r="HF42" s="397" t="str">
        <f>IF(AD42=0,"",IF(VLOOKUP(AE42,Données!$J$2:$M$258,4,FALSE)="G",AD42,""))</f>
        <v/>
      </c>
      <c r="HG42" s="397" t="str">
        <f>IF(AF42=0,"",IF(VLOOKUP(AG42,Données!$J$2:$M$258,4,FALSE)="G",AF42,""))</f>
        <v/>
      </c>
      <c r="HH42" s="397" t="str">
        <f>IF(AH42=0,"",IF(VLOOKUP(AI42,Données!$J$2:$M$258,4,FALSE)="G",AH42,""))</f>
        <v/>
      </c>
      <c r="HI42" s="397" t="str">
        <f>IF(AJ42=0,"",IF(VLOOKUP(AK42,Données!$J$2:$M$258,4,FALSE)="G",AJ42,""))</f>
        <v/>
      </c>
      <c r="HJ42" s="461" t="str">
        <f>IF(AL42=0,"",IF(VLOOKUP(AM42,Données!$J$2:$M$258,4,FALSE)="G",AL42,""))</f>
        <v/>
      </c>
      <c r="HK42" s="464">
        <f t="shared" si="129"/>
        <v>0</v>
      </c>
      <c r="HL42" s="453" t="str">
        <f>IF(AO42=0,"",IF(VLOOKUP(AP42,Données!$J$2:$M$258,4,FALSE)="G",AO42,""))</f>
        <v/>
      </c>
      <c r="HM42" s="397" t="str">
        <f>IF(AQ42=0,"",IF(VLOOKUP(AR42,Données!$J$2:$M$258,4,FALSE)="G",AQ42,""))</f>
        <v/>
      </c>
      <c r="HN42" s="397" t="str">
        <f>IF(AS42=0,"",IF(VLOOKUP(AT42,Données!$J$2:$M$258,4,FALSE)="G",AS42,""))</f>
        <v/>
      </c>
      <c r="HO42" s="397" t="str">
        <f>IF(AU42=0,"",IF(VLOOKUP(AV42,Données!$J$2:$M$258,4,FALSE)="G",AU42,""))</f>
        <v/>
      </c>
      <c r="HP42" s="397" t="str">
        <f>IF(AW42=0,"",IF(VLOOKUP(AX42,Données!$J$2:$M$258,4,FALSE)="G",AW42,""))</f>
        <v/>
      </c>
      <c r="HQ42" s="461" t="str">
        <f>IF(AY42=0,"",IF(VLOOKUP(AZ42,Données!$J$2:$M$258,4,FALSE)="G",AY42,""))</f>
        <v/>
      </c>
      <c r="HR42" s="464">
        <f t="shared" si="130"/>
        <v>0</v>
      </c>
      <c r="HS42" s="453" t="str">
        <f>IF(BB42=0,"",IF(VLOOKUP(BC42,Données!$J$2:$M$258,4,FALSE)="G",BB42,""))</f>
        <v/>
      </c>
      <c r="HT42" s="397" t="str">
        <f>IF(BD42=0,"",IF(VLOOKUP(BE42,Données!$J$2:$M$258,4,FALSE)="G",BD42,""))</f>
        <v/>
      </c>
      <c r="HU42" s="397" t="str">
        <f>IF(BF42=0,"",IF(VLOOKUP(BG42,Données!$J$2:$M$258,4,FALSE)="G",BF42,""))</f>
        <v/>
      </c>
      <c r="HV42" s="397" t="str">
        <f>IF(BH42=0,"",IF(VLOOKUP(BI42,Données!$J$2:$M$258,4,FALSE)="G",BH42,""))</f>
        <v/>
      </c>
      <c r="HW42" s="397" t="str">
        <f>IF(BJ42=0,"",IF(VLOOKUP(BK42,Données!$J$2:$M$258,4,FALSE)="G",BJ42,""))</f>
        <v/>
      </c>
      <c r="HX42" s="461" t="str">
        <f>IF(BL42=0,"",IF(VLOOKUP(BM42,Données!$J$2:$M$258,4,FALSE)="G",BL42,""))</f>
        <v/>
      </c>
      <c r="HY42" s="464">
        <f t="shared" si="131"/>
        <v>0</v>
      </c>
      <c r="HZ42" s="453" t="str">
        <f>IF(BO42=0,"",IF(VLOOKUP(BP42,Données!$J$2:$M$258,4,FALSE)="G",BO42,""))</f>
        <v/>
      </c>
      <c r="IA42" s="397" t="str">
        <f>IF(BQ42=0,"",IF(VLOOKUP(BR42,Données!$J$2:$M$258,4,FALSE)="G",BQ42,""))</f>
        <v/>
      </c>
      <c r="IB42" s="397" t="str">
        <f>IF(BS42=0,"",IF(VLOOKUP(BT42,Données!$J$2:$M$258,4,FALSE)="G",BS42,""))</f>
        <v/>
      </c>
      <c r="IC42" s="397" t="str">
        <f>IF(BU42=0,"",IF(VLOOKUP(BV42,Données!$J$2:$M$258,4,FALSE)="G",BU42,""))</f>
        <v/>
      </c>
      <c r="ID42" s="397" t="str">
        <f>IF(BW42=0,"",IF(VLOOKUP(BX42,Données!$J$2:$M$258,4,FALSE)="G",BW42,""))</f>
        <v/>
      </c>
      <c r="IE42" s="461" t="str">
        <f>IF(BY42=0,"",IF(VLOOKUP(BZ42,Données!$J$2:$M$258,4,FALSE)="G",BY42,""))</f>
        <v/>
      </c>
      <c r="IF42" s="464">
        <f t="shared" si="132"/>
        <v>0</v>
      </c>
      <c r="IG42" s="453" t="str">
        <f>IF(CB42=0,"",IF(VLOOKUP(CC42,Données!$J$2:$M$258,4,FALSE)="G",CB42,""))</f>
        <v/>
      </c>
      <c r="IH42" s="397" t="str">
        <f>IF(CD42=0,"",IF(VLOOKUP(CE42,Données!$J$2:$M$258,4,FALSE)="G",CD42,""))</f>
        <v/>
      </c>
      <c r="II42" s="397" t="str">
        <f>IF(CF42=0,"",IF(VLOOKUP(CG42,Données!$J$2:$M$258,4,FALSE)="G",CF42,""))</f>
        <v/>
      </c>
      <c r="IJ42" s="397" t="str">
        <f>IF(CH42=0,"",IF(VLOOKUP(CI42,Données!$J$2:$M$258,4,FALSE)="G",CH42,""))</f>
        <v/>
      </c>
      <c r="IK42" s="397" t="str">
        <f>IF(CJ42=0,"",IF(VLOOKUP(CK42,Données!$J$2:$M$258,4,FALSE)="G",CJ42,""))</f>
        <v/>
      </c>
      <c r="IL42" s="461" t="str">
        <f>IF(CL42=0,"",IF(VLOOKUP(CM42,Données!$J$2:$M$258,4,FALSE)="G",CL42,""))</f>
        <v/>
      </c>
      <c r="IM42" s="464">
        <f t="shared" si="133"/>
        <v>0</v>
      </c>
      <c r="IO42" s="480">
        <f t="shared" si="221"/>
        <v>0</v>
      </c>
      <c r="IP42" s="481">
        <f t="shared" si="222"/>
        <v>0</v>
      </c>
      <c r="IQ42" s="482">
        <f t="shared" si="223"/>
        <v>0</v>
      </c>
      <c r="IR42" s="483">
        <f t="shared" si="224"/>
        <v>419</v>
      </c>
      <c r="IS42" s="484">
        <f t="shared" si="225"/>
        <v>0</v>
      </c>
      <c r="IT42" s="481">
        <f t="shared" si="226"/>
        <v>419</v>
      </c>
      <c r="IU42" s="482">
        <f t="shared" si="134"/>
        <v>16</v>
      </c>
      <c r="IV42" s="485">
        <f t="shared" si="135"/>
        <v>0</v>
      </c>
      <c r="IW42" s="483">
        <f>HLOOKUP(FO42,Plan!$I$6:$IO$30,25,FALSE)</f>
        <v>0</v>
      </c>
      <c r="IX42" s="482" t="str">
        <f t="shared" si="227"/>
        <v>15h15  16</v>
      </c>
      <c r="IY42" s="485">
        <f t="shared" si="228"/>
        <v>288</v>
      </c>
      <c r="IZ42" s="486">
        <f t="shared" si="229"/>
        <v>0</v>
      </c>
      <c r="JA42" s="484" t="str">
        <f t="shared" si="230"/>
        <v>15h15  0</v>
      </c>
      <c r="JB42" s="485">
        <f t="shared" si="231"/>
        <v>0</v>
      </c>
      <c r="JC42" s="487">
        <f t="shared" si="232"/>
        <v>109.375</v>
      </c>
      <c r="JD42" s="488" t="e">
        <f t="shared" si="136"/>
        <v>#REF!</v>
      </c>
      <c r="JF42" s="512">
        <f t="shared" si="233"/>
        <v>0</v>
      </c>
      <c r="JG42" s="513">
        <f t="shared" si="234"/>
        <v>0</v>
      </c>
      <c r="JH42" s="514">
        <f t="shared" si="235"/>
        <v>0</v>
      </c>
      <c r="JI42" s="515">
        <f t="shared" si="236"/>
        <v>0</v>
      </c>
      <c r="JJ42" s="513">
        <f t="shared" si="237"/>
        <v>0</v>
      </c>
      <c r="JK42" s="516">
        <f t="shared" si="238"/>
        <v>0</v>
      </c>
      <c r="JL42" s="517">
        <f t="shared" si="239"/>
        <v>0</v>
      </c>
      <c r="JM42" s="513">
        <f t="shared" si="240"/>
        <v>0</v>
      </c>
      <c r="JN42" s="514">
        <f t="shared" si="241"/>
        <v>0</v>
      </c>
      <c r="JO42" s="506">
        <f t="shared" si="137"/>
        <v>9</v>
      </c>
      <c r="JP42" s="507">
        <f t="shared" si="138"/>
        <v>0</v>
      </c>
      <c r="JQ42" s="507">
        <f t="shared" si="139"/>
        <v>0</v>
      </c>
      <c r="JR42" s="508">
        <f>HLOOKUP(GK42,Plan!$I$6:$IO$30,25,FALSE)</f>
        <v>0</v>
      </c>
      <c r="JS42" s="515" t="str">
        <f t="shared" si="242"/>
        <v>15h15  9</v>
      </c>
      <c r="JT42" s="513">
        <f t="shared" si="243"/>
        <v>180</v>
      </c>
      <c r="JU42" s="518">
        <f t="shared" si="244"/>
        <v>36.125</v>
      </c>
      <c r="JV42" s="517" t="str">
        <f t="shared" si="245"/>
        <v>15h15  0</v>
      </c>
      <c r="JW42" s="513">
        <f t="shared" si="246"/>
        <v>0</v>
      </c>
      <c r="JX42" s="519">
        <f t="shared" si="247"/>
        <v>666</v>
      </c>
      <c r="JY42" s="515" t="str">
        <f t="shared" si="248"/>
        <v>15h15  0</v>
      </c>
      <c r="JZ42" s="513">
        <f t="shared" si="249"/>
        <v>0</v>
      </c>
      <c r="KA42" s="518">
        <f t="shared" si="250"/>
        <v>65</v>
      </c>
      <c r="KB42" s="520" t="e">
        <f t="shared" si="140"/>
        <v>#REF!</v>
      </c>
    </row>
    <row r="43" spans="1:288" ht="14.25" x14ac:dyDescent="0.2">
      <c r="A43" s="385">
        <f t="shared" si="0"/>
        <v>42</v>
      </c>
      <c r="B43" s="386" t="s">
        <v>407</v>
      </c>
      <c r="C43" s="387" t="s">
        <v>573</v>
      </c>
      <c r="D43" s="388" t="s">
        <v>860</v>
      </c>
      <c r="E43" s="388" t="s">
        <v>145</v>
      </c>
      <c r="F43" s="388">
        <v>127</v>
      </c>
      <c r="G43" s="394" t="str">
        <f>IF(ISNA(VLOOKUP(E43,Données!$J$2:$K$258,2,FALSE)),"",VLOOKUP(E43,Données!$J$2:$K$258,2,FALSE))</f>
        <v>Beirut</v>
      </c>
      <c r="H43" s="80"/>
      <c r="I43" s="77" t="str">
        <f t="shared" si="107"/>
        <v>1130GPA</v>
      </c>
      <c r="J43" s="82"/>
      <c r="K43" s="344" t="s">
        <v>717</v>
      </c>
      <c r="M43" s="84">
        <f t="shared" si="1"/>
        <v>0</v>
      </c>
      <c r="N43" s="84">
        <f t="shared" si="2"/>
        <v>0</v>
      </c>
      <c r="O43" s="84">
        <f t="shared" si="3"/>
        <v>0</v>
      </c>
      <c r="P43" s="84">
        <f t="shared" si="4"/>
        <v>0</v>
      </c>
      <c r="Q43" s="84">
        <f t="shared" si="5"/>
        <v>0</v>
      </c>
      <c r="S43" s="86" t="str">
        <f t="shared" si="108"/>
        <v>1130</v>
      </c>
      <c r="T43" s="371" t="str">
        <f>VLOOKUP(S43,Données!$Q$2:$R$229,2,FALSE)</f>
        <v>1130</v>
      </c>
      <c r="U43" s="85">
        <f>COUNTIF($T$4:T43,T43)</f>
        <v>2</v>
      </c>
      <c r="V43" s="85" t="str">
        <f t="shared" si="6"/>
        <v>GPA</v>
      </c>
      <c r="W43" s="85" t="str">
        <f t="shared" si="109"/>
        <v>11302GPA</v>
      </c>
      <c r="X43" s="85">
        <f t="shared" si="149"/>
        <v>139</v>
      </c>
      <c r="Y43" s="85" t="str">
        <f t="shared" si="150"/>
        <v>LHR</v>
      </c>
      <c r="AA43" s="342" t="s">
        <v>33</v>
      </c>
      <c r="AB43" s="107">
        <f t="shared" si="151"/>
        <v>0</v>
      </c>
      <c r="AC43" s="106" t="str">
        <f t="shared" si="251"/>
        <v/>
      </c>
      <c r="AD43" s="97">
        <f t="shared" si="152"/>
        <v>0</v>
      </c>
      <c r="AE43" s="106" t="str">
        <f t="shared" si="153"/>
        <v/>
      </c>
      <c r="AF43" s="97">
        <f t="shared" si="154"/>
        <v>186</v>
      </c>
      <c r="AG43" s="106" t="str">
        <f t="shared" si="155"/>
        <v>PRN</v>
      </c>
      <c r="AH43" s="97">
        <f t="shared" si="156"/>
        <v>0</v>
      </c>
      <c r="AI43" s="106" t="str">
        <f t="shared" si="157"/>
        <v/>
      </c>
      <c r="AJ43" s="97">
        <f t="shared" si="158"/>
        <v>0</v>
      </c>
      <c r="AK43" s="106" t="str">
        <f t="shared" si="159"/>
        <v/>
      </c>
      <c r="AL43" s="97">
        <f t="shared" si="160"/>
        <v>0</v>
      </c>
      <c r="AM43" s="108" t="str">
        <f t="shared" si="161"/>
        <v/>
      </c>
      <c r="AN43" s="113"/>
      <c r="AO43" s="115">
        <f t="shared" si="162"/>
        <v>0</v>
      </c>
      <c r="AP43" s="114" t="str">
        <f t="shared" si="163"/>
        <v/>
      </c>
      <c r="AQ43" s="89">
        <f t="shared" si="164"/>
        <v>196</v>
      </c>
      <c r="AR43" s="114" t="str">
        <f t="shared" si="165"/>
        <v>KWI</v>
      </c>
      <c r="AS43" s="89">
        <f t="shared" si="166"/>
        <v>0</v>
      </c>
      <c r="AT43" s="114" t="str">
        <f t="shared" si="167"/>
        <v/>
      </c>
      <c r="AU43" s="89">
        <f t="shared" si="168"/>
        <v>0</v>
      </c>
      <c r="AV43" s="114" t="str">
        <f t="shared" si="169"/>
        <v/>
      </c>
      <c r="AW43" s="89">
        <f t="shared" si="170"/>
        <v>0</v>
      </c>
      <c r="AX43" s="114" t="str">
        <f t="shared" si="171"/>
        <v/>
      </c>
      <c r="AY43" s="89">
        <f t="shared" si="172"/>
        <v>0</v>
      </c>
      <c r="AZ43" s="116" t="str">
        <f t="shared" si="173"/>
        <v/>
      </c>
      <c r="BA43" s="113"/>
      <c r="BB43" s="122">
        <f t="shared" si="174"/>
        <v>0</v>
      </c>
      <c r="BC43" s="121" t="str">
        <f t="shared" si="175"/>
        <v/>
      </c>
      <c r="BD43" s="91">
        <f t="shared" si="176"/>
        <v>0</v>
      </c>
      <c r="BE43" s="121" t="str">
        <f t="shared" si="177"/>
        <v/>
      </c>
      <c r="BF43" s="91">
        <f t="shared" si="178"/>
        <v>0</v>
      </c>
      <c r="BG43" s="121" t="str">
        <f t="shared" si="179"/>
        <v/>
      </c>
      <c r="BH43" s="91">
        <f t="shared" si="180"/>
        <v>0</v>
      </c>
      <c r="BI43" s="121" t="str">
        <f t="shared" si="181"/>
        <v/>
      </c>
      <c r="BJ43" s="91">
        <f t="shared" si="182"/>
        <v>0</v>
      </c>
      <c r="BK43" s="121" t="str">
        <f t="shared" si="183"/>
        <v/>
      </c>
      <c r="BL43" s="91">
        <f t="shared" si="184"/>
        <v>0</v>
      </c>
      <c r="BM43" s="123" t="str">
        <f t="shared" si="185"/>
        <v/>
      </c>
      <c r="BN43" s="113"/>
      <c r="BO43" s="129">
        <f t="shared" si="186"/>
        <v>171</v>
      </c>
      <c r="BP43" s="128" t="str">
        <f t="shared" si="187"/>
        <v>SOF</v>
      </c>
      <c r="BQ43" s="93">
        <f t="shared" si="188"/>
        <v>0</v>
      </c>
      <c r="BR43" s="128" t="str">
        <f t="shared" si="189"/>
        <v/>
      </c>
      <c r="BS43" s="93">
        <f t="shared" si="190"/>
        <v>0</v>
      </c>
      <c r="BT43" s="128" t="str">
        <f t="shared" si="191"/>
        <v/>
      </c>
      <c r="BU43" s="93">
        <f t="shared" si="192"/>
        <v>0</v>
      </c>
      <c r="BV43" s="128" t="str">
        <f t="shared" si="193"/>
        <v/>
      </c>
      <c r="BW43" s="93">
        <f t="shared" si="194"/>
        <v>0</v>
      </c>
      <c r="BX43" s="128" t="str">
        <f t="shared" si="195"/>
        <v/>
      </c>
      <c r="BY43" s="93">
        <f t="shared" si="196"/>
        <v>0</v>
      </c>
      <c r="BZ43" s="130" t="str">
        <f t="shared" si="197"/>
        <v/>
      </c>
      <c r="CA43" s="113"/>
      <c r="CB43" s="136">
        <f t="shared" si="198"/>
        <v>0</v>
      </c>
      <c r="CC43" s="135" t="str">
        <f t="shared" si="199"/>
        <v/>
      </c>
      <c r="CD43" s="95">
        <f t="shared" si="200"/>
        <v>0</v>
      </c>
      <c r="CE43" s="135" t="str">
        <f t="shared" si="201"/>
        <v/>
      </c>
      <c r="CF43" s="95">
        <f t="shared" si="202"/>
        <v>0</v>
      </c>
      <c r="CG43" s="135" t="str">
        <f t="shared" si="203"/>
        <v/>
      </c>
      <c r="CH43" s="95">
        <f t="shared" si="204"/>
        <v>0</v>
      </c>
      <c r="CI43" s="135" t="str">
        <f t="shared" si="205"/>
        <v/>
      </c>
      <c r="CJ43" s="95">
        <f t="shared" si="206"/>
        <v>0</v>
      </c>
      <c r="CK43" s="135" t="str">
        <f t="shared" si="207"/>
        <v/>
      </c>
      <c r="CL43" s="95">
        <f t="shared" si="208"/>
        <v>0</v>
      </c>
      <c r="CM43" s="137" t="str">
        <f t="shared" si="209"/>
        <v/>
      </c>
      <c r="CO43" s="163">
        <f>IFERROR(ROUNDUP((AB43*(VLOOKUP(VLOOKUP(AC43,Données!$J$2:$L$208,3,FALSE),Données!$E$10:$G$12,3,FALSE)))/1,0),0)</f>
        <v>0</v>
      </c>
      <c r="CP43" s="159">
        <f>IFERROR(ROUNDUP((AD43*(VLOOKUP(VLOOKUP(AE43,Données!$J$2:$L$208,3,FALSE),Données!$E$10:$G$12,3,FALSE)))/1,0),0)</f>
        <v>0</v>
      </c>
      <c r="CQ43" s="159">
        <f>IFERROR(ROUNDUP((AF43*(VLOOKUP(VLOOKUP(AG43,Données!$J$2:$L$208,3,FALSE),Données!$E$10:$G$12,3,FALSE)))/1,0),0)</f>
        <v>248</v>
      </c>
      <c r="CR43" s="159">
        <f>IFERROR(ROUNDUP((AH43*(VLOOKUP(VLOOKUP(AI43,Données!$J$2:$L$208,3,FALSE),Données!$E$10:$G$12,3,FALSE)))/1,0),0)</f>
        <v>0</v>
      </c>
      <c r="CS43" s="159">
        <f>IFERROR(ROUNDUP((AJ43*(VLOOKUP(VLOOKUP(AK43,Données!$J$2:$L$208,3,FALSE),Données!$E$10:$G$12,3,FALSE)))/1,0),0)</f>
        <v>0</v>
      </c>
      <c r="CT43" s="160">
        <f>IFERROR(ROUNDUP((AL43*(VLOOKUP(VLOOKUP(AM43,Données!$J$2:$L$208,3,FALSE),Données!$E$10:$G$12,3,FALSE)))/1,0),0)</f>
        <v>0</v>
      </c>
      <c r="CU43" s="158">
        <f>IF(ISNA(15/(VLOOKUP(VLOOKUP(AC43,Données!$J$2:$L$208,3,FALSE),Données!$E$10:$G$12,3,FALSE))),0,15/(VLOOKUP(VLOOKUP(AC43,Données!$J$2:$L$208,3,FALSE),Données!$E$10:$G$12,3,FALSE)))</f>
        <v>0</v>
      </c>
      <c r="CV43" s="159">
        <f>IF(ISNA(15/(VLOOKUP(VLOOKUP(AE43,Données!$J$2:$L$208,3,FALSE),Données!$E$10:$G$12,3,FALSE))),0,15/(VLOOKUP(VLOOKUP(AE43,Données!$J$2:$L$208,3,FALSE),Données!$E$10:$G$12,3,FALSE)))</f>
        <v>0</v>
      </c>
      <c r="CW43" s="159">
        <f>IF(ISNA(15/(VLOOKUP(VLOOKUP(AG43,Données!$J$2:$L$208,3,FALSE),Données!$E$10:$G$12,3,FALSE))),0,15/(VLOOKUP(VLOOKUP(AG43,Données!$J$2:$L$208,3,FALSE),Données!$E$10:$G$12,3,FALSE)))</f>
        <v>11.25</v>
      </c>
      <c r="CX43" s="159">
        <f>IF(ISNA(15/(VLOOKUP(VLOOKUP(AI43,Données!$J$2:$L$208,3,FALSE),Données!$E$10:$G$12,3,FALSE))),0,15/(VLOOKUP(VLOOKUP(AI43,Données!$J$2:$L$208,3,FALSE),Données!$E$10:$G$12,3,FALSE)))</f>
        <v>0</v>
      </c>
      <c r="CY43" s="159">
        <f>IF(ISNA(15/(VLOOKUP(VLOOKUP(AK43,Données!$J$2:$L$208,3,FALSE),Données!$E$10:$G$12,3,FALSE))),0,15/(VLOOKUP(VLOOKUP(AK43,Données!$J$2:$L$208,3,FALSE),Données!$E$10:$G$12,3,FALSE)))</f>
        <v>0</v>
      </c>
      <c r="CZ43" s="160">
        <f>IF(ISNA(15/(VLOOKUP(VLOOKUP(AM43,Données!$J$2:$L$208,3,FALSE),Données!$E$10:$G$12,3,FALSE))),0,15/(VLOOKUP(VLOOKUP(AM43,Données!$J$2:$L$208,3,FALSE),Données!$E$10:$G$12,3,FALSE)))</f>
        <v>0</v>
      </c>
      <c r="DA43" s="258">
        <v>43</v>
      </c>
      <c r="DB43" s="162">
        <f t="shared" si="252"/>
        <v>12</v>
      </c>
      <c r="DC43" s="161">
        <f t="shared" si="210"/>
        <v>248</v>
      </c>
      <c r="DD43" s="256">
        <f t="shared" si="211"/>
        <v>186</v>
      </c>
      <c r="DE43" s="259">
        <f>HLOOKUP(DA43,Plan!$I$6:$IO$26,17,FALSE)</f>
        <v>15</v>
      </c>
      <c r="DF43" s="164" t="s">
        <v>449</v>
      </c>
      <c r="DG43" s="157" t="str">
        <f t="shared" si="113"/>
        <v>15h30  15</v>
      </c>
      <c r="DH43" s="332">
        <f t="shared" si="212"/>
        <v>180</v>
      </c>
      <c r="DI43" s="334">
        <f t="shared" si="141"/>
        <v>248</v>
      </c>
      <c r="DK43" s="226">
        <f>IFERROR(ROUNDUP((AO43*(VLOOKUP(VLOOKUP(AP43,Données!$J$2:$L$208,3,FALSE),Données!$E$10:$G$12,3,FALSE)))/1,0),0)</f>
        <v>0</v>
      </c>
      <c r="DL43" s="173">
        <f>IFERROR(ROUNDUP((AQ43*(VLOOKUP(VLOOKUP(AR43,Données!$J$2:$L$208,3,FALSE),Données!$E$10:$G$12,3,FALSE)))/1,0),0)</f>
        <v>262</v>
      </c>
      <c r="DM43" s="173">
        <f>IFERROR(ROUNDUP((AS43*(VLOOKUP(VLOOKUP(AT43,Données!$J$2:$L$208,3,FALSE),Données!$E$10:$G$12,3,FALSE)))/1,0),0)</f>
        <v>0</v>
      </c>
      <c r="DN43" s="173">
        <f>IFERROR(ROUNDUP((AU43*(VLOOKUP(VLOOKUP(AV43,Données!$J$2:$L$208,3,FALSE),Données!$E$10:$G$12,3,FALSE)))/1,0),0)</f>
        <v>0</v>
      </c>
      <c r="DO43" s="173">
        <f>IFERROR(ROUNDUP((AW43*(VLOOKUP(VLOOKUP(AX43,Données!$J$2:$L$208,3,FALSE),Données!$E$10:$G$12,3,FALSE)))/1,0),0)</f>
        <v>0</v>
      </c>
      <c r="DP43" s="174">
        <f>IFERROR(ROUNDUP((AY43*(VLOOKUP(VLOOKUP(AZ43,Données!$J$2:$L$208,3,FALSE),Données!$E$10:$G$12,3,FALSE)))/1,0),0)</f>
        <v>0</v>
      </c>
      <c r="DQ43" s="172">
        <f>IF(ISNA(15/(VLOOKUP(VLOOKUP(AP43,Données!$J$2:$L$208,3,FALSE),Données!$E$10:$G$12,3,FALSE))),0,15/(VLOOKUP(VLOOKUP(AP43,Données!$J$2:$L$208,3,FALSE),Données!$E$10:$G$12,3,FALSE)))</f>
        <v>0</v>
      </c>
      <c r="DR43" s="173">
        <f>IF(ISNA(15/(VLOOKUP(VLOOKUP(AR43,Données!$J$2:$L$208,3,FALSE),Données!$E$10:$G$12,3,FALSE))),0,15/(VLOOKUP(VLOOKUP(AR43,Données!$J$2:$L$208,3,FALSE),Données!$E$10:$G$12,3,FALSE)))</f>
        <v>11.25</v>
      </c>
      <c r="DS43" s="173">
        <f>IF(ISNA(15/(VLOOKUP(VLOOKUP(AT43,Données!$J$2:$L$208,3,FALSE),Données!$E$10:$G$12,3,FALSE))),0,15/(VLOOKUP(VLOOKUP(AT43,Données!$J$2:$L$208,3,FALSE),Données!$E$10:$G$12,3,FALSE)))</f>
        <v>0</v>
      </c>
      <c r="DT43" s="173">
        <f>IF(ISNA(15/(VLOOKUP(VLOOKUP(AV43,Données!$J$2:$L$208,3,FALSE),Données!$E$10:$G$12,3,FALSE))),0,15/(VLOOKUP(VLOOKUP(AV43,Données!$J$2:$L$208,3,FALSE),Données!$E$10:$G$12,3,FALSE)))</f>
        <v>0</v>
      </c>
      <c r="DU43" s="173">
        <f>IF(ISNA(15/(VLOOKUP(VLOOKUP(AX43,Données!$J$2:$L$208,3,FALSE),Données!$E$10:$G$12,3,FALSE))),0,15/(VLOOKUP(VLOOKUP(AX43,Données!$J$2:$L$208,3,FALSE),Données!$E$10:$G$12,3,FALSE)))</f>
        <v>0</v>
      </c>
      <c r="DV43" s="174">
        <f>IF(ISNA(15/(VLOOKUP(VLOOKUP(AZ43,Données!$J$2:$L$208,3,FALSE),Données!$E$10:$G$12,3,FALSE))),0,15/(VLOOKUP(VLOOKUP(AZ43,Données!$J$2:$L$208,3,FALSE),Données!$E$10:$G$12,3,FALSE)))</f>
        <v>0</v>
      </c>
      <c r="DW43" s="282">
        <v>43</v>
      </c>
      <c r="DX43" s="169">
        <f t="shared" si="114"/>
        <v>12</v>
      </c>
      <c r="DY43" s="171">
        <f t="shared" si="115"/>
        <v>262</v>
      </c>
      <c r="DZ43" s="228">
        <f t="shared" si="213"/>
        <v>196</v>
      </c>
      <c r="EA43" s="283">
        <f>HLOOKUP(DW43,Plan!$I$6:$IO$26,16,FALSE)</f>
        <v>0</v>
      </c>
      <c r="EB43" s="278" t="s">
        <v>449</v>
      </c>
      <c r="EC43" s="279" t="str">
        <f t="shared" si="116"/>
        <v>15h30  0</v>
      </c>
      <c r="ED43" s="84">
        <f t="shared" si="214"/>
        <v>0</v>
      </c>
      <c r="EE43" s="286">
        <f t="shared" si="143"/>
        <v>86.5</v>
      </c>
      <c r="EG43" s="208">
        <f>IFERROR(ROUNDUP((BB43*(VLOOKUP(VLOOKUP(BC43,Données!$J$2:$L$208,3,FALSE),Données!$E$10:$G$12,3,FALSE)))/1,0),0)</f>
        <v>0</v>
      </c>
      <c r="EH43" s="182">
        <f>IFERROR(ROUNDUP((BD43*(VLOOKUP(VLOOKUP(BE43,Données!$J$2:$L$208,3,FALSE),Données!$E$10:$G$12,3,FALSE)))/1,0),0)</f>
        <v>0</v>
      </c>
      <c r="EI43" s="182">
        <f>IFERROR(ROUNDUP((BF43*(VLOOKUP(VLOOKUP(BG43,Données!$J$2:$L$208,3,FALSE),Données!$E$10:$G$12,3,FALSE)))/1,0),0)</f>
        <v>0</v>
      </c>
      <c r="EJ43" s="182">
        <f>IFERROR(ROUNDUP((BH43*(VLOOKUP(VLOOKUP(BI43,Données!$J$2:$L$208,3,FALSE),Données!$E$10:$G$12,3,FALSE)))/1,0),0)</f>
        <v>0</v>
      </c>
      <c r="EK43" s="182">
        <f>IFERROR(ROUNDUP((BJ43*(VLOOKUP(VLOOKUP(BK43,Données!$J$2:$L$208,3,FALSE),Données!$E$10:$G$12,3,FALSE)))/1,0),0)</f>
        <v>0</v>
      </c>
      <c r="EL43" s="183">
        <f>IFERROR(ROUNDUP((BL43*(VLOOKUP(VLOOKUP(BM43,Données!$J$2:$L$208,3,FALSE),Données!$E$10:$G$12,3,FALSE)))/1,0),0)</f>
        <v>0</v>
      </c>
      <c r="EM43" s="181">
        <f>IF(ISNA(15/(VLOOKUP(VLOOKUP(BC43,Données!$J$2:$L$208,3,FALSE),Données!$E$10:$G$12,3,FALSE))),0,15/(VLOOKUP(VLOOKUP(BC43,Données!$J$2:$L$208,3,FALSE),Données!$E$10:$G$12,3,FALSE)))</f>
        <v>0</v>
      </c>
      <c r="EN43" s="182">
        <f>IF(ISNA(15/(VLOOKUP(VLOOKUP(BE43,Données!$J$2:$L$208,3,FALSE),Données!$E$10:$G$12,3,FALSE))),0,15/(VLOOKUP(VLOOKUP(BE43,Données!$J$2:$L$208,3,FALSE),Données!$E$10:$G$12,3,FALSE)))</f>
        <v>0</v>
      </c>
      <c r="EO43" s="182">
        <f>IF(ISNA(15/(VLOOKUP(VLOOKUP(BG43,Données!$J$2:$L$208,3,FALSE),Données!$E$10:$G$12,3,FALSE))),0,15/(VLOOKUP(VLOOKUP(BG43,Données!$J$2:$L$208,3,FALSE),Données!$E$10:$G$12,3,FALSE)))</f>
        <v>0</v>
      </c>
      <c r="EP43" s="182">
        <f>IF(ISNA(15/(VLOOKUP(VLOOKUP(BI43,Données!$J$2:$L$208,3,FALSE),Données!$E$10:$G$12,3,FALSE))),0,15/(VLOOKUP(VLOOKUP(BI43,Données!$J$2:$L$208,3,FALSE),Données!$E$10:$G$12,3,FALSE)))</f>
        <v>0</v>
      </c>
      <c r="EQ43" s="182">
        <f>IF(ISNA(15/(VLOOKUP(VLOOKUP(BK43,Données!$J$2:$L$208,3,FALSE),Données!$E$10:$G$12,3,FALSE))),0,15/(VLOOKUP(VLOOKUP(BK43,Données!$J$2:$L$208,3,FALSE),Données!$E$10:$G$12,3,FALSE)))</f>
        <v>0</v>
      </c>
      <c r="ER43" s="183">
        <f>IF(ISNA(15/(VLOOKUP(VLOOKUP(BM43,Données!$J$2:$L$208,3,FALSE),Données!$E$10:$G$12,3,FALSE))),0,15/(VLOOKUP(VLOOKUP(BM43,Données!$J$2:$L$208,3,FALSE),Données!$E$10:$G$12,3,FALSE)))</f>
        <v>0</v>
      </c>
      <c r="ES43" s="293">
        <v>43</v>
      </c>
      <c r="ET43" s="573">
        <f t="shared" si="117"/>
        <v>20</v>
      </c>
      <c r="EU43" s="180">
        <f t="shared" si="118"/>
        <v>0</v>
      </c>
      <c r="EV43" s="211" t="str">
        <f t="shared" si="215"/>
        <v/>
      </c>
      <c r="EW43" s="211">
        <f>HLOOKUP(ES43,Plan!$I$6:$IO$26,19,FALSE)</f>
        <v>10</v>
      </c>
      <c r="EX43" s="210" t="s">
        <v>449</v>
      </c>
      <c r="EY43" s="182" t="str">
        <f t="shared" si="119"/>
        <v>15h30  10</v>
      </c>
      <c r="EZ43" s="295">
        <f t="shared" si="216"/>
        <v>200</v>
      </c>
      <c r="FA43" s="296">
        <f t="shared" si="148"/>
        <v>49.5</v>
      </c>
      <c r="FC43" s="200">
        <f>IFERROR(ROUNDUP((BO43*(VLOOKUP(VLOOKUP(BP43,Données!$J$2:$L$208,3,FALSE),Données!$E$10:$G$12,3,FALSE)))/1,0),0)</f>
        <v>72</v>
      </c>
      <c r="FD43" s="190">
        <f>IFERROR(ROUNDUP((BQ43*(VLOOKUP(VLOOKUP(BR43,Données!$J$2:$L$208,3,FALSE),Données!$E$10:$G$12,3,FALSE)))/1,0),0)</f>
        <v>0</v>
      </c>
      <c r="FE43" s="190">
        <f>IFERROR(ROUNDUP((BS43*(VLOOKUP(VLOOKUP(BT43,Données!$J$2:$L$208,3,FALSE),Données!$E$10:$G$12,3,FALSE)))/1,0),0)</f>
        <v>0</v>
      </c>
      <c r="FF43" s="190">
        <f>IFERROR(ROUNDUP((BU43*(VLOOKUP(VLOOKUP(BV43,Données!$J$2:$L$208,3,FALSE),Données!$E$10:$G$12,3,FALSE)))/1,0),0)</f>
        <v>0</v>
      </c>
      <c r="FG43" s="190">
        <f>IFERROR(ROUNDUP((BW43*(VLOOKUP(VLOOKUP(BX43,Données!$J$2:$L$208,3,FALSE),Données!$E$10:$G$12,3,FALSE)))/1,0),0)</f>
        <v>0</v>
      </c>
      <c r="FH43" s="191">
        <f>IFERROR(ROUNDUP((BY43*(VLOOKUP(VLOOKUP(BZ43,Données!$J$2:$L$208,3,FALSE),Données!$E$10:$G$12,3,FALSE)))/1,0),0)</f>
        <v>0</v>
      </c>
      <c r="FI43" s="189">
        <f>IF(ISNA(15/(VLOOKUP(VLOOKUP(BP43,Données!$J$2:$L$208,3,FALSE),Données!$E$10:$G$12,3,FALSE))),0,15/(VLOOKUP(VLOOKUP(BP43,Données!$J$2:$L$208,3,FALSE),Données!$E$10:$G$12,3,FALSE)))</f>
        <v>36</v>
      </c>
      <c r="FJ43" s="190">
        <f>IF(ISNA(15/(VLOOKUP(VLOOKUP(BR43,Données!$J$2:$L$208,3,FALSE),Données!$E$10:$G$12,3,FALSE))),0,15/(VLOOKUP(VLOOKUP(BR43,Données!$J$2:$L$208,3,FALSE),Données!$E$10:$G$12,3,FALSE)))</f>
        <v>0</v>
      </c>
      <c r="FK43" s="190">
        <f>IF(ISNA(15/(VLOOKUP(VLOOKUP(BT43,Données!$J$2:$L$208,3,FALSE),Données!$E$10:$G$12,3,FALSE))),0,15/(VLOOKUP(VLOOKUP(BT43,Données!$J$2:$L$208,3,FALSE),Données!$E$10:$G$12,3,FALSE)))</f>
        <v>0</v>
      </c>
      <c r="FL43" s="190">
        <f>IF(ISNA(15/(VLOOKUP(VLOOKUP(BV43,Données!$J$2:$L$208,3,FALSE),Données!$E$10:$G$12,3,FALSE))),0,15/(VLOOKUP(VLOOKUP(BV43,Données!$J$2:$L$208,3,FALSE),Données!$E$10:$G$12,3,FALSE)))</f>
        <v>0</v>
      </c>
      <c r="FM43" s="190">
        <f>IF(ISNA(15/(VLOOKUP(VLOOKUP(BX43,Données!$J$2:$L$208,3,FALSE),Données!$E$10:$G$12,3,FALSE))),0,15/(VLOOKUP(VLOOKUP(BX43,Données!$J$2:$L$208,3,FALSE),Données!$E$10:$G$12,3,FALSE)))</f>
        <v>0</v>
      </c>
      <c r="FN43" s="191">
        <f>IF(ISNA(15/(VLOOKUP(VLOOKUP(BZ43,Données!$J$2:$L$208,3,FALSE),Données!$E$10:$G$12,3,FALSE))),0,15/(VLOOKUP(VLOOKUP(BZ43,Données!$J$2:$L$208,3,FALSE),Données!$E$10:$G$12,3,FALSE)))</f>
        <v>0</v>
      </c>
      <c r="FO43" s="305">
        <v>43</v>
      </c>
      <c r="FP43" s="188">
        <f t="shared" si="120"/>
        <v>36</v>
      </c>
      <c r="FQ43" s="190">
        <f t="shared" si="121"/>
        <v>72</v>
      </c>
      <c r="FR43" s="203">
        <f t="shared" si="217"/>
        <v>171</v>
      </c>
      <c r="FS43" s="203">
        <f>HLOOKUP(FO43,Plan!$I$6:$IO$26,20,FALSE)</f>
        <v>0</v>
      </c>
      <c r="FT43" s="202" t="s">
        <v>449</v>
      </c>
      <c r="FU43" s="190" t="str">
        <f t="shared" si="122"/>
        <v>15h30  0</v>
      </c>
      <c r="FV43" s="307">
        <f t="shared" si="218"/>
        <v>0</v>
      </c>
      <c r="FW43" s="308">
        <f t="shared" si="145"/>
        <v>738</v>
      </c>
      <c r="FY43" s="233">
        <f>IFERROR(ROUNDUP((CB43*(VLOOKUP(VLOOKUP(CC43,Données!$J$2:$L$208,3,FALSE),Données!$E$10:$G$12,3,FALSE)))/1,0),0)</f>
        <v>0</v>
      </c>
      <c r="FZ43" s="218">
        <f>IFERROR(ROUNDUP((CD43*(VLOOKUP(VLOOKUP(CE43,Données!$J$2:$L$208,3,FALSE),Données!$E$10:$G$12,3,FALSE)))/1,0),0)</f>
        <v>0</v>
      </c>
      <c r="GA43" s="218">
        <f>IFERROR(ROUNDUP((CF43*(VLOOKUP(VLOOKUP(CG43,Données!$J$2:$L$208,3,FALSE),Données!$E$10:$G$12,3,FALSE)))/1,0),0)</f>
        <v>0</v>
      </c>
      <c r="GB43" s="218">
        <f>IFERROR(ROUNDUP((CH43*(VLOOKUP(VLOOKUP(CI43,Données!$J$2:$L$208,3,FALSE),Données!$E$10:$G$12,3,FALSE)))/1,0),0)</f>
        <v>0</v>
      </c>
      <c r="GC43" s="218">
        <f>IFERROR(ROUNDUP((CJ43*(VLOOKUP(VLOOKUP(CK43,Données!$J$2:$L$208,3,FALSE),Données!$E$10:$G$12,3,FALSE)))/1,0),0)</f>
        <v>0</v>
      </c>
      <c r="GD43" s="219">
        <f>IFERROR(ROUNDUP((CL43*(VLOOKUP(VLOOKUP(CM43,Données!$J$2:$L$208,3,FALSE),Données!$E$10:$G$12,3,FALSE)))/1,0),0)</f>
        <v>0</v>
      </c>
      <c r="GE43" s="217">
        <f>IF(ISNA(15/(VLOOKUP(VLOOKUP(CC43,Données!$J$2:$L$208,3,FALSE),Données!$E$10:$G$12,3,FALSE))),0,15/(VLOOKUP(VLOOKUP(CC43,Données!$J$2:$L$208,3,FALSE),Données!$E$10:$G$12,3,FALSE)))</f>
        <v>0</v>
      </c>
      <c r="GF43" s="218">
        <f>IF(ISNA(15/(VLOOKUP(VLOOKUP(CE43,Données!$J$2:$L$208,3,FALSE),Données!$E$10:$G$12,3,FALSE))),0,15/(VLOOKUP(VLOOKUP(CE43,Données!$J$2:$L$208,3,FALSE),Données!$E$10:$G$12,3,FALSE)))</f>
        <v>0</v>
      </c>
      <c r="GG43" s="218">
        <f>IF(ISNA(15/(VLOOKUP(VLOOKUP(CG43,Données!$J$2:$L$208,3,FALSE),Données!$E$10:$G$12,3,FALSE))),0,15/(VLOOKUP(VLOOKUP(CG43,Données!$J$2:$L$208,3,FALSE),Données!$E$10:$G$12,3,FALSE)))</f>
        <v>0</v>
      </c>
      <c r="GH43" s="218">
        <f>IF(ISNA(15/(VLOOKUP(VLOOKUP(CI43,Données!$J$2:$L$208,3,FALSE),Données!$E$10:$G$12,3,FALSE))),0,15/(VLOOKUP(VLOOKUP(CI43,Données!$J$2:$L$208,3,FALSE),Données!$E$10:$G$12,3,FALSE)))</f>
        <v>0</v>
      </c>
      <c r="GI43" s="218">
        <f>IF(ISNA(15/(VLOOKUP(VLOOKUP(CK43,Données!$J$2:$L$208,3,FALSE),Données!$E$10:$G$12,3,FALSE))),0,15/(VLOOKUP(VLOOKUP(CK43,Données!$J$2:$L$208,3,FALSE),Données!$E$10:$G$12,3,FALSE)))</f>
        <v>0</v>
      </c>
      <c r="GJ43" s="219">
        <f>IF(ISNA(15/(VLOOKUP(VLOOKUP(CM43,Données!$J$2:$L$208,3,FALSE),Données!$E$10:$G$12,3,FALSE))),0,15/(VLOOKUP(VLOOKUP(CM43,Données!$J$2:$L$208,3,FALSE),Données!$E$10:$G$12,3,FALSE)))</f>
        <v>0</v>
      </c>
      <c r="GK43" s="318">
        <v>43</v>
      </c>
      <c r="GL43" s="216">
        <f t="shared" si="124"/>
        <v>36</v>
      </c>
      <c r="GM43" s="218">
        <f t="shared" si="125"/>
        <v>0</v>
      </c>
      <c r="GN43" s="236" t="str">
        <f t="shared" si="219"/>
        <v/>
      </c>
      <c r="GO43" s="236">
        <f>HLOOKUP(GK43,Plan!$I$6:$IO$26,21,FALSE)</f>
        <v>0</v>
      </c>
      <c r="GP43" s="235" t="s">
        <v>449</v>
      </c>
      <c r="GQ43" s="218" t="str">
        <f t="shared" si="126"/>
        <v>15h30  0</v>
      </c>
      <c r="GR43" s="320">
        <f t="shared" si="220"/>
        <v>0</v>
      </c>
      <c r="GS43" s="321">
        <f t="shared" si="146"/>
        <v>65</v>
      </c>
      <c r="GT43" s="103"/>
      <c r="GU43" s="426">
        <v>0.64583333333333337</v>
      </c>
      <c r="GV43" s="431" t="e">
        <f>#REF!</f>
        <v>#REF!</v>
      </c>
      <c r="GW43" s="432" t="e">
        <f>#REF!</f>
        <v>#REF!</v>
      </c>
      <c r="GX43" s="448" t="e">
        <f t="shared" si="127"/>
        <v>#REF!</v>
      </c>
      <c r="GY43" s="431" t="e">
        <f>#REF!</f>
        <v>#REF!</v>
      </c>
      <c r="GZ43" s="423" t="e">
        <f>#REF!</f>
        <v>#REF!</v>
      </c>
      <c r="HA43" s="434" t="e">
        <f>#REF!</f>
        <v>#REF!</v>
      </c>
      <c r="HB43" s="451" t="e">
        <f t="shared" si="128"/>
        <v>#REF!</v>
      </c>
      <c r="HD43" s="426">
        <v>0.64583333333333337</v>
      </c>
      <c r="HE43" s="453" t="str">
        <f>IF(AB43=0,"",IF(VLOOKUP(AC43,Données!$J$2:$M$258,4,FALSE)="G",AB43,""))</f>
        <v/>
      </c>
      <c r="HF43" s="397" t="str">
        <f>IF(AD43=0,"",IF(VLOOKUP(AE43,Données!$J$2:$M$258,4,FALSE)="G",AD43,""))</f>
        <v/>
      </c>
      <c r="HG43" s="397" t="str">
        <f>IF(AF43=0,"",IF(VLOOKUP(AG43,Données!$J$2:$M$258,4,FALSE)="G",AF43,""))</f>
        <v/>
      </c>
      <c r="HH43" s="397" t="str">
        <f>IF(AH43=0,"",IF(VLOOKUP(AI43,Données!$J$2:$M$258,4,FALSE)="G",AH43,""))</f>
        <v/>
      </c>
      <c r="HI43" s="397" t="str">
        <f>IF(AJ43=0,"",IF(VLOOKUP(AK43,Données!$J$2:$M$258,4,FALSE)="G",AJ43,""))</f>
        <v/>
      </c>
      <c r="HJ43" s="461" t="str">
        <f>IF(AL43=0,"",IF(VLOOKUP(AM43,Données!$J$2:$M$258,4,FALSE)="G",AL43,""))</f>
        <v/>
      </c>
      <c r="HK43" s="464">
        <f t="shared" si="129"/>
        <v>0</v>
      </c>
      <c r="HL43" s="453" t="str">
        <f>IF(AO43=0,"",IF(VLOOKUP(AP43,Données!$J$2:$M$258,4,FALSE)="G",AO43,""))</f>
        <v/>
      </c>
      <c r="HM43" s="397" t="str">
        <f>IF(AQ43=0,"",IF(VLOOKUP(AR43,Données!$J$2:$M$258,4,FALSE)="G",AQ43,""))</f>
        <v/>
      </c>
      <c r="HN43" s="397" t="str">
        <f>IF(AS43=0,"",IF(VLOOKUP(AT43,Données!$J$2:$M$258,4,FALSE)="G",AS43,""))</f>
        <v/>
      </c>
      <c r="HO43" s="397" t="str">
        <f>IF(AU43=0,"",IF(VLOOKUP(AV43,Données!$J$2:$M$258,4,FALSE)="G",AU43,""))</f>
        <v/>
      </c>
      <c r="HP43" s="397" t="str">
        <f>IF(AW43=0,"",IF(VLOOKUP(AX43,Données!$J$2:$M$258,4,FALSE)="G",AW43,""))</f>
        <v/>
      </c>
      <c r="HQ43" s="461" t="str">
        <f>IF(AY43=0,"",IF(VLOOKUP(AZ43,Données!$J$2:$M$258,4,FALSE)="G",AY43,""))</f>
        <v/>
      </c>
      <c r="HR43" s="464">
        <f t="shared" si="130"/>
        <v>0</v>
      </c>
      <c r="HS43" s="453" t="str">
        <f>IF(BB43=0,"",IF(VLOOKUP(BC43,Données!$J$2:$M$258,4,FALSE)="G",BB43,""))</f>
        <v/>
      </c>
      <c r="HT43" s="397" t="str">
        <f>IF(BD43=0,"",IF(VLOOKUP(BE43,Données!$J$2:$M$258,4,FALSE)="G",BD43,""))</f>
        <v/>
      </c>
      <c r="HU43" s="397" t="str">
        <f>IF(BF43=0,"",IF(VLOOKUP(BG43,Données!$J$2:$M$258,4,FALSE)="G",BF43,""))</f>
        <v/>
      </c>
      <c r="HV43" s="397" t="str">
        <f>IF(BH43=0,"",IF(VLOOKUP(BI43,Données!$J$2:$M$258,4,FALSE)="G",BH43,""))</f>
        <v/>
      </c>
      <c r="HW43" s="397" t="str">
        <f>IF(BJ43=0,"",IF(VLOOKUP(BK43,Données!$J$2:$M$258,4,FALSE)="G",BJ43,""))</f>
        <v/>
      </c>
      <c r="HX43" s="461" t="str">
        <f>IF(BL43=0,"",IF(VLOOKUP(BM43,Données!$J$2:$M$258,4,FALSE)="G",BL43,""))</f>
        <v/>
      </c>
      <c r="HY43" s="464">
        <f t="shared" si="131"/>
        <v>0</v>
      </c>
      <c r="HZ43" s="453" t="str">
        <f>IF(BO43=0,"",IF(VLOOKUP(BP43,Données!$J$2:$M$258,4,FALSE)="G",BO43,""))</f>
        <v/>
      </c>
      <c r="IA43" s="397" t="str">
        <f>IF(BQ43=0,"",IF(VLOOKUP(BR43,Données!$J$2:$M$258,4,FALSE)="G",BQ43,""))</f>
        <v/>
      </c>
      <c r="IB43" s="397" t="str">
        <f>IF(BS43=0,"",IF(VLOOKUP(BT43,Données!$J$2:$M$258,4,FALSE)="G",BS43,""))</f>
        <v/>
      </c>
      <c r="IC43" s="397" t="str">
        <f>IF(BU43=0,"",IF(VLOOKUP(BV43,Données!$J$2:$M$258,4,FALSE)="G",BU43,""))</f>
        <v/>
      </c>
      <c r="ID43" s="397" t="str">
        <f>IF(BW43=0,"",IF(VLOOKUP(BX43,Données!$J$2:$M$258,4,FALSE)="G",BW43,""))</f>
        <v/>
      </c>
      <c r="IE43" s="461" t="str">
        <f>IF(BY43=0,"",IF(VLOOKUP(BZ43,Données!$J$2:$M$258,4,FALSE)="G",BY43,""))</f>
        <v/>
      </c>
      <c r="IF43" s="464">
        <f t="shared" si="132"/>
        <v>0</v>
      </c>
      <c r="IG43" s="453" t="str">
        <f>IF(CB43=0,"",IF(VLOOKUP(CC43,Données!$J$2:$M$258,4,FALSE)="G",CB43,""))</f>
        <v/>
      </c>
      <c r="IH43" s="397" t="str">
        <f>IF(CD43=0,"",IF(VLOOKUP(CE43,Données!$J$2:$M$258,4,FALSE)="G",CD43,""))</f>
        <v/>
      </c>
      <c r="II43" s="397" t="str">
        <f>IF(CF43=0,"",IF(VLOOKUP(CG43,Données!$J$2:$M$258,4,FALSE)="G",CF43,""))</f>
        <v/>
      </c>
      <c r="IJ43" s="397" t="str">
        <f>IF(CH43=0,"",IF(VLOOKUP(CI43,Données!$J$2:$M$258,4,FALSE)="G",CH43,""))</f>
        <v/>
      </c>
      <c r="IK43" s="397" t="str">
        <f>IF(CJ43=0,"",IF(VLOOKUP(CK43,Données!$J$2:$M$258,4,FALSE)="G",CJ43,""))</f>
        <v/>
      </c>
      <c r="IL43" s="461" t="str">
        <f>IF(CL43=0,"",IF(VLOOKUP(CM43,Données!$J$2:$M$258,4,FALSE)="G",CL43,""))</f>
        <v/>
      </c>
      <c r="IM43" s="464">
        <f t="shared" si="133"/>
        <v>0</v>
      </c>
      <c r="IO43" s="480">
        <f t="shared" si="221"/>
        <v>0</v>
      </c>
      <c r="IP43" s="481">
        <f t="shared" si="222"/>
        <v>0</v>
      </c>
      <c r="IQ43" s="482">
        <f t="shared" si="223"/>
        <v>186</v>
      </c>
      <c r="IR43" s="483">
        <f t="shared" si="224"/>
        <v>196</v>
      </c>
      <c r="IS43" s="484">
        <f t="shared" si="225"/>
        <v>186</v>
      </c>
      <c r="IT43" s="481">
        <f t="shared" si="226"/>
        <v>196</v>
      </c>
      <c r="IU43" s="482">
        <f t="shared" si="134"/>
        <v>15</v>
      </c>
      <c r="IV43" s="485">
        <f t="shared" si="135"/>
        <v>0</v>
      </c>
      <c r="IW43" s="483">
        <f>HLOOKUP(FO43,Plan!$I$6:$IO$30,25,FALSE)</f>
        <v>0</v>
      </c>
      <c r="IX43" s="482" t="str">
        <f t="shared" si="227"/>
        <v>15h30  15</v>
      </c>
      <c r="IY43" s="485">
        <f t="shared" si="228"/>
        <v>180</v>
      </c>
      <c r="IZ43" s="486">
        <f t="shared" si="229"/>
        <v>248</v>
      </c>
      <c r="JA43" s="484" t="str">
        <f t="shared" si="230"/>
        <v>15h30  0</v>
      </c>
      <c r="JB43" s="485">
        <f t="shared" si="231"/>
        <v>0</v>
      </c>
      <c r="JC43" s="487">
        <f t="shared" si="232"/>
        <v>86.5</v>
      </c>
      <c r="JD43" s="488" t="e">
        <f t="shared" si="136"/>
        <v>#REF!</v>
      </c>
      <c r="JF43" s="512">
        <f t="shared" si="233"/>
        <v>0</v>
      </c>
      <c r="JG43" s="513">
        <f t="shared" si="234"/>
        <v>0</v>
      </c>
      <c r="JH43" s="514">
        <f t="shared" si="235"/>
        <v>0</v>
      </c>
      <c r="JI43" s="515">
        <f t="shared" si="236"/>
        <v>0</v>
      </c>
      <c r="JJ43" s="513">
        <f t="shared" si="237"/>
        <v>171</v>
      </c>
      <c r="JK43" s="516">
        <f t="shared" si="238"/>
        <v>0</v>
      </c>
      <c r="JL43" s="517">
        <f t="shared" si="239"/>
        <v>0</v>
      </c>
      <c r="JM43" s="513">
        <f t="shared" si="240"/>
        <v>171</v>
      </c>
      <c r="JN43" s="514">
        <f t="shared" si="241"/>
        <v>0</v>
      </c>
      <c r="JO43" s="506">
        <f t="shared" si="137"/>
        <v>10</v>
      </c>
      <c r="JP43" s="507">
        <f t="shared" si="138"/>
        <v>0</v>
      </c>
      <c r="JQ43" s="507">
        <f t="shared" si="139"/>
        <v>0</v>
      </c>
      <c r="JR43" s="508">
        <f>HLOOKUP(GK43,Plan!$I$6:$IO$30,25,FALSE)</f>
        <v>0</v>
      </c>
      <c r="JS43" s="515" t="str">
        <f t="shared" si="242"/>
        <v>15h30  10</v>
      </c>
      <c r="JT43" s="513">
        <f t="shared" si="243"/>
        <v>200</v>
      </c>
      <c r="JU43" s="518">
        <f t="shared" si="244"/>
        <v>49.5</v>
      </c>
      <c r="JV43" s="517" t="str">
        <f t="shared" si="245"/>
        <v>15h30  0</v>
      </c>
      <c r="JW43" s="513">
        <f t="shared" si="246"/>
        <v>0</v>
      </c>
      <c r="JX43" s="519">
        <f t="shared" si="247"/>
        <v>738</v>
      </c>
      <c r="JY43" s="515" t="str">
        <f t="shared" si="248"/>
        <v>15h30  0</v>
      </c>
      <c r="JZ43" s="513">
        <f t="shared" si="249"/>
        <v>0</v>
      </c>
      <c r="KA43" s="518">
        <f t="shared" si="250"/>
        <v>65</v>
      </c>
      <c r="KB43" s="520" t="e">
        <f t="shared" si="140"/>
        <v>#REF!</v>
      </c>
    </row>
    <row r="44" spans="1:288" ht="14.25" x14ac:dyDescent="0.2">
      <c r="A44" s="385">
        <f t="shared" si="0"/>
        <v>43</v>
      </c>
      <c r="B44" s="386" t="s">
        <v>406</v>
      </c>
      <c r="C44" s="387" t="s">
        <v>573</v>
      </c>
      <c r="D44" s="388" t="s">
        <v>846</v>
      </c>
      <c r="E44" s="388" t="s">
        <v>306</v>
      </c>
      <c r="F44" s="388">
        <v>238</v>
      </c>
      <c r="G44" s="394" t="str">
        <f>IF(ISNA(VLOOKUP(E44,Données!$J$2:$K$258,2,FALSE)),"",VLOOKUP(E44,Données!$J$2:$K$258,2,FALSE))</f>
        <v>New York JFK</v>
      </c>
      <c r="H44" s="80"/>
      <c r="I44" s="77" t="str">
        <f t="shared" si="107"/>
        <v>1135GPA</v>
      </c>
      <c r="J44" s="82"/>
      <c r="K44" s="344" t="s">
        <v>718</v>
      </c>
      <c r="M44" s="84">
        <f t="shared" si="1"/>
        <v>0</v>
      </c>
      <c r="N44" s="84">
        <f t="shared" si="2"/>
        <v>0</v>
      </c>
      <c r="O44" s="84">
        <f t="shared" si="3"/>
        <v>0</v>
      </c>
      <c r="P44" s="84">
        <f t="shared" si="4"/>
        <v>0</v>
      </c>
      <c r="Q44" s="84">
        <f t="shared" si="5"/>
        <v>0</v>
      </c>
      <c r="S44" s="86" t="str">
        <f t="shared" si="108"/>
        <v>1135</v>
      </c>
      <c r="T44" s="371" t="str">
        <f>VLOOKUP(S44,Données!$Q$2:$R$229,2,FALSE)</f>
        <v>1130</v>
      </c>
      <c r="U44" s="85">
        <f>COUNTIF($T$4:T44,T44)</f>
        <v>3</v>
      </c>
      <c r="V44" s="85" t="str">
        <f t="shared" si="6"/>
        <v>GPA</v>
      </c>
      <c r="W44" s="85" t="str">
        <f t="shared" si="109"/>
        <v>11303GPA</v>
      </c>
      <c r="X44" s="85">
        <f t="shared" si="149"/>
        <v>154</v>
      </c>
      <c r="Y44" s="85" t="str">
        <f t="shared" si="150"/>
        <v>SVO</v>
      </c>
      <c r="AA44" s="342" t="s">
        <v>34</v>
      </c>
      <c r="AB44" s="107">
        <f t="shared" si="151"/>
        <v>0</v>
      </c>
      <c r="AC44" s="106" t="str">
        <f t="shared" si="251"/>
        <v/>
      </c>
      <c r="AD44" s="97">
        <f t="shared" si="152"/>
        <v>0</v>
      </c>
      <c r="AE44" s="106" t="str">
        <f t="shared" si="153"/>
        <v/>
      </c>
      <c r="AF44" s="97">
        <f t="shared" si="154"/>
        <v>0</v>
      </c>
      <c r="AG44" s="106" t="str">
        <f t="shared" si="155"/>
        <v/>
      </c>
      <c r="AH44" s="97">
        <f t="shared" si="156"/>
        <v>0</v>
      </c>
      <c r="AI44" s="106" t="str">
        <f t="shared" si="157"/>
        <v/>
      </c>
      <c r="AJ44" s="97">
        <f t="shared" si="158"/>
        <v>0</v>
      </c>
      <c r="AK44" s="106" t="str">
        <f t="shared" si="159"/>
        <v/>
      </c>
      <c r="AL44" s="97">
        <f t="shared" si="160"/>
        <v>0</v>
      </c>
      <c r="AM44" s="108" t="str">
        <f t="shared" si="161"/>
        <v/>
      </c>
      <c r="AN44" s="113"/>
      <c r="AO44" s="115">
        <f t="shared" si="162"/>
        <v>0</v>
      </c>
      <c r="AP44" s="114" t="str">
        <f t="shared" si="163"/>
        <v/>
      </c>
      <c r="AQ44" s="89">
        <f t="shared" si="164"/>
        <v>77</v>
      </c>
      <c r="AR44" s="114" t="str">
        <f t="shared" si="165"/>
        <v>KIV</v>
      </c>
      <c r="AS44" s="89">
        <f t="shared" si="166"/>
        <v>0</v>
      </c>
      <c r="AT44" s="114" t="str">
        <f t="shared" si="167"/>
        <v/>
      </c>
      <c r="AU44" s="89">
        <f t="shared" si="168"/>
        <v>0</v>
      </c>
      <c r="AV44" s="114" t="str">
        <f t="shared" si="169"/>
        <v/>
      </c>
      <c r="AW44" s="89">
        <f t="shared" si="170"/>
        <v>0</v>
      </c>
      <c r="AX44" s="114" t="str">
        <f t="shared" si="171"/>
        <v/>
      </c>
      <c r="AY44" s="89">
        <f t="shared" si="172"/>
        <v>0</v>
      </c>
      <c r="AZ44" s="116" t="str">
        <f t="shared" si="173"/>
        <v/>
      </c>
      <c r="BA44" s="113"/>
      <c r="BB44" s="122">
        <f t="shared" si="174"/>
        <v>116</v>
      </c>
      <c r="BC44" s="121" t="str">
        <f t="shared" si="175"/>
        <v>LHR</v>
      </c>
      <c r="BD44" s="91">
        <f t="shared" si="176"/>
        <v>0</v>
      </c>
      <c r="BE44" s="121" t="str">
        <f t="shared" si="177"/>
        <v/>
      </c>
      <c r="BF44" s="91">
        <f t="shared" si="178"/>
        <v>0</v>
      </c>
      <c r="BG44" s="121" t="str">
        <f t="shared" si="179"/>
        <v/>
      </c>
      <c r="BH44" s="91">
        <f t="shared" si="180"/>
        <v>0</v>
      </c>
      <c r="BI44" s="121" t="str">
        <f t="shared" si="181"/>
        <v/>
      </c>
      <c r="BJ44" s="91">
        <f t="shared" si="182"/>
        <v>0</v>
      </c>
      <c r="BK44" s="121" t="str">
        <f t="shared" si="183"/>
        <v/>
      </c>
      <c r="BL44" s="91">
        <f t="shared" si="184"/>
        <v>0</v>
      </c>
      <c r="BM44" s="123" t="str">
        <f t="shared" si="185"/>
        <v/>
      </c>
      <c r="BN44" s="113"/>
      <c r="BO44" s="129">
        <f t="shared" si="186"/>
        <v>0</v>
      </c>
      <c r="BP44" s="128" t="str">
        <f t="shared" si="187"/>
        <v/>
      </c>
      <c r="BQ44" s="93">
        <f t="shared" si="188"/>
        <v>0</v>
      </c>
      <c r="BR44" s="128" t="str">
        <f t="shared" si="189"/>
        <v/>
      </c>
      <c r="BS44" s="93">
        <f t="shared" si="190"/>
        <v>167</v>
      </c>
      <c r="BT44" s="128" t="str">
        <f t="shared" si="191"/>
        <v>DUB</v>
      </c>
      <c r="BU44" s="93">
        <f t="shared" si="192"/>
        <v>0</v>
      </c>
      <c r="BV44" s="128" t="str">
        <f t="shared" si="193"/>
        <v/>
      </c>
      <c r="BW44" s="93">
        <f t="shared" si="194"/>
        <v>0</v>
      </c>
      <c r="BX44" s="128" t="str">
        <f t="shared" si="195"/>
        <v/>
      </c>
      <c r="BY44" s="93">
        <f t="shared" si="196"/>
        <v>0</v>
      </c>
      <c r="BZ44" s="130" t="str">
        <f t="shared" si="197"/>
        <v/>
      </c>
      <c r="CA44" s="113"/>
      <c r="CB44" s="136">
        <f t="shared" si="198"/>
        <v>0</v>
      </c>
      <c r="CC44" s="135" t="str">
        <f t="shared" si="199"/>
        <v/>
      </c>
      <c r="CD44" s="95">
        <f t="shared" si="200"/>
        <v>0</v>
      </c>
      <c r="CE44" s="135" t="str">
        <f t="shared" si="201"/>
        <v/>
      </c>
      <c r="CF44" s="95">
        <f t="shared" si="202"/>
        <v>0</v>
      </c>
      <c r="CG44" s="135" t="str">
        <f t="shared" si="203"/>
        <v/>
      </c>
      <c r="CH44" s="95">
        <f t="shared" si="204"/>
        <v>0</v>
      </c>
      <c r="CI44" s="135" t="str">
        <f t="shared" si="205"/>
        <v/>
      </c>
      <c r="CJ44" s="95">
        <f t="shared" si="206"/>
        <v>0</v>
      </c>
      <c r="CK44" s="135" t="str">
        <f t="shared" si="207"/>
        <v/>
      </c>
      <c r="CL44" s="95">
        <f t="shared" si="208"/>
        <v>0</v>
      </c>
      <c r="CM44" s="137" t="str">
        <f t="shared" si="209"/>
        <v/>
      </c>
      <c r="CO44" s="163">
        <f>IFERROR(ROUNDUP((AB44*(VLOOKUP(VLOOKUP(AC44,Données!$J$2:$L$208,3,FALSE),Données!$E$10:$G$12,3,FALSE)))/1,0),0)</f>
        <v>0</v>
      </c>
      <c r="CP44" s="159">
        <f>IFERROR(ROUNDUP((AD44*(VLOOKUP(VLOOKUP(AE44,Données!$J$2:$L$208,3,FALSE),Données!$E$10:$G$12,3,FALSE)))/1,0),0)</f>
        <v>0</v>
      </c>
      <c r="CQ44" s="159">
        <f>IFERROR(ROUNDUP((AF44*(VLOOKUP(VLOOKUP(AG44,Données!$J$2:$L$208,3,FALSE),Données!$E$10:$G$12,3,FALSE)))/1,0),0)</f>
        <v>0</v>
      </c>
      <c r="CR44" s="159">
        <f>IFERROR(ROUNDUP((AH44*(VLOOKUP(VLOOKUP(AI44,Données!$J$2:$L$208,3,FALSE),Données!$E$10:$G$12,3,FALSE)))/1,0),0)</f>
        <v>0</v>
      </c>
      <c r="CS44" s="159">
        <f>IFERROR(ROUNDUP((AJ44*(VLOOKUP(VLOOKUP(AK44,Données!$J$2:$L$208,3,FALSE),Données!$E$10:$G$12,3,FALSE)))/1,0),0)</f>
        <v>0</v>
      </c>
      <c r="CT44" s="160">
        <f>IFERROR(ROUNDUP((AL44*(VLOOKUP(VLOOKUP(AM44,Données!$J$2:$L$208,3,FALSE),Données!$E$10:$G$12,3,FALSE)))/1,0),0)</f>
        <v>0</v>
      </c>
      <c r="CU44" s="158">
        <f>IF(ISNA(15/(VLOOKUP(VLOOKUP(AC44,Données!$J$2:$L$208,3,FALSE),Données!$E$10:$G$12,3,FALSE))),0,15/(VLOOKUP(VLOOKUP(AC44,Données!$J$2:$L$208,3,FALSE),Données!$E$10:$G$12,3,FALSE)))</f>
        <v>0</v>
      </c>
      <c r="CV44" s="159">
        <f>IF(ISNA(15/(VLOOKUP(VLOOKUP(AE44,Données!$J$2:$L$208,3,FALSE),Données!$E$10:$G$12,3,FALSE))),0,15/(VLOOKUP(VLOOKUP(AE44,Données!$J$2:$L$208,3,FALSE),Données!$E$10:$G$12,3,FALSE)))</f>
        <v>0</v>
      </c>
      <c r="CW44" s="159">
        <f>IF(ISNA(15/(VLOOKUP(VLOOKUP(AG44,Données!$J$2:$L$208,3,FALSE),Données!$E$10:$G$12,3,FALSE))),0,15/(VLOOKUP(VLOOKUP(AG44,Données!$J$2:$L$208,3,FALSE),Données!$E$10:$G$12,3,FALSE)))</f>
        <v>0</v>
      </c>
      <c r="CX44" s="159">
        <f>IF(ISNA(15/(VLOOKUP(VLOOKUP(AI44,Données!$J$2:$L$208,3,FALSE),Données!$E$10:$G$12,3,FALSE))),0,15/(VLOOKUP(VLOOKUP(AI44,Données!$J$2:$L$208,3,FALSE),Données!$E$10:$G$12,3,FALSE)))</f>
        <v>0</v>
      </c>
      <c r="CY44" s="159">
        <f>IF(ISNA(15/(VLOOKUP(VLOOKUP(AK44,Données!$J$2:$L$208,3,FALSE),Données!$E$10:$G$12,3,FALSE))),0,15/(VLOOKUP(VLOOKUP(AK44,Données!$J$2:$L$208,3,FALSE),Données!$E$10:$G$12,3,FALSE)))</f>
        <v>0</v>
      </c>
      <c r="CZ44" s="160">
        <f>IF(ISNA(15/(VLOOKUP(VLOOKUP(AM44,Données!$J$2:$L$208,3,FALSE),Données!$E$10:$G$12,3,FALSE))),0,15/(VLOOKUP(VLOOKUP(AM44,Données!$J$2:$L$208,3,FALSE),Données!$E$10:$G$12,3,FALSE)))</f>
        <v>0</v>
      </c>
      <c r="DA44" s="258">
        <v>44</v>
      </c>
      <c r="DB44" s="162">
        <f t="shared" si="252"/>
        <v>12</v>
      </c>
      <c r="DC44" s="161">
        <f t="shared" si="210"/>
        <v>0</v>
      </c>
      <c r="DD44" s="256">
        <f t="shared" si="211"/>
        <v>0</v>
      </c>
      <c r="DE44" s="259">
        <f>HLOOKUP(DA44,Plan!$I$6:$IO$26,17,FALSE)</f>
        <v>15</v>
      </c>
      <c r="DF44" s="164" t="s">
        <v>450</v>
      </c>
      <c r="DG44" s="157" t="str">
        <f t="shared" si="113"/>
        <v>15h45  15</v>
      </c>
      <c r="DH44" s="332">
        <f t="shared" si="212"/>
        <v>180</v>
      </c>
      <c r="DI44" s="334">
        <f t="shared" si="141"/>
        <v>68</v>
      </c>
      <c r="DK44" s="226">
        <f>IFERROR(ROUNDUP((AO44*(VLOOKUP(VLOOKUP(AP44,Données!$J$2:$L$208,3,FALSE),Données!$E$10:$G$12,3,FALSE)))/1,0),0)</f>
        <v>0</v>
      </c>
      <c r="DL44" s="173">
        <f>IFERROR(ROUNDUP((AQ44*(VLOOKUP(VLOOKUP(AR44,Données!$J$2:$L$208,3,FALSE),Données!$E$10:$G$12,3,FALSE)))/1,0),0)</f>
        <v>65</v>
      </c>
      <c r="DM44" s="173">
        <f>IFERROR(ROUNDUP((AS44*(VLOOKUP(VLOOKUP(AT44,Données!$J$2:$L$208,3,FALSE),Données!$E$10:$G$12,3,FALSE)))/1,0),0)</f>
        <v>0</v>
      </c>
      <c r="DN44" s="173">
        <f>IFERROR(ROUNDUP((AU44*(VLOOKUP(VLOOKUP(AV44,Données!$J$2:$L$208,3,FALSE),Données!$E$10:$G$12,3,FALSE)))/1,0),0)</f>
        <v>0</v>
      </c>
      <c r="DO44" s="173">
        <f>IFERROR(ROUNDUP((AW44*(VLOOKUP(VLOOKUP(AX44,Données!$J$2:$L$208,3,FALSE),Données!$E$10:$G$12,3,FALSE)))/1,0),0)</f>
        <v>0</v>
      </c>
      <c r="DP44" s="174">
        <f>IFERROR(ROUNDUP((AY44*(VLOOKUP(VLOOKUP(AZ44,Données!$J$2:$L$208,3,FALSE),Données!$E$10:$G$12,3,FALSE)))/1,0),0)</f>
        <v>0</v>
      </c>
      <c r="DQ44" s="172">
        <f>IF(ISNA(15/(VLOOKUP(VLOOKUP(AP44,Données!$J$2:$L$208,3,FALSE),Données!$E$10:$G$12,3,FALSE))),0,15/(VLOOKUP(VLOOKUP(AP44,Données!$J$2:$L$208,3,FALSE),Données!$E$10:$G$12,3,FALSE)))</f>
        <v>0</v>
      </c>
      <c r="DR44" s="173">
        <f>IF(ISNA(15/(VLOOKUP(VLOOKUP(AR44,Données!$J$2:$L$208,3,FALSE),Données!$E$10:$G$12,3,FALSE))),0,15/(VLOOKUP(VLOOKUP(AR44,Données!$J$2:$L$208,3,FALSE),Données!$E$10:$G$12,3,FALSE)))</f>
        <v>18</v>
      </c>
      <c r="DS44" s="173">
        <f>IF(ISNA(15/(VLOOKUP(VLOOKUP(AT44,Données!$J$2:$L$208,3,FALSE),Données!$E$10:$G$12,3,FALSE))),0,15/(VLOOKUP(VLOOKUP(AT44,Données!$J$2:$L$208,3,FALSE),Données!$E$10:$G$12,3,FALSE)))</f>
        <v>0</v>
      </c>
      <c r="DT44" s="173">
        <f>IF(ISNA(15/(VLOOKUP(VLOOKUP(AV44,Données!$J$2:$L$208,3,FALSE),Données!$E$10:$G$12,3,FALSE))),0,15/(VLOOKUP(VLOOKUP(AV44,Données!$J$2:$L$208,3,FALSE),Données!$E$10:$G$12,3,FALSE)))</f>
        <v>0</v>
      </c>
      <c r="DU44" s="173">
        <f>IF(ISNA(15/(VLOOKUP(VLOOKUP(AX44,Données!$J$2:$L$208,3,FALSE),Données!$E$10:$G$12,3,FALSE))),0,15/(VLOOKUP(VLOOKUP(AX44,Données!$J$2:$L$208,3,FALSE),Données!$E$10:$G$12,3,FALSE)))</f>
        <v>0</v>
      </c>
      <c r="DV44" s="174">
        <f>IF(ISNA(15/(VLOOKUP(VLOOKUP(AZ44,Données!$J$2:$L$208,3,FALSE),Données!$E$10:$G$12,3,FALSE))),0,15/(VLOOKUP(VLOOKUP(AZ44,Données!$J$2:$L$208,3,FALSE),Données!$E$10:$G$12,3,FALSE)))</f>
        <v>0</v>
      </c>
      <c r="DW44" s="282">
        <v>44</v>
      </c>
      <c r="DX44" s="169">
        <f t="shared" si="114"/>
        <v>18</v>
      </c>
      <c r="DY44" s="171">
        <f t="shared" si="115"/>
        <v>65</v>
      </c>
      <c r="DZ44" s="228">
        <f t="shared" si="213"/>
        <v>77</v>
      </c>
      <c r="EA44" s="283">
        <f>HLOOKUP(DW44,Plan!$I$6:$IO$26,16,FALSE)</f>
        <v>0</v>
      </c>
      <c r="EB44" s="278" t="s">
        <v>450</v>
      </c>
      <c r="EC44" s="279" t="str">
        <f t="shared" si="116"/>
        <v>15h45  0</v>
      </c>
      <c r="ED44" s="84">
        <f t="shared" si="214"/>
        <v>0</v>
      </c>
      <c r="EE44" s="286">
        <f t="shared" si="143"/>
        <v>41.375</v>
      </c>
      <c r="EG44" s="208">
        <f>IFERROR(ROUNDUP((BB44*(VLOOKUP(VLOOKUP(BC44,Données!$J$2:$L$208,3,FALSE),Données!$E$10:$G$12,3,FALSE)))/1,0),0)</f>
        <v>49</v>
      </c>
      <c r="EH44" s="182">
        <f>IFERROR(ROUNDUP((BD44*(VLOOKUP(VLOOKUP(BE44,Données!$J$2:$L$208,3,FALSE),Données!$E$10:$G$12,3,FALSE)))/1,0),0)</f>
        <v>0</v>
      </c>
      <c r="EI44" s="182">
        <f>IFERROR(ROUNDUP((BF44*(VLOOKUP(VLOOKUP(BG44,Données!$J$2:$L$208,3,FALSE),Données!$E$10:$G$12,3,FALSE)))/1,0),0)</f>
        <v>0</v>
      </c>
      <c r="EJ44" s="182">
        <f>IFERROR(ROUNDUP((BH44*(VLOOKUP(VLOOKUP(BI44,Données!$J$2:$L$208,3,FALSE),Données!$E$10:$G$12,3,FALSE)))/1,0),0)</f>
        <v>0</v>
      </c>
      <c r="EK44" s="182">
        <f>IFERROR(ROUNDUP((BJ44*(VLOOKUP(VLOOKUP(BK44,Données!$J$2:$L$208,3,FALSE),Données!$E$10:$G$12,3,FALSE)))/1,0),0)</f>
        <v>0</v>
      </c>
      <c r="EL44" s="183">
        <f>IFERROR(ROUNDUP((BL44*(VLOOKUP(VLOOKUP(BM44,Données!$J$2:$L$208,3,FALSE),Données!$E$10:$G$12,3,FALSE)))/1,0),0)</f>
        <v>0</v>
      </c>
      <c r="EM44" s="181">
        <f>IF(ISNA(15/(VLOOKUP(VLOOKUP(BC44,Données!$J$2:$L$208,3,FALSE),Données!$E$10:$G$12,3,FALSE))),0,15/(VLOOKUP(VLOOKUP(BC44,Données!$J$2:$L$208,3,FALSE),Données!$E$10:$G$12,3,FALSE)))</f>
        <v>36</v>
      </c>
      <c r="EN44" s="182">
        <f>IF(ISNA(15/(VLOOKUP(VLOOKUP(BE44,Données!$J$2:$L$208,3,FALSE),Données!$E$10:$G$12,3,FALSE))),0,15/(VLOOKUP(VLOOKUP(BE44,Données!$J$2:$L$208,3,FALSE),Données!$E$10:$G$12,3,FALSE)))</f>
        <v>0</v>
      </c>
      <c r="EO44" s="182">
        <f>IF(ISNA(15/(VLOOKUP(VLOOKUP(BG44,Données!$J$2:$L$208,3,FALSE),Données!$E$10:$G$12,3,FALSE))),0,15/(VLOOKUP(VLOOKUP(BG44,Données!$J$2:$L$208,3,FALSE),Données!$E$10:$G$12,3,FALSE)))</f>
        <v>0</v>
      </c>
      <c r="EP44" s="182">
        <f>IF(ISNA(15/(VLOOKUP(VLOOKUP(BI44,Données!$J$2:$L$208,3,FALSE),Données!$E$10:$G$12,3,FALSE))),0,15/(VLOOKUP(VLOOKUP(BI44,Données!$J$2:$L$208,3,FALSE),Données!$E$10:$G$12,3,FALSE)))</f>
        <v>0</v>
      </c>
      <c r="EQ44" s="182">
        <f>IF(ISNA(15/(VLOOKUP(VLOOKUP(BK44,Données!$J$2:$L$208,3,FALSE),Données!$E$10:$G$12,3,FALSE))),0,15/(VLOOKUP(VLOOKUP(BK44,Données!$J$2:$L$208,3,FALSE),Données!$E$10:$G$12,3,FALSE)))</f>
        <v>0</v>
      </c>
      <c r="ER44" s="183">
        <f>IF(ISNA(15/(VLOOKUP(VLOOKUP(BM44,Données!$J$2:$L$208,3,FALSE),Données!$E$10:$G$12,3,FALSE))),0,15/(VLOOKUP(VLOOKUP(BM44,Données!$J$2:$L$208,3,FALSE),Données!$E$10:$G$12,3,FALSE)))</f>
        <v>0</v>
      </c>
      <c r="ES44" s="293">
        <v>44</v>
      </c>
      <c r="ET44" s="573">
        <f t="shared" si="117"/>
        <v>36</v>
      </c>
      <c r="EU44" s="180">
        <f t="shared" si="118"/>
        <v>49</v>
      </c>
      <c r="EV44" s="211">
        <f t="shared" si="215"/>
        <v>116</v>
      </c>
      <c r="EW44" s="211">
        <f>HLOOKUP(ES44,Plan!$I$6:$IO$26,19,FALSE)</f>
        <v>10</v>
      </c>
      <c r="EX44" s="210" t="s">
        <v>450</v>
      </c>
      <c r="EY44" s="182" t="str">
        <f t="shared" si="119"/>
        <v>15h45  10</v>
      </c>
      <c r="EZ44" s="295">
        <f t="shared" si="216"/>
        <v>360</v>
      </c>
      <c r="FA44" s="296">
        <f t="shared" si="148"/>
        <v>62.375</v>
      </c>
      <c r="FC44" s="200">
        <f>IFERROR(ROUNDUP((BO44*(VLOOKUP(VLOOKUP(BP44,Données!$J$2:$L$208,3,FALSE),Données!$E$10:$G$12,3,FALSE)))/1,0),0)</f>
        <v>0</v>
      </c>
      <c r="FD44" s="190">
        <f>IFERROR(ROUNDUP((BQ44*(VLOOKUP(VLOOKUP(BR44,Données!$J$2:$L$208,3,FALSE),Données!$E$10:$G$12,3,FALSE)))/1,0),0)</f>
        <v>0</v>
      </c>
      <c r="FE44" s="190">
        <f>IFERROR(ROUNDUP((BS44*(VLOOKUP(VLOOKUP(BT44,Données!$J$2:$L$208,3,FALSE),Données!$E$10:$G$12,3,FALSE)))/1,0),0)</f>
        <v>70</v>
      </c>
      <c r="FF44" s="190">
        <f>IFERROR(ROUNDUP((BU44*(VLOOKUP(VLOOKUP(BV44,Données!$J$2:$L$208,3,FALSE),Données!$E$10:$G$12,3,FALSE)))/1,0),0)</f>
        <v>0</v>
      </c>
      <c r="FG44" s="190">
        <f>IFERROR(ROUNDUP((BW44*(VLOOKUP(VLOOKUP(BX44,Données!$J$2:$L$208,3,FALSE),Données!$E$10:$G$12,3,FALSE)))/1,0),0)</f>
        <v>0</v>
      </c>
      <c r="FH44" s="191">
        <f>IFERROR(ROUNDUP((BY44*(VLOOKUP(VLOOKUP(BZ44,Données!$J$2:$L$208,3,FALSE),Données!$E$10:$G$12,3,FALSE)))/1,0),0)</f>
        <v>0</v>
      </c>
      <c r="FI44" s="189">
        <f>IF(ISNA(15/(VLOOKUP(VLOOKUP(BP44,Données!$J$2:$L$208,3,FALSE),Données!$E$10:$G$12,3,FALSE))),0,15/(VLOOKUP(VLOOKUP(BP44,Données!$J$2:$L$208,3,FALSE),Données!$E$10:$G$12,3,FALSE)))</f>
        <v>0</v>
      </c>
      <c r="FJ44" s="190">
        <f>IF(ISNA(15/(VLOOKUP(VLOOKUP(BR44,Données!$J$2:$L$208,3,FALSE),Données!$E$10:$G$12,3,FALSE))),0,15/(VLOOKUP(VLOOKUP(BR44,Données!$J$2:$L$208,3,FALSE),Données!$E$10:$G$12,3,FALSE)))</f>
        <v>0</v>
      </c>
      <c r="FK44" s="190">
        <f>IF(ISNA(15/(VLOOKUP(VLOOKUP(BT44,Données!$J$2:$L$208,3,FALSE),Données!$E$10:$G$12,3,FALSE))),0,15/(VLOOKUP(VLOOKUP(BT44,Données!$J$2:$L$208,3,FALSE),Données!$E$10:$G$12,3,FALSE)))</f>
        <v>36</v>
      </c>
      <c r="FL44" s="190">
        <f>IF(ISNA(15/(VLOOKUP(VLOOKUP(BV44,Données!$J$2:$L$208,3,FALSE),Données!$E$10:$G$12,3,FALSE))),0,15/(VLOOKUP(VLOOKUP(BV44,Données!$J$2:$L$208,3,FALSE),Données!$E$10:$G$12,3,FALSE)))</f>
        <v>0</v>
      </c>
      <c r="FM44" s="190">
        <f>IF(ISNA(15/(VLOOKUP(VLOOKUP(BX44,Données!$J$2:$L$208,3,FALSE),Données!$E$10:$G$12,3,FALSE))),0,15/(VLOOKUP(VLOOKUP(BX44,Données!$J$2:$L$208,3,FALSE),Données!$E$10:$G$12,3,FALSE)))</f>
        <v>0</v>
      </c>
      <c r="FN44" s="191">
        <f>IF(ISNA(15/(VLOOKUP(VLOOKUP(BZ44,Données!$J$2:$L$208,3,FALSE),Données!$E$10:$G$12,3,FALSE))),0,15/(VLOOKUP(VLOOKUP(BZ44,Données!$J$2:$L$208,3,FALSE),Données!$E$10:$G$12,3,FALSE)))</f>
        <v>0</v>
      </c>
      <c r="FO44" s="305">
        <v>44</v>
      </c>
      <c r="FP44" s="188">
        <f t="shared" si="120"/>
        <v>36</v>
      </c>
      <c r="FQ44" s="190">
        <f t="shared" si="121"/>
        <v>70</v>
      </c>
      <c r="FR44" s="203">
        <f t="shared" si="217"/>
        <v>167</v>
      </c>
      <c r="FS44" s="203">
        <f>HLOOKUP(FO44,Plan!$I$6:$IO$26,20,FALSE)</f>
        <v>0</v>
      </c>
      <c r="FT44" s="202" t="s">
        <v>450</v>
      </c>
      <c r="FU44" s="190" t="str">
        <f t="shared" si="122"/>
        <v>15h45  0</v>
      </c>
      <c r="FV44" s="307">
        <f t="shared" si="218"/>
        <v>0</v>
      </c>
      <c r="FW44" s="308">
        <f t="shared" si="145"/>
        <v>808</v>
      </c>
      <c r="FY44" s="233">
        <f>IFERROR(ROUNDUP((CB44*(VLOOKUP(VLOOKUP(CC44,Données!$J$2:$L$208,3,FALSE),Données!$E$10:$G$12,3,FALSE)))/1,0),0)</f>
        <v>0</v>
      </c>
      <c r="FZ44" s="218">
        <f>IFERROR(ROUNDUP((CD44*(VLOOKUP(VLOOKUP(CE44,Données!$J$2:$L$208,3,FALSE),Données!$E$10:$G$12,3,FALSE)))/1,0),0)</f>
        <v>0</v>
      </c>
      <c r="GA44" s="218">
        <f>IFERROR(ROUNDUP((CF44*(VLOOKUP(VLOOKUP(CG44,Données!$J$2:$L$208,3,FALSE),Données!$E$10:$G$12,3,FALSE)))/1,0),0)</f>
        <v>0</v>
      </c>
      <c r="GB44" s="218">
        <f>IFERROR(ROUNDUP((CH44*(VLOOKUP(VLOOKUP(CI44,Données!$J$2:$L$208,3,FALSE),Données!$E$10:$G$12,3,FALSE)))/1,0),0)</f>
        <v>0</v>
      </c>
      <c r="GC44" s="218">
        <f>IFERROR(ROUNDUP((CJ44*(VLOOKUP(VLOOKUP(CK44,Données!$J$2:$L$208,3,FALSE),Données!$E$10:$G$12,3,FALSE)))/1,0),0)</f>
        <v>0</v>
      </c>
      <c r="GD44" s="219">
        <f>IFERROR(ROUNDUP((CL44*(VLOOKUP(VLOOKUP(CM44,Données!$J$2:$L$208,3,FALSE),Données!$E$10:$G$12,3,FALSE)))/1,0),0)</f>
        <v>0</v>
      </c>
      <c r="GE44" s="217">
        <f>IF(ISNA(15/(VLOOKUP(VLOOKUP(CC44,Données!$J$2:$L$208,3,FALSE),Données!$E$10:$G$12,3,FALSE))),0,15/(VLOOKUP(VLOOKUP(CC44,Données!$J$2:$L$208,3,FALSE),Données!$E$10:$G$12,3,FALSE)))</f>
        <v>0</v>
      </c>
      <c r="GF44" s="218">
        <f>IF(ISNA(15/(VLOOKUP(VLOOKUP(CE44,Données!$J$2:$L$208,3,FALSE),Données!$E$10:$G$12,3,FALSE))),0,15/(VLOOKUP(VLOOKUP(CE44,Données!$J$2:$L$208,3,FALSE),Données!$E$10:$G$12,3,FALSE)))</f>
        <v>0</v>
      </c>
      <c r="GG44" s="218">
        <f>IF(ISNA(15/(VLOOKUP(VLOOKUP(CG44,Données!$J$2:$L$208,3,FALSE),Données!$E$10:$G$12,3,FALSE))),0,15/(VLOOKUP(VLOOKUP(CG44,Données!$J$2:$L$208,3,FALSE),Données!$E$10:$G$12,3,FALSE)))</f>
        <v>0</v>
      </c>
      <c r="GH44" s="218">
        <f>IF(ISNA(15/(VLOOKUP(VLOOKUP(CI44,Données!$J$2:$L$208,3,FALSE),Données!$E$10:$G$12,3,FALSE))),0,15/(VLOOKUP(VLOOKUP(CI44,Données!$J$2:$L$208,3,FALSE),Données!$E$10:$G$12,3,FALSE)))</f>
        <v>0</v>
      </c>
      <c r="GI44" s="218">
        <f>IF(ISNA(15/(VLOOKUP(VLOOKUP(CK44,Données!$J$2:$L$208,3,FALSE),Données!$E$10:$G$12,3,FALSE))),0,15/(VLOOKUP(VLOOKUP(CK44,Données!$J$2:$L$208,3,FALSE),Données!$E$10:$G$12,3,FALSE)))</f>
        <v>0</v>
      </c>
      <c r="GJ44" s="219">
        <f>IF(ISNA(15/(VLOOKUP(VLOOKUP(CM44,Données!$J$2:$L$208,3,FALSE),Données!$E$10:$G$12,3,FALSE))),0,15/(VLOOKUP(VLOOKUP(CM44,Données!$J$2:$L$208,3,FALSE),Données!$E$10:$G$12,3,FALSE)))</f>
        <v>0</v>
      </c>
      <c r="GK44" s="318">
        <v>44</v>
      </c>
      <c r="GL44" s="216">
        <f t="shared" si="124"/>
        <v>36</v>
      </c>
      <c r="GM44" s="218">
        <f t="shared" si="125"/>
        <v>0</v>
      </c>
      <c r="GN44" s="236" t="str">
        <f t="shared" si="219"/>
        <v/>
      </c>
      <c r="GO44" s="236">
        <f>HLOOKUP(GK44,Plan!$I$6:$IO$26,21,FALSE)</f>
        <v>0</v>
      </c>
      <c r="GP44" s="235" t="s">
        <v>450</v>
      </c>
      <c r="GQ44" s="218" t="str">
        <f t="shared" si="126"/>
        <v>15h45  0</v>
      </c>
      <c r="GR44" s="320">
        <f t="shared" si="220"/>
        <v>0</v>
      </c>
      <c r="GS44" s="321">
        <f t="shared" si="146"/>
        <v>65</v>
      </c>
      <c r="GT44" s="103"/>
      <c r="GU44" s="426">
        <v>0.65625</v>
      </c>
      <c r="GV44" s="431" t="e">
        <f>#REF!</f>
        <v>#REF!</v>
      </c>
      <c r="GW44" s="432" t="e">
        <f>#REF!</f>
        <v>#REF!</v>
      </c>
      <c r="GX44" s="448" t="e">
        <f t="shared" si="127"/>
        <v>#REF!</v>
      </c>
      <c r="GY44" s="431" t="e">
        <f>#REF!</f>
        <v>#REF!</v>
      </c>
      <c r="GZ44" s="423" t="e">
        <f>#REF!</f>
        <v>#REF!</v>
      </c>
      <c r="HA44" s="434" t="e">
        <f>#REF!</f>
        <v>#REF!</v>
      </c>
      <c r="HB44" s="451" t="e">
        <f t="shared" si="128"/>
        <v>#REF!</v>
      </c>
      <c r="HD44" s="426">
        <v>0.65625</v>
      </c>
      <c r="HE44" s="453" t="str">
        <f>IF(AB44=0,"",IF(VLOOKUP(AC44,Données!$J$2:$M$258,4,FALSE)="G",AB44,""))</f>
        <v/>
      </c>
      <c r="HF44" s="397" t="str">
        <f>IF(AD44=0,"",IF(VLOOKUP(AE44,Données!$J$2:$M$258,4,FALSE)="G",AD44,""))</f>
        <v/>
      </c>
      <c r="HG44" s="397" t="str">
        <f>IF(AF44=0,"",IF(VLOOKUP(AG44,Données!$J$2:$M$258,4,FALSE)="G",AF44,""))</f>
        <v/>
      </c>
      <c r="HH44" s="397" t="str">
        <f>IF(AH44=0,"",IF(VLOOKUP(AI44,Données!$J$2:$M$258,4,FALSE)="G",AH44,""))</f>
        <v/>
      </c>
      <c r="HI44" s="397" t="str">
        <f>IF(AJ44=0,"",IF(VLOOKUP(AK44,Données!$J$2:$M$258,4,FALSE)="G",AJ44,""))</f>
        <v/>
      </c>
      <c r="HJ44" s="461" t="str">
        <f>IF(AL44=0,"",IF(VLOOKUP(AM44,Données!$J$2:$M$258,4,FALSE)="G",AL44,""))</f>
        <v/>
      </c>
      <c r="HK44" s="464">
        <f t="shared" si="129"/>
        <v>0</v>
      </c>
      <c r="HL44" s="453" t="str">
        <f>IF(AO44=0,"",IF(VLOOKUP(AP44,Données!$J$2:$M$258,4,FALSE)="G",AO44,""))</f>
        <v/>
      </c>
      <c r="HM44" s="397" t="str">
        <f>IF(AQ44=0,"",IF(VLOOKUP(AR44,Données!$J$2:$M$258,4,FALSE)="G",AQ44,""))</f>
        <v/>
      </c>
      <c r="HN44" s="397" t="str">
        <f>IF(AS44=0,"",IF(VLOOKUP(AT44,Données!$J$2:$M$258,4,FALSE)="G",AS44,""))</f>
        <v/>
      </c>
      <c r="HO44" s="397" t="str">
        <f>IF(AU44=0,"",IF(VLOOKUP(AV44,Données!$J$2:$M$258,4,FALSE)="G",AU44,""))</f>
        <v/>
      </c>
      <c r="HP44" s="397" t="str">
        <f>IF(AW44=0,"",IF(VLOOKUP(AX44,Données!$J$2:$M$258,4,FALSE)="G",AW44,""))</f>
        <v/>
      </c>
      <c r="HQ44" s="461" t="str">
        <f>IF(AY44=0,"",IF(VLOOKUP(AZ44,Données!$J$2:$M$258,4,FALSE)="G",AY44,""))</f>
        <v/>
      </c>
      <c r="HR44" s="464">
        <f t="shared" si="130"/>
        <v>0</v>
      </c>
      <c r="HS44" s="453">
        <f>IF(BB44=0,"",IF(VLOOKUP(BC44,Données!$J$2:$M$258,4,FALSE)="G",BB44,""))</f>
        <v>116</v>
      </c>
      <c r="HT44" s="397" t="str">
        <f>IF(BD44=0,"",IF(VLOOKUP(BE44,Données!$J$2:$M$258,4,FALSE)="G",BD44,""))</f>
        <v/>
      </c>
      <c r="HU44" s="397" t="str">
        <f>IF(BF44=0,"",IF(VLOOKUP(BG44,Données!$J$2:$M$258,4,FALSE)="G",BF44,""))</f>
        <v/>
      </c>
      <c r="HV44" s="397" t="str">
        <f>IF(BH44=0,"",IF(VLOOKUP(BI44,Données!$J$2:$M$258,4,FALSE)="G",BH44,""))</f>
        <v/>
      </c>
      <c r="HW44" s="397" t="str">
        <f>IF(BJ44=0,"",IF(VLOOKUP(BK44,Données!$J$2:$M$258,4,FALSE)="G",BJ44,""))</f>
        <v/>
      </c>
      <c r="HX44" s="461" t="str">
        <f>IF(BL44=0,"",IF(VLOOKUP(BM44,Données!$J$2:$M$258,4,FALSE)="G",BL44,""))</f>
        <v/>
      </c>
      <c r="HY44" s="464">
        <f t="shared" si="131"/>
        <v>116</v>
      </c>
      <c r="HZ44" s="453" t="str">
        <f>IF(BO44=0,"",IF(VLOOKUP(BP44,Données!$J$2:$M$258,4,FALSE)="G",BO44,""))</f>
        <v/>
      </c>
      <c r="IA44" s="397" t="str">
        <f>IF(BQ44=0,"",IF(VLOOKUP(BR44,Données!$J$2:$M$258,4,FALSE)="G",BQ44,""))</f>
        <v/>
      </c>
      <c r="IB44" s="397">
        <f>IF(BS44=0,"",IF(VLOOKUP(BT44,Données!$J$2:$M$258,4,FALSE)="G",BS44,""))</f>
        <v>167</v>
      </c>
      <c r="IC44" s="397" t="str">
        <f>IF(BU44=0,"",IF(VLOOKUP(BV44,Données!$J$2:$M$258,4,FALSE)="G",BU44,""))</f>
        <v/>
      </c>
      <c r="ID44" s="397" t="str">
        <f>IF(BW44=0,"",IF(VLOOKUP(BX44,Données!$J$2:$M$258,4,FALSE)="G",BW44,""))</f>
        <v/>
      </c>
      <c r="IE44" s="461" t="str">
        <f>IF(BY44=0,"",IF(VLOOKUP(BZ44,Données!$J$2:$M$258,4,FALSE)="G",BY44,""))</f>
        <v/>
      </c>
      <c r="IF44" s="464">
        <f t="shared" si="132"/>
        <v>167</v>
      </c>
      <c r="IG44" s="453" t="str">
        <f>IF(CB44=0,"",IF(VLOOKUP(CC44,Données!$J$2:$M$258,4,FALSE)="G",CB44,""))</f>
        <v/>
      </c>
      <c r="IH44" s="397" t="str">
        <f>IF(CD44=0,"",IF(VLOOKUP(CE44,Données!$J$2:$M$258,4,FALSE)="G",CD44,""))</f>
        <v/>
      </c>
      <c r="II44" s="397" t="str">
        <f>IF(CF44=0,"",IF(VLOOKUP(CG44,Données!$J$2:$M$258,4,FALSE)="G",CF44,""))</f>
        <v/>
      </c>
      <c r="IJ44" s="397" t="str">
        <f>IF(CH44=0,"",IF(VLOOKUP(CI44,Données!$J$2:$M$258,4,FALSE)="G",CH44,""))</f>
        <v/>
      </c>
      <c r="IK44" s="397" t="str">
        <f>IF(CJ44=0,"",IF(VLOOKUP(CK44,Données!$J$2:$M$258,4,FALSE)="G",CJ44,""))</f>
        <v/>
      </c>
      <c r="IL44" s="461" t="str">
        <f>IF(CL44=0,"",IF(VLOOKUP(CM44,Données!$J$2:$M$258,4,FALSE)="G",CL44,""))</f>
        <v/>
      </c>
      <c r="IM44" s="464">
        <f t="shared" si="133"/>
        <v>0</v>
      </c>
      <c r="IO44" s="480">
        <f t="shared" si="221"/>
        <v>0</v>
      </c>
      <c r="IP44" s="481">
        <f t="shared" si="222"/>
        <v>0</v>
      </c>
      <c r="IQ44" s="482">
        <f t="shared" si="223"/>
        <v>0</v>
      </c>
      <c r="IR44" s="483">
        <f t="shared" si="224"/>
        <v>77</v>
      </c>
      <c r="IS44" s="484">
        <f t="shared" si="225"/>
        <v>0</v>
      </c>
      <c r="IT44" s="481">
        <f t="shared" si="226"/>
        <v>77</v>
      </c>
      <c r="IU44" s="482">
        <f t="shared" si="134"/>
        <v>15</v>
      </c>
      <c r="IV44" s="485">
        <f t="shared" si="135"/>
        <v>0</v>
      </c>
      <c r="IW44" s="483">
        <f>HLOOKUP(FO44,Plan!$I$6:$IO$30,25,FALSE)</f>
        <v>0</v>
      </c>
      <c r="IX44" s="482" t="str">
        <f t="shared" si="227"/>
        <v>15h45  15</v>
      </c>
      <c r="IY44" s="485">
        <f t="shared" si="228"/>
        <v>180</v>
      </c>
      <c r="IZ44" s="486">
        <f t="shared" si="229"/>
        <v>68</v>
      </c>
      <c r="JA44" s="484" t="str">
        <f t="shared" si="230"/>
        <v>15h45  0</v>
      </c>
      <c r="JB44" s="485">
        <f t="shared" si="231"/>
        <v>0</v>
      </c>
      <c r="JC44" s="487">
        <f t="shared" si="232"/>
        <v>41.375</v>
      </c>
      <c r="JD44" s="488" t="e">
        <f t="shared" si="136"/>
        <v>#REF!</v>
      </c>
      <c r="JF44" s="512">
        <f t="shared" si="233"/>
        <v>116</v>
      </c>
      <c r="JG44" s="513">
        <f t="shared" si="234"/>
        <v>167</v>
      </c>
      <c r="JH44" s="514">
        <f t="shared" si="235"/>
        <v>0</v>
      </c>
      <c r="JI44" s="515">
        <f t="shared" si="236"/>
        <v>116</v>
      </c>
      <c r="JJ44" s="513">
        <f t="shared" si="237"/>
        <v>167</v>
      </c>
      <c r="JK44" s="516">
        <f t="shared" si="238"/>
        <v>0</v>
      </c>
      <c r="JL44" s="517">
        <f t="shared" si="239"/>
        <v>0</v>
      </c>
      <c r="JM44" s="513">
        <f t="shared" si="240"/>
        <v>0</v>
      </c>
      <c r="JN44" s="514">
        <f t="shared" si="241"/>
        <v>0</v>
      </c>
      <c r="JO44" s="506">
        <f t="shared" si="137"/>
        <v>10</v>
      </c>
      <c r="JP44" s="507">
        <f t="shared" si="138"/>
        <v>0</v>
      </c>
      <c r="JQ44" s="507">
        <f t="shared" si="139"/>
        <v>0</v>
      </c>
      <c r="JR44" s="508">
        <f>HLOOKUP(GK44,Plan!$I$6:$IO$30,25,FALSE)</f>
        <v>0</v>
      </c>
      <c r="JS44" s="515" t="str">
        <f t="shared" si="242"/>
        <v>15h45  10</v>
      </c>
      <c r="JT44" s="513">
        <f t="shared" si="243"/>
        <v>360</v>
      </c>
      <c r="JU44" s="518">
        <f t="shared" si="244"/>
        <v>62.375</v>
      </c>
      <c r="JV44" s="517" t="str">
        <f t="shared" si="245"/>
        <v>15h45  0</v>
      </c>
      <c r="JW44" s="513">
        <f t="shared" si="246"/>
        <v>0</v>
      </c>
      <c r="JX44" s="519">
        <f t="shared" si="247"/>
        <v>808</v>
      </c>
      <c r="JY44" s="515" t="str">
        <f t="shared" si="248"/>
        <v>15h45  0</v>
      </c>
      <c r="JZ44" s="513">
        <f t="shared" si="249"/>
        <v>0</v>
      </c>
      <c r="KA44" s="518">
        <f t="shared" si="250"/>
        <v>65</v>
      </c>
      <c r="KB44" s="520" t="e">
        <f t="shared" si="140"/>
        <v>#REF!</v>
      </c>
    </row>
    <row r="45" spans="1:288" ht="14.25" x14ac:dyDescent="0.2">
      <c r="A45" s="385">
        <f t="shared" si="0"/>
        <v>44</v>
      </c>
      <c r="B45" s="386" t="s">
        <v>406</v>
      </c>
      <c r="C45" s="387" t="s">
        <v>573</v>
      </c>
      <c r="D45" s="388" t="s">
        <v>875</v>
      </c>
      <c r="E45" s="388" t="s">
        <v>380</v>
      </c>
      <c r="F45" s="388">
        <v>198</v>
      </c>
      <c r="G45" s="394" t="str">
        <f>IF(ISNA(VLOOKUP(E45,Données!$J$2:$K$258,2,FALSE)),"",VLOOKUP(E45,Données!$J$2:$K$258,2,FALSE))</f>
        <v>Washington</v>
      </c>
      <c r="H45" s="80"/>
      <c r="I45" s="77" t="str">
        <f t="shared" si="107"/>
        <v>1140TRD</v>
      </c>
      <c r="J45" s="82"/>
      <c r="K45" s="344" t="s">
        <v>719</v>
      </c>
      <c r="M45" s="84">
        <f t="shared" si="1"/>
        <v>0</v>
      </c>
      <c r="N45" s="84">
        <f t="shared" si="2"/>
        <v>0</v>
      </c>
      <c r="O45" s="84">
        <f t="shared" si="3"/>
        <v>0</v>
      </c>
      <c r="P45" s="84">
        <f t="shared" si="4"/>
        <v>0</v>
      </c>
      <c r="Q45" s="84">
        <f t="shared" si="5"/>
        <v>0</v>
      </c>
      <c r="S45" s="86" t="str">
        <f t="shared" si="108"/>
        <v>1140</v>
      </c>
      <c r="T45" s="371" t="str">
        <f>VLOOKUP(S45,Données!$Q$2:$R$229,2,FALSE)</f>
        <v>1130</v>
      </c>
      <c r="U45" s="85">
        <f>COUNTIF($T$4:T45,T45)</f>
        <v>4</v>
      </c>
      <c r="V45" s="85" t="str">
        <f t="shared" si="6"/>
        <v>TRD</v>
      </c>
      <c r="W45" s="85" t="str">
        <f t="shared" si="109"/>
        <v>11304TRD</v>
      </c>
      <c r="X45" s="85">
        <f t="shared" si="149"/>
        <v>127</v>
      </c>
      <c r="Y45" s="85" t="str">
        <f t="shared" si="150"/>
        <v>BEY</v>
      </c>
      <c r="AA45" s="342" t="s">
        <v>35</v>
      </c>
      <c r="AB45" s="107">
        <f t="shared" si="151"/>
        <v>0</v>
      </c>
      <c r="AC45" s="106" t="str">
        <f t="shared" si="251"/>
        <v/>
      </c>
      <c r="AD45" s="97">
        <f t="shared" si="152"/>
        <v>0</v>
      </c>
      <c r="AE45" s="106" t="str">
        <f t="shared" si="153"/>
        <v/>
      </c>
      <c r="AF45" s="97">
        <f t="shared" si="154"/>
        <v>0</v>
      </c>
      <c r="AG45" s="106" t="str">
        <f t="shared" si="155"/>
        <v/>
      </c>
      <c r="AH45" s="97">
        <f t="shared" si="156"/>
        <v>0</v>
      </c>
      <c r="AI45" s="106" t="str">
        <f t="shared" si="157"/>
        <v/>
      </c>
      <c r="AJ45" s="97">
        <f t="shared" si="158"/>
        <v>186</v>
      </c>
      <c r="AK45" s="106" t="str">
        <f t="shared" si="159"/>
        <v>BEG</v>
      </c>
      <c r="AL45" s="97">
        <f t="shared" si="160"/>
        <v>137</v>
      </c>
      <c r="AM45" s="108" t="str">
        <f t="shared" si="161"/>
        <v>LGW</v>
      </c>
      <c r="AN45" s="113"/>
      <c r="AO45" s="115">
        <f t="shared" si="162"/>
        <v>147</v>
      </c>
      <c r="AP45" s="114" t="str">
        <f t="shared" si="163"/>
        <v>LGW</v>
      </c>
      <c r="AQ45" s="89">
        <f t="shared" si="164"/>
        <v>110</v>
      </c>
      <c r="AR45" s="114" t="str">
        <f t="shared" si="165"/>
        <v>RUH</v>
      </c>
      <c r="AS45" s="89">
        <f t="shared" si="166"/>
        <v>0</v>
      </c>
      <c r="AT45" s="114" t="str">
        <f t="shared" si="167"/>
        <v/>
      </c>
      <c r="AU45" s="89">
        <f t="shared" si="168"/>
        <v>0</v>
      </c>
      <c r="AV45" s="114" t="str">
        <f t="shared" si="169"/>
        <v/>
      </c>
      <c r="AW45" s="89">
        <f t="shared" si="170"/>
        <v>0</v>
      </c>
      <c r="AX45" s="114" t="str">
        <f t="shared" si="171"/>
        <v/>
      </c>
      <c r="AY45" s="89">
        <f t="shared" si="172"/>
        <v>0</v>
      </c>
      <c r="AZ45" s="116" t="str">
        <f t="shared" si="173"/>
        <v/>
      </c>
      <c r="BA45" s="113"/>
      <c r="BB45" s="122">
        <f t="shared" si="174"/>
        <v>0</v>
      </c>
      <c r="BC45" s="121" t="str">
        <f t="shared" si="175"/>
        <v/>
      </c>
      <c r="BD45" s="91">
        <f t="shared" si="176"/>
        <v>0</v>
      </c>
      <c r="BE45" s="121" t="str">
        <f t="shared" si="177"/>
        <v/>
      </c>
      <c r="BF45" s="91">
        <f t="shared" si="178"/>
        <v>0</v>
      </c>
      <c r="BG45" s="121" t="str">
        <f t="shared" si="179"/>
        <v/>
      </c>
      <c r="BH45" s="91">
        <f t="shared" si="180"/>
        <v>170</v>
      </c>
      <c r="BI45" s="121" t="str">
        <f t="shared" si="181"/>
        <v>SOF</v>
      </c>
      <c r="BJ45" s="91">
        <f t="shared" si="182"/>
        <v>0</v>
      </c>
      <c r="BK45" s="121" t="str">
        <f t="shared" si="183"/>
        <v/>
      </c>
      <c r="BL45" s="91">
        <f t="shared" si="184"/>
        <v>0</v>
      </c>
      <c r="BM45" s="123" t="str">
        <f t="shared" si="185"/>
        <v/>
      </c>
      <c r="BN45" s="113"/>
      <c r="BO45" s="129">
        <f t="shared" si="186"/>
        <v>0</v>
      </c>
      <c r="BP45" s="128" t="str">
        <f t="shared" si="187"/>
        <v/>
      </c>
      <c r="BQ45" s="93">
        <f t="shared" si="188"/>
        <v>0</v>
      </c>
      <c r="BR45" s="128" t="str">
        <f t="shared" si="189"/>
        <v/>
      </c>
      <c r="BS45" s="93">
        <f t="shared" si="190"/>
        <v>177</v>
      </c>
      <c r="BT45" s="128" t="str">
        <f t="shared" si="191"/>
        <v>LPL</v>
      </c>
      <c r="BU45" s="93">
        <f t="shared" si="192"/>
        <v>0</v>
      </c>
      <c r="BV45" s="128" t="str">
        <f t="shared" si="193"/>
        <v/>
      </c>
      <c r="BW45" s="93">
        <f t="shared" si="194"/>
        <v>0</v>
      </c>
      <c r="BX45" s="128" t="str">
        <f t="shared" si="195"/>
        <v/>
      </c>
      <c r="BY45" s="93">
        <f t="shared" si="196"/>
        <v>0</v>
      </c>
      <c r="BZ45" s="130" t="str">
        <f t="shared" si="197"/>
        <v/>
      </c>
      <c r="CA45" s="113"/>
      <c r="CB45" s="136">
        <f t="shared" si="198"/>
        <v>0</v>
      </c>
      <c r="CC45" s="135" t="str">
        <f t="shared" si="199"/>
        <v/>
      </c>
      <c r="CD45" s="95">
        <f t="shared" si="200"/>
        <v>0</v>
      </c>
      <c r="CE45" s="135" t="str">
        <f t="shared" si="201"/>
        <v/>
      </c>
      <c r="CF45" s="95">
        <f t="shared" si="202"/>
        <v>0</v>
      </c>
      <c r="CG45" s="135" t="str">
        <f t="shared" si="203"/>
        <v/>
      </c>
      <c r="CH45" s="95">
        <f t="shared" si="204"/>
        <v>0</v>
      </c>
      <c r="CI45" s="135" t="str">
        <f t="shared" si="205"/>
        <v/>
      </c>
      <c r="CJ45" s="95">
        <f t="shared" si="206"/>
        <v>0</v>
      </c>
      <c r="CK45" s="135" t="str">
        <f t="shared" si="207"/>
        <v/>
      </c>
      <c r="CL45" s="95">
        <f t="shared" si="208"/>
        <v>0</v>
      </c>
      <c r="CM45" s="137" t="str">
        <f t="shared" si="209"/>
        <v/>
      </c>
      <c r="CO45" s="163">
        <f>IFERROR(ROUNDUP((AB45*(VLOOKUP(VLOOKUP(AC45,Données!$J$2:$L$208,3,FALSE),Données!$E$10:$G$12,3,FALSE)))/1,0),0)</f>
        <v>0</v>
      </c>
      <c r="CP45" s="159">
        <f>IFERROR(ROUNDUP((AD45*(VLOOKUP(VLOOKUP(AE45,Données!$J$2:$L$208,3,FALSE),Données!$E$10:$G$12,3,FALSE)))/1,0),0)</f>
        <v>0</v>
      </c>
      <c r="CQ45" s="159">
        <f>IFERROR(ROUNDUP((AF45*(VLOOKUP(VLOOKUP(AG45,Données!$J$2:$L$208,3,FALSE),Données!$E$10:$G$12,3,FALSE)))/1,0),0)</f>
        <v>0</v>
      </c>
      <c r="CR45" s="159">
        <f>IFERROR(ROUNDUP((AH45*(VLOOKUP(VLOOKUP(AI45,Données!$J$2:$L$208,3,FALSE),Données!$E$10:$G$12,3,FALSE)))/1,0),0)</f>
        <v>0</v>
      </c>
      <c r="CS45" s="159">
        <f>IFERROR(ROUNDUP((AJ45*(VLOOKUP(VLOOKUP(AK45,Données!$J$2:$L$208,3,FALSE),Données!$E$10:$G$12,3,FALSE)))/1,0),0)</f>
        <v>155</v>
      </c>
      <c r="CT45" s="160">
        <f>IFERROR(ROUNDUP((AL45*(VLOOKUP(VLOOKUP(AM45,Données!$J$2:$L$208,3,FALSE),Données!$E$10:$G$12,3,FALSE)))/1,0),0)</f>
        <v>58</v>
      </c>
      <c r="CU45" s="158">
        <f>IF(ISNA(15/(VLOOKUP(VLOOKUP(AC45,Données!$J$2:$L$208,3,FALSE),Données!$E$10:$G$12,3,FALSE))),0,15/(VLOOKUP(VLOOKUP(AC45,Données!$J$2:$L$208,3,FALSE),Données!$E$10:$G$12,3,FALSE)))</f>
        <v>0</v>
      </c>
      <c r="CV45" s="159">
        <f>IF(ISNA(15/(VLOOKUP(VLOOKUP(AE45,Données!$J$2:$L$208,3,FALSE),Données!$E$10:$G$12,3,FALSE))),0,15/(VLOOKUP(VLOOKUP(AE45,Données!$J$2:$L$208,3,FALSE),Données!$E$10:$G$12,3,FALSE)))</f>
        <v>0</v>
      </c>
      <c r="CW45" s="159">
        <f>IF(ISNA(15/(VLOOKUP(VLOOKUP(AG45,Données!$J$2:$L$208,3,FALSE),Données!$E$10:$G$12,3,FALSE))),0,15/(VLOOKUP(VLOOKUP(AG45,Données!$J$2:$L$208,3,FALSE),Données!$E$10:$G$12,3,FALSE)))</f>
        <v>0</v>
      </c>
      <c r="CX45" s="159">
        <f>IF(ISNA(15/(VLOOKUP(VLOOKUP(AI45,Données!$J$2:$L$208,3,FALSE),Données!$E$10:$G$12,3,FALSE))),0,15/(VLOOKUP(VLOOKUP(AI45,Données!$J$2:$L$208,3,FALSE),Données!$E$10:$G$12,3,FALSE)))</f>
        <v>0</v>
      </c>
      <c r="CY45" s="159">
        <f>IF(ISNA(15/(VLOOKUP(VLOOKUP(AK45,Données!$J$2:$L$208,3,FALSE),Données!$E$10:$G$12,3,FALSE))),0,15/(VLOOKUP(VLOOKUP(AK45,Données!$J$2:$L$208,3,FALSE),Données!$E$10:$G$12,3,FALSE)))</f>
        <v>18</v>
      </c>
      <c r="CZ45" s="160">
        <f>IF(ISNA(15/(VLOOKUP(VLOOKUP(AM45,Données!$J$2:$L$208,3,FALSE),Données!$E$10:$G$12,3,FALSE))),0,15/(VLOOKUP(VLOOKUP(AM45,Données!$J$2:$L$208,3,FALSE),Données!$E$10:$G$12,3,FALSE)))</f>
        <v>36</v>
      </c>
      <c r="DA45" s="258">
        <v>45</v>
      </c>
      <c r="DB45" s="162">
        <f t="shared" si="252"/>
        <v>27</v>
      </c>
      <c r="DC45" s="161">
        <f t="shared" si="210"/>
        <v>213</v>
      </c>
      <c r="DD45" s="256">
        <f t="shared" si="211"/>
        <v>323</v>
      </c>
      <c r="DE45" s="259">
        <f>HLOOKUP(DA45,Plan!$I$6:$IO$26,17,FALSE)</f>
        <v>18</v>
      </c>
      <c r="DF45" s="164" t="s">
        <v>451</v>
      </c>
      <c r="DG45" s="157" t="str">
        <f t="shared" si="113"/>
        <v>16h00  18</v>
      </c>
      <c r="DH45" s="332">
        <f t="shared" si="212"/>
        <v>486</v>
      </c>
      <c r="DI45" s="334">
        <f t="shared" si="141"/>
        <v>101</v>
      </c>
      <c r="DK45" s="226">
        <f>IFERROR(ROUNDUP((AO45*(VLOOKUP(VLOOKUP(AP45,Données!$J$2:$L$208,3,FALSE),Données!$E$10:$G$12,3,FALSE)))/1,0),0)</f>
        <v>62</v>
      </c>
      <c r="DL45" s="173">
        <f>IFERROR(ROUNDUP((AQ45*(VLOOKUP(VLOOKUP(AR45,Données!$J$2:$L$208,3,FALSE),Données!$E$10:$G$12,3,FALSE)))/1,0),0)</f>
        <v>147</v>
      </c>
      <c r="DM45" s="173">
        <f>IFERROR(ROUNDUP((AS45*(VLOOKUP(VLOOKUP(AT45,Données!$J$2:$L$208,3,FALSE),Données!$E$10:$G$12,3,FALSE)))/1,0),0)</f>
        <v>0</v>
      </c>
      <c r="DN45" s="173">
        <f>IFERROR(ROUNDUP((AU45*(VLOOKUP(VLOOKUP(AV45,Données!$J$2:$L$208,3,FALSE),Données!$E$10:$G$12,3,FALSE)))/1,0),0)</f>
        <v>0</v>
      </c>
      <c r="DO45" s="173">
        <f>IFERROR(ROUNDUP((AW45*(VLOOKUP(VLOOKUP(AX45,Données!$J$2:$L$208,3,FALSE),Données!$E$10:$G$12,3,FALSE)))/1,0),0)</f>
        <v>0</v>
      </c>
      <c r="DP45" s="174">
        <f>IFERROR(ROUNDUP((AY45*(VLOOKUP(VLOOKUP(AZ45,Données!$J$2:$L$208,3,FALSE),Données!$E$10:$G$12,3,FALSE)))/1,0),0)</f>
        <v>0</v>
      </c>
      <c r="DQ45" s="172">
        <f>IF(ISNA(15/(VLOOKUP(VLOOKUP(AP45,Données!$J$2:$L$208,3,FALSE),Données!$E$10:$G$12,3,FALSE))),0,15/(VLOOKUP(VLOOKUP(AP45,Données!$J$2:$L$208,3,FALSE),Données!$E$10:$G$12,3,FALSE)))</f>
        <v>36</v>
      </c>
      <c r="DR45" s="173">
        <f>IF(ISNA(15/(VLOOKUP(VLOOKUP(AR45,Données!$J$2:$L$208,3,FALSE),Données!$E$10:$G$12,3,FALSE))),0,15/(VLOOKUP(VLOOKUP(AR45,Données!$J$2:$L$208,3,FALSE),Données!$E$10:$G$12,3,FALSE)))</f>
        <v>11.25</v>
      </c>
      <c r="DS45" s="173">
        <f>IF(ISNA(15/(VLOOKUP(VLOOKUP(AT45,Données!$J$2:$L$208,3,FALSE),Données!$E$10:$G$12,3,FALSE))),0,15/(VLOOKUP(VLOOKUP(AT45,Données!$J$2:$L$208,3,FALSE),Données!$E$10:$G$12,3,FALSE)))</f>
        <v>0</v>
      </c>
      <c r="DT45" s="173">
        <f>IF(ISNA(15/(VLOOKUP(VLOOKUP(AV45,Données!$J$2:$L$208,3,FALSE),Données!$E$10:$G$12,3,FALSE))),0,15/(VLOOKUP(VLOOKUP(AV45,Données!$J$2:$L$208,3,FALSE),Données!$E$10:$G$12,3,FALSE)))</f>
        <v>0</v>
      </c>
      <c r="DU45" s="173">
        <f>IF(ISNA(15/(VLOOKUP(VLOOKUP(AX45,Données!$J$2:$L$208,3,FALSE),Données!$E$10:$G$12,3,FALSE))),0,15/(VLOOKUP(VLOOKUP(AX45,Données!$J$2:$L$208,3,FALSE),Données!$E$10:$G$12,3,FALSE)))</f>
        <v>0</v>
      </c>
      <c r="DV45" s="174">
        <f>IF(ISNA(15/(VLOOKUP(VLOOKUP(AZ45,Données!$J$2:$L$208,3,FALSE),Données!$E$10:$G$12,3,FALSE))),0,15/(VLOOKUP(VLOOKUP(AZ45,Données!$J$2:$L$208,3,FALSE),Données!$E$10:$G$12,3,FALSE)))</f>
        <v>0</v>
      </c>
      <c r="DW45" s="282">
        <v>45</v>
      </c>
      <c r="DX45" s="169">
        <f t="shared" si="114"/>
        <v>24</v>
      </c>
      <c r="DY45" s="171">
        <f t="shared" si="115"/>
        <v>209</v>
      </c>
      <c r="DZ45" s="228">
        <f t="shared" si="213"/>
        <v>257</v>
      </c>
      <c r="EA45" s="283">
        <f>HLOOKUP(DW45,Plan!$I$6:$IO$26,16,FALSE)</f>
        <v>0</v>
      </c>
      <c r="EB45" s="278" t="s">
        <v>451</v>
      </c>
      <c r="EC45" s="279" t="str">
        <f t="shared" si="116"/>
        <v>16h00  0</v>
      </c>
      <c r="ED45" s="84">
        <f t="shared" si="214"/>
        <v>0</v>
      </c>
      <c r="EE45" s="286">
        <f t="shared" si="143"/>
        <v>15.25</v>
      </c>
      <c r="EG45" s="208">
        <f>IFERROR(ROUNDUP((BB45*(VLOOKUP(VLOOKUP(BC45,Données!$J$2:$L$208,3,FALSE),Données!$E$10:$G$12,3,FALSE)))/1,0),0)</f>
        <v>0</v>
      </c>
      <c r="EH45" s="182">
        <f>IFERROR(ROUNDUP((BD45*(VLOOKUP(VLOOKUP(BE45,Données!$J$2:$L$208,3,FALSE),Données!$E$10:$G$12,3,FALSE)))/1,0),0)</f>
        <v>0</v>
      </c>
      <c r="EI45" s="182">
        <f>IFERROR(ROUNDUP((BF45*(VLOOKUP(VLOOKUP(BG45,Données!$J$2:$L$208,3,FALSE),Données!$E$10:$G$12,3,FALSE)))/1,0),0)</f>
        <v>0</v>
      </c>
      <c r="EJ45" s="182">
        <f>IFERROR(ROUNDUP((BH45*(VLOOKUP(VLOOKUP(BI45,Données!$J$2:$L$208,3,FALSE),Données!$E$10:$G$12,3,FALSE)))/1,0),0)</f>
        <v>71</v>
      </c>
      <c r="EK45" s="182">
        <f>IFERROR(ROUNDUP((BJ45*(VLOOKUP(VLOOKUP(BK45,Données!$J$2:$L$208,3,FALSE),Données!$E$10:$G$12,3,FALSE)))/1,0),0)</f>
        <v>0</v>
      </c>
      <c r="EL45" s="183">
        <f>IFERROR(ROUNDUP((BL45*(VLOOKUP(VLOOKUP(BM45,Données!$J$2:$L$208,3,FALSE),Données!$E$10:$G$12,3,FALSE)))/1,0),0)</f>
        <v>0</v>
      </c>
      <c r="EM45" s="181">
        <f>IF(ISNA(15/(VLOOKUP(VLOOKUP(BC45,Données!$J$2:$L$208,3,FALSE),Données!$E$10:$G$12,3,FALSE))),0,15/(VLOOKUP(VLOOKUP(BC45,Données!$J$2:$L$208,3,FALSE),Données!$E$10:$G$12,3,FALSE)))</f>
        <v>0</v>
      </c>
      <c r="EN45" s="182">
        <f>IF(ISNA(15/(VLOOKUP(VLOOKUP(BE45,Données!$J$2:$L$208,3,FALSE),Données!$E$10:$G$12,3,FALSE))),0,15/(VLOOKUP(VLOOKUP(BE45,Données!$J$2:$L$208,3,FALSE),Données!$E$10:$G$12,3,FALSE)))</f>
        <v>0</v>
      </c>
      <c r="EO45" s="182">
        <f>IF(ISNA(15/(VLOOKUP(VLOOKUP(BG45,Données!$J$2:$L$208,3,FALSE),Données!$E$10:$G$12,3,FALSE))),0,15/(VLOOKUP(VLOOKUP(BG45,Données!$J$2:$L$208,3,FALSE),Données!$E$10:$G$12,3,FALSE)))</f>
        <v>0</v>
      </c>
      <c r="EP45" s="182">
        <f>IF(ISNA(15/(VLOOKUP(VLOOKUP(BI45,Données!$J$2:$L$208,3,FALSE),Données!$E$10:$G$12,3,FALSE))),0,15/(VLOOKUP(VLOOKUP(BI45,Données!$J$2:$L$208,3,FALSE),Données!$E$10:$G$12,3,FALSE)))</f>
        <v>36</v>
      </c>
      <c r="EQ45" s="182">
        <f>IF(ISNA(15/(VLOOKUP(VLOOKUP(BK45,Données!$J$2:$L$208,3,FALSE),Données!$E$10:$G$12,3,FALSE))),0,15/(VLOOKUP(VLOOKUP(BK45,Données!$J$2:$L$208,3,FALSE),Données!$E$10:$G$12,3,FALSE)))</f>
        <v>0</v>
      </c>
      <c r="ER45" s="183">
        <f>IF(ISNA(15/(VLOOKUP(VLOOKUP(BM45,Données!$J$2:$L$208,3,FALSE),Données!$E$10:$G$12,3,FALSE))),0,15/(VLOOKUP(VLOOKUP(BM45,Données!$J$2:$L$208,3,FALSE),Données!$E$10:$G$12,3,FALSE)))</f>
        <v>0</v>
      </c>
      <c r="ES45" s="293">
        <v>45</v>
      </c>
      <c r="ET45" s="573">
        <f t="shared" si="117"/>
        <v>36</v>
      </c>
      <c r="EU45" s="180">
        <f t="shared" si="118"/>
        <v>71</v>
      </c>
      <c r="EV45" s="211">
        <f t="shared" si="215"/>
        <v>170</v>
      </c>
      <c r="EW45" s="211">
        <f>HLOOKUP(ES45,Plan!$I$6:$IO$26,19,FALSE)</f>
        <v>12</v>
      </c>
      <c r="EX45" s="210" t="s">
        <v>451</v>
      </c>
      <c r="EY45" s="182" t="str">
        <f t="shared" si="119"/>
        <v>16h00  12</v>
      </c>
      <c r="EZ45" s="295">
        <f t="shared" si="216"/>
        <v>432</v>
      </c>
      <c r="FA45" s="296">
        <f t="shared" si="148"/>
        <v>61.875</v>
      </c>
      <c r="FC45" s="200">
        <f>IFERROR(ROUNDUP((BO45*(VLOOKUP(VLOOKUP(BP45,Données!$J$2:$L$208,3,FALSE),Données!$E$10:$G$12,3,FALSE)))/1,0),0)</f>
        <v>0</v>
      </c>
      <c r="FD45" s="190">
        <f>IFERROR(ROUNDUP((BQ45*(VLOOKUP(VLOOKUP(BR45,Données!$J$2:$L$208,3,FALSE),Données!$E$10:$G$12,3,FALSE)))/1,0),0)</f>
        <v>0</v>
      </c>
      <c r="FE45" s="190">
        <f>IFERROR(ROUNDUP((BS45*(VLOOKUP(VLOOKUP(BT45,Données!$J$2:$L$208,3,FALSE),Données!$E$10:$G$12,3,FALSE)))/1,0),0)</f>
        <v>74</v>
      </c>
      <c r="FF45" s="190">
        <f>IFERROR(ROUNDUP((BU45*(VLOOKUP(VLOOKUP(BV45,Données!$J$2:$L$208,3,FALSE),Données!$E$10:$G$12,3,FALSE)))/1,0),0)</f>
        <v>0</v>
      </c>
      <c r="FG45" s="190">
        <f>IFERROR(ROUNDUP((BW45*(VLOOKUP(VLOOKUP(BX45,Données!$J$2:$L$208,3,FALSE),Données!$E$10:$G$12,3,FALSE)))/1,0),0)</f>
        <v>0</v>
      </c>
      <c r="FH45" s="191">
        <f>IFERROR(ROUNDUP((BY45*(VLOOKUP(VLOOKUP(BZ45,Données!$J$2:$L$208,3,FALSE),Données!$E$10:$G$12,3,FALSE)))/1,0),0)</f>
        <v>0</v>
      </c>
      <c r="FI45" s="189">
        <f>IF(ISNA(15/(VLOOKUP(VLOOKUP(BP45,Données!$J$2:$L$208,3,FALSE),Données!$E$10:$G$12,3,FALSE))),0,15/(VLOOKUP(VLOOKUP(BP45,Données!$J$2:$L$208,3,FALSE),Données!$E$10:$G$12,3,FALSE)))</f>
        <v>0</v>
      </c>
      <c r="FJ45" s="190">
        <f>IF(ISNA(15/(VLOOKUP(VLOOKUP(BR45,Données!$J$2:$L$208,3,FALSE),Données!$E$10:$G$12,3,FALSE))),0,15/(VLOOKUP(VLOOKUP(BR45,Données!$J$2:$L$208,3,FALSE),Données!$E$10:$G$12,3,FALSE)))</f>
        <v>0</v>
      </c>
      <c r="FK45" s="190">
        <f>IF(ISNA(15/(VLOOKUP(VLOOKUP(BT45,Données!$J$2:$L$208,3,FALSE),Données!$E$10:$G$12,3,FALSE))),0,15/(VLOOKUP(VLOOKUP(BT45,Données!$J$2:$L$208,3,FALSE),Données!$E$10:$G$12,3,FALSE)))</f>
        <v>36</v>
      </c>
      <c r="FL45" s="190">
        <f>IF(ISNA(15/(VLOOKUP(VLOOKUP(BV45,Données!$J$2:$L$208,3,FALSE),Données!$E$10:$G$12,3,FALSE))),0,15/(VLOOKUP(VLOOKUP(BV45,Données!$J$2:$L$208,3,FALSE),Données!$E$10:$G$12,3,FALSE)))</f>
        <v>0</v>
      </c>
      <c r="FM45" s="190">
        <f>IF(ISNA(15/(VLOOKUP(VLOOKUP(BX45,Données!$J$2:$L$208,3,FALSE),Données!$E$10:$G$12,3,FALSE))),0,15/(VLOOKUP(VLOOKUP(BX45,Données!$J$2:$L$208,3,FALSE),Données!$E$10:$G$12,3,FALSE)))</f>
        <v>0</v>
      </c>
      <c r="FN45" s="191">
        <f>IF(ISNA(15/(VLOOKUP(VLOOKUP(BZ45,Données!$J$2:$L$208,3,FALSE),Données!$E$10:$G$12,3,FALSE))),0,15/(VLOOKUP(VLOOKUP(BZ45,Données!$J$2:$L$208,3,FALSE),Données!$E$10:$G$12,3,FALSE)))</f>
        <v>0</v>
      </c>
      <c r="FO45" s="305">
        <v>45</v>
      </c>
      <c r="FP45" s="188">
        <f t="shared" si="120"/>
        <v>36</v>
      </c>
      <c r="FQ45" s="190">
        <f t="shared" si="121"/>
        <v>74</v>
      </c>
      <c r="FR45" s="203">
        <f t="shared" si="217"/>
        <v>177</v>
      </c>
      <c r="FS45" s="203">
        <f>HLOOKUP(FO45,Plan!$I$6:$IO$26,20,FALSE)</f>
        <v>0</v>
      </c>
      <c r="FT45" s="202" t="s">
        <v>451</v>
      </c>
      <c r="FU45" s="190" t="str">
        <f t="shared" si="122"/>
        <v>16h00  0</v>
      </c>
      <c r="FV45" s="307">
        <f t="shared" si="218"/>
        <v>0</v>
      </c>
      <c r="FW45" s="308">
        <f t="shared" si="145"/>
        <v>882</v>
      </c>
      <c r="FY45" s="233">
        <f>IFERROR(ROUNDUP((CB45*(VLOOKUP(VLOOKUP(CC45,Données!$J$2:$L$208,3,FALSE),Données!$E$10:$G$12,3,FALSE)))/1,0),0)</f>
        <v>0</v>
      </c>
      <c r="FZ45" s="218">
        <f>IFERROR(ROUNDUP((CD45*(VLOOKUP(VLOOKUP(CE45,Données!$J$2:$L$208,3,FALSE),Données!$E$10:$G$12,3,FALSE)))/1,0),0)</f>
        <v>0</v>
      </c>
      <c r="GA45" s="218">
        <f>IFERROR(ROUNDUP((CF45*(VLOOKUP(VLOOKUP(CG45,Données!$J$2:$L$208,3,FALSE),Données!$E$10:$G$12,3,FALSE)))/1,0),0)</f>
        <v>0</v>
      </c>
      <c r="GB45" s="218">
        <f>IFERROR(ROUNDUP((CH45*(VLOOKUP(VLOOKUP(CI45,Données!$J$2:$L$208,3,FALSE),Données!$E$10:$G$12,3,FALSE)))/1,0),0)</f>
        <v>0</v>
      </c>
      <c r="GC45" s="218">
        <f>IFERROR(ROUNDUP((CJ45*(VLOOKUP(VLOOKUP(CK45,Données!$J$2:$L$208,3,FALSE),Données!$E$10:$G$12,3,FALSE)))/1,0),0)</f>
        <v>0</v>
      </c>
      <c r="GD45" s="219">
        <f>IFERROR(ROUNDUP((CL45*(VLOOKUP(VLOOKUP(CM45,Données!$J$2:$L$208,3,FALSE),Données!$E$10:$G$12,3,FALSE)))/1,0),0)</f>
        <v>0</v>
      </c>
      <c r="GE45" s="217">
        <f>IF(ISNA(15/(VLOOKUP(VLOOKUP(CC45,Données!$J$2:$L$208,3,FALSE),Données!$E$10:$G$12,3,FALSE))),0,15/(VLOOKUP(VLOOKUP(CC45,Données!$J$2:$L$208,3,FALSE),Données!$E$10:$G$12,3,FALSE)))</f>
        <v>0</v>
      </c>
      <c r="GF45" s="218">
        <f>IF(ISNA(15/(VLOOKUP(VLOOKUP(CE45,Données!$J$2:$L$208,3,FALSE),Données!$E$10:$G$12,3,FALSE))),0,15/(VLOOKUP(VLOOKUP(CE45,Données!$J$2:$L$208,3,FALSE),Données!$E$10:$G$12,3,FALSE)))</f>
        <v>0</v>
      </c>
      <c r="GG45" s="218">
        <f>IF(ISNA(15/(VLOOKUP(VLOOKUP(CG45,Données!$J$2:$L$208,3,FALSE),Données!$E$10:$G$12,3,FALSE))),0,15/(VLOOKUP(VLOOKUP(CG45,Données!$J$2:$L$208,3,FALSE),Données!$E$10:$G$12,3,FALSE)))</f>
        <v>0</v>
      </c>
      <c r="GH45" s="218">
        <f>IF(ISNA(15/(VLOOKUP(VLOOKUP(CI45,Données!$J$2:$L$208,3,FALSE),Données!$E$10:$G$12,3,FALSE))),0,15/(VLOOKUP(VLOOKUP(CI45,Données!$J$2:$L$208,3,FALSE),Données!$E$10:$G$12,3,FALSE)))</f>
        <v>0</v>
      </c>
      <c r="GI45" s="218">
        <f>IF(ISNA(15/(VLOOKUP(VLOOKUP(CK45,Données!$J$2:$L$208,3,FALSE),Données!$E$10:$G$12,3,FALSE))),0,15/(VLOOKUP(VLOOKUP(CK45,Données!$J$2:$L$208,3,FALSE),Données!$E$10:$G$12,3,FALSE)))</f>
        <v>0</v>
      </c>
      <c r="GJ45" s="219">
        <f>IF(ISNA(15/(VLOOKUP(VLOOKUP(CM45,Données!$J$2:$L$208,3,FALSE),Données!$E$10:$G$12,3,FALSE))),0,15/(VLOOKUP(VLOOKUP(CM45,Données!$J$2:$L$208,3,FALSE),Données!$E$10:$G$12,3,FALSE)))</f>
        <v>0</v>
      </c>
      <c r="GK45" s="318">
        <v>45</v>
      </c>
      <c r="GL45" s="216">
        <f t="shared" si="124"/>
        <v>36</v>
      </c>
      <c r="GM45" s="218">
        <f t="shared" si="125"/>
        <v>0</v>
      </c>
      <c r="GN45" s="236" t="str">
        <f t="shared" si="219"/>
        <v/>
      </c>
      <c r="GO45" s="236">
        <f>HLOOKUP(GK45,Plan!$I$6:$IO$26,21,FALSE)</f>
        <v>0</v>
      </c>
      <c r="GP45" s="235" t="s">
        <v>451</v>
      </c>
      <c r="GQ45" s="218" t="str">
        <f t="shared" si="126"/>
        <v>16h00  0</v>
      </c>
      <c r="GR45" s="320">
        <f t="shared" si="220"/>
        <v>0</v>
      </c>
      <c r="GS45" s="321">
        <f t="shared" si="146"/>
        <v>65</v>
      </c>
      <c r="GT45" s="103"/>
      <c r="GU45" s="426">
        <v>0.66666666666666663</v>
      </c>
      <c r="GV45" s="431" t="e">
        <f>#REF!</f>
        <v>#REF!</v>
      </c>
      <c r="GW45" s="432" t="e">
        <f>#REF!</f>
        <v>#REF!</v>
      </c>
      <c r="GX45" s="448" t="e">
        <f t="shared" si="127"/>
        <v>#REF!</v>
      </c>
      <c r="GY45" s="431" t="e">
        <f>#REF!</f>
        <v>#REF!</v>
      </c>
      <c r="GZ45" s="423" t="e">
        <f>#REF!</f>
        <v>#REF!</v>
      </c>
      <c r="HA45" s="434" t="e">
        <f>#REF!</f>
        <v>#REF!</v>
      </c>
      <c r="HB45" s="451" t="e">
        <f t="shared" si="128"/>
        <v>#REF!</v>
      </c>
      <c r="HD45" s="426">
        <v>0.66666666666666663</v>
      </c>
      <c r="HE45" s="453" t="str">
        <f>IF(AB45=0,"",IF(VLOOKUP(AC45,Données!$J$2:$M$258,4,FALSE)="G",AB45,""))</f>
        <v/>
      </c>
      <c r="HF45" s="397" t="str">
        <f>IF(AD45=0,"",IF(VLOOKUP(AE45,Données!$J$2:$M$258,4,FALSE)="G",AD45,""))</f>
        <v/>
      </c>
      <c r="HG45" s="397" t="str">
        <f>IF(AF45=0,"",IF(VLOOKUP(AG45,Données!$J$2:$M$258,4,FALSE)="G",AF45,""))</f>
        <v/>
      </c>
      <c r="HH45" s="397" t="str">
        <f>IF(AH45=0,"",IF(VLOOKUP(AI45,Données!$J$2:$M$258,4,FALSE)="G",AH45,""))</f>
        <v/>
      </c>
      <c r="HI45" s="397" t="str">
        <f>IF(AJ45=0,"",IF(VLOOKUP(AK45,Données!$J$2:$M$258,4,FALSE)="G",AJ45,""))</f>
        <v/>
      </c>
      <c r="HJ45" s="461">
        <f>IF(AL45=0,"",IF(VLOOKUP(AM45,Données!$J$2:$M$258,4,FALSE)="G",AL45,""))</f>
        <v>137</v>
      </c>
      <c r="HK45" s="464">
        <f t="shared" si="129"/>
        <v>137</v>
      </c>
      <c r="HL45" s="453">
        <f>IF(AO45=0,"",IF(VLOOKUP(AP45,Données!$J$2:$M$258,4,FALSE)="G",AO45,""))</f>
        <v>147</v>
      </c>
      <c r="HM45" s="397" t="str">
        <f>IF(AQ45=0,"",IF(VLOOKUP(AR45,Données!$J$2:$M$258,4,FALSE)="G",AQ45,""))</f>
        <v/>
      </c>
      <c r="HN45" s="397" t="str">
        <f>IF(AS45=0,"",IF(VLOOKUP(AT45,Données!$J$2:$M$258,4,FALSE)="G",AS45,""))</f>
        <v/>
      </c>
      <c r="HO45" s="397" t="str">
        <f>IF(AU45=0,"",IF(VLOOKUP(AV45,Données!$J$2:$M$258,4,FALSE)="G",AU45,""))</f>
        <v/>
      </c>
      <c r="HP45" s="397" t="str">
        <f>IF(AW45=0,"",IF(VLOOKUP(AX45,Données!$J$2:$M$258,4,FALSE)="G",AW45,""))</f>
        <v/>
      </c>
      <c r="HQ45" s="461" t="str">
        <f>IF(AY45=0,"",IF(VLOOKUP(AZ45,Données!$J$2:$M$258,4,FALSE)="G",AY45,""))</f>
        <v/>
      </c>
      <c r="HR45" s="464">
        <f t="shared" si="130"/>
        <v>147</v>
      </c>
      <c r="HS45" s="453" t="str">
        <f>IF(BB45=0,"",IF(VLOOKUP(BC45,Données!$J$2:$M$258,4,FALSE)="G",BB45,""))</f>
        <v/>
      </c>
      <c r="HT45" s="397" t="str">
        <f>IF(BD45=0,"",IF(VLOOKUP(BE45,Données!$J$2:$M$258,4,FALSE)="G",BD45,""))</f>
        <v/>
      </c>
      <c r="HU45" s="397" t="str">
        <f>IF(BF45=0,"",IF(VLOOKUP(BG45,Données!$J$2:$M$258,4,FALSE)="G",BF45,""))</f>
        <v/>
      </c>
      <c r="HV45" s="397" t="str">
        <f>IF(BH45=0,"",IF(VLOOKUP(BI45,Données!$J$2:$M$258,4,FALSE)="G",BH45,""))</f>
        <v/>
      </c>
      <c r="HW45" s="397" t="str">
        <f>IF(BJ45=0,"",IF(VLOOKUP(BK45,Données!$J$2:$M$258,4,FALSE)="G",BJ45,""))</f>
        <v/>
      </c>
      <c r="HX45" s="461" t="str">
        <f>IF(BL45=0,"",IF(VLOOKUP(BM45,Données!$J$2:$M$258,4,FALSE)="G",BL45,""))</f>
        <v/>
      </c>
      <c r="HY45" s="464">
        <f t="shared" si="131"/>
        <v>0</v>
      </c>
      <c r="HZ45" s="453" t="str">
        <f>IF(BO45=0,"",IF(VLOOKUP(BP45,Données!$J$2:$M$258,4,FALSE)="G",BO45,""))</f>
        <v/>
      </c>
      <c r="IA45" s="397" t="str">
        <f>IF(BQ45=0,"",IF(VLOOKUP(BR45,Données!$J$2:$M$258,4,FALSE)="G",BQ45,""))</f>
        <v/>
      </c>
      <c r="IB45" s="397">
        <f>IF(BS45=0,"",IF(VLOOKUP(BT45,Données!$J$2:$M$258,4,FALSE)="G",BS45,""))</f>
        <v>177</v>
      </c>
      <c r="IC45" s="397" t="str">
        <f>IF(BU45=0,"",IF(VLOOKUP(BV45,Données!$J$2:$M$258,4,FALSE)="G",BU45,""))</f>
        <v/>
      </c>
      <c r="ID45" s="397" t="str">
        <f>IF(BW45=0,"",IF(VLOOKUP(BX45,Données!$J$2:$M$258,4,FALSE)="G",BW45,""))</f>
        <v/>
      </c>
      <c r="IE45" s="461" t="str">
        <f>IF(BY45=0,"",IF(VLOOKUP(BZ45,Données!$J$2:$M$258,4,FALSE)="G",BY45,""))</f>
        <v/>
      </c>
      <c r="IF45" s="464">
        <f t="shared" si="132"/>
        <v>177</v>
      </c>
      <c r="IG45" s="453" t="str">
        <f>IF(CB45=0,"",IF(VLOOKUP(CC45,Données!$J$2:$M$258,4,FALSE)="G",CB45,""))</f>
        <v/>
      </c>
      <c r="IH45" s="397" t="str">
        <f>IF(CD45=0,"",IF(VLOOKUP(CE45,Données!$J$2:$M$258,4,FALSE)="G",CD45,""))</f>
        <v/>
      </c>
      <c r="II45" s="397" t="str">
        <f>IF(CF45=0,"",IF(VLOOKUP(CG45,Données!$J$2:$M$258,4,FALSE)="G",CF45,""))</f>
        <v/>
      </c>
      <c r="IJ45" s="397" t="str">
        <f>IF(CH45=0,"",IF(VLOOKUP(CI45,Données!$J$2:$M$258,4,FALSE)="G",CH45,""))</f>
        <v/>
      </c>
      <c r="IK45" s="397" t="str">
        <f>IF(CJ45=0,"",IF(VLOOKUP(CK45,Données!$J$2:$M$258,4,FALSE)="G",CJ45,""))</f>
        <v/>
      </c>
      <c r="IL45" s="461" t="str">
        <f>IF(CL45=0,"",IF(VLOOKUP(CM45,Données!$J$2:$M$258,4,FALSE)="G",CL45,""))</f>
        <v/>
      </c>
      <c r="IM45" s="464">
        <f t="shared" si="133"/>
        <v>0</v>
      </c>
      <c r="IO45" s="480">
        <f t="shared" si="221"/>
        <v>137</v>
      </c>
      <c r="IP45" s="481">
        <f t="shared" si="222"/>
        <v>147</v>
      </c>
      <c r="IQ45" s="482">
        <f t="shared" si="223"/>
        <v>186</v>
      </c>
      <c r="IR45" s="483">
        <f t="shared" si="224"/>
        <v>110</v>
      </c>
      <c r="IS45" s="484">
        <f t="shared" si="225"/>
        <v>323</v>
      </c>
      <c r="IT45" s="481">
        <f t="shared" si="226"/>
        <v>257</v>
      </c>
      <c r="IU45" s="482">
        <f t="shared" si="134"/>
        <v>18</v>
      </c>
      <c r="IV45" s="485">
        <f t="shared" si="135"/>
        <v>0</v>
      </c>
      <c r="IW45" s="483">
        <f>HLOOKUP(FO45,Plan!$I$6:$IO$30,25,FALSE)</f>
        <v>0</v>
      </c>
      <c r="IX45" s="482" t="str">
        <f t="shared" si="227"/>
        <v>16h00  18</v>
      </c>
      <c r="IY45" s="485">
        <f t="shared" si="228"/>
        <v>486</v>
      </c>
      <c r="IZ45" s="486">
        <f t="shared" si="229"/>
        <v>101</v>
      </c>
      <c r="JA45" s="484" t="str">
        <f t="shared" si="230"/>
        <v>16h00  0</v>
      </c>
      <c r="JB45" s="485">
        <f t="shared" si="231"/>
        <v>0</v>
      </c>
      <c r="JC45" s="487">
        <f t="shared" si="232"/>
        <v>15.25</v>
      </c>
      <c r="JD45" s="488" t="e">
        <f t="shared" si="136"/>
        <v>#REF!</v>
      </c>
      <c r="JF45" s="512">
        <f t="shared" si="233"/>
        <v>0</v>
      </c>
      <c r="JG45" s="513">
        <f t="shared" si="234"/>
        <v>177</v>
      </c>
      <c r="JH45" s="514">
        <f t="shared" si="235"/>
        <v>0</v>
      </c>
      <c r="JI45" s="515">
        <f t="shared" si="236"/>
        <v>170</v>
      </c>
      <c r="JJ45" s="513">
        <f t="shared" si="237"/>
        <v>177</v>
      </c>
      <c r="JK45" s="516">
        <f t="shared" si="238"/>
        <v>0</v>
      </c>
      <c r="JL45" s="517">
        <f t="shared" si="239"/>
        <v>170</v>
      </c>
      <c r="JM45" s="513">
        <f t="shared" si="240"/>
        <v>0</v>
      </c>
      <c r="JN45" s="514">
        <f t="shared" si="241"/>
        <v>0</v>
      </c>
      <c r="JO45" s="506">
        <f t="shared" si="137"/>
        <v>12</v>
      </c>
      <c r="JP45" s="507">
        <f t="shared" si="138"/>
        <v>0</v>
      </c>
      <c r="JQ45" s="507">
        <f t="shared" si="139"/>
        <v>0</v>
      </c>
      <c r="JR45" s="508">
        <f>HLOOKUP(GK45,Plan!$I$6:$IO$30,25,FALSE)</f>
        <v>0</v>
      </c>
      <c r="JS45" s="515" t="str">
        <f t="shared" si="242"/>
        <v>16h00  12</v>
      </c>
      <c r="JT45" s="513">
        <f t="shared" si="243"/>
        <v>432</v>
      </c>
      <c r="JU45" s="518">
        <f t="shared" si="244"/>
        <v>61.875</v>
      </c>
      <c r="JV45" s="517" t="str">
        <f t="shared" si="245"/>
        <v>16h00  0</v>
      </c>
      <c r="JW45" s="513">
        <f t="shared" si="246"/>
        <v>0</v>
      </c>
      <c r="JX45" s="519">
        <f t="shared" si="247"/>
        <v>882</v>
      </c>
      <c r="JY45" s="515" t="str">
        <f t="shared" si="248"/>
        <v>16h00  0</v>
      </c>
      <c r="JZ45" s="513">
        <f t="shared" si="249"/>
        <v>0</v>
      </c>
      <c r="KA45" s="518">
        <f t="shared" si="250"/>
        <v>65</v>
      </c>
      <c r="KB45" s="520" t="e">
        <f t="shared" si="140"/>
        <v>#REF!</v>
      </c>
    </row>
    <row r="46" spans="1:288" ht="14.25" x14ac:dyDescent="0.2">
      <c r="A46" s="385">
        <f t="shared" si="0"/>
        <v>45</v>
      </c>
      <c r="B46" s="386" t="s">
        <v>406</v>
      </c>
      <c r="C46" s="387" t="s">
        <v>574</v>
      </c>
      <c r="D46" s="388" t="s">
        <v>904</v>
      </c>
      <c r="E46" s="388" t="s">
        <v>149</v>
      </c>
      <c r="F46" s="388">
        <v>179</v>
      </c>
      <c r="G46" s="394" t="str">
        <f>IF(ISNA(VLOOKUP(E46,Données!$J$2:$K$258,2,FALSE)),"",VLOOKUP(E46,Données!$J$2:$K$258,2,FALSE))</f>
        <v>Belgrade</v>
      </c>
      <c r="H46" s="80"/>
      <c r="I46" s="77" t="str">
        <f t="shared" si="107"/>
        <v>1140GPD</v>
      </c>
      <c r="J46" s="82"/>
      <c r="K46" s="344" t="s">
        <v>720</v>
      </c>
      <c r="M46" s="84">
        <f t="shared" si="1"/>
        <v>0</v>
      </c>
      <c r="N46" s="84">
        <f t="shared" si="2"/>
        <v>0</v>
      </c>
      <c r="O46" s="84">
        <f t="shared" si="3"/>
        <v>0</v>
      </c>
      <c r="P46" s="84">
        <f t="shared" si="4"/>
        <v>0</v>
      </c>
      <c r="Q46" s="84">
        <f t="shared" si="5"/>
        <v>0</v>
      </c>
      <c r="S46" s="86" t="str">
        <f t="shared" si="108"/>
        <v>1140</v>
      </c>
      <c r="T46" s="371" t="str">
        <f>VLOOKUP(S46,Données!$Q$2:$R$229,2,FALSE)</f>
        <v>1130</v>
      </c>
      <c r="U46" s="85">
        <f>COUNTIF($T$4:T46,T46)</f>
        <v>5</v>
      </c>
      <c r="V46" s="85" t="str">
        <f t="shared" si="6"/>
        <v>GPD</v>
      </c>
      <c r="W46" s="85" t="str">
        <f t="shared" si="109"/>
        <v>11305GPD</v>
      </c>
      <c r="X46" s="85">
        <f t="shared" si="149"/>
        <v>238</v>
      </c>
      <c r="Y46" s="85" t="str">
        <f t="shared" si="150"/>
        <v>JFK</v>
      </c>
      <c r="AA46" s="342" t="s">
        <v>36</v>
      </c>
      <c r="AB46" s="107">
        <f t="shared" si="151"/>
        <v>0</v>
      </c>
      <c r="AC46" s="106" t="str">
        <f t="shared" si="251"/>
        <v/>
      </c>
      <c r="AD46" s="97">
        <f t="shared" si="152"/>
        <v>148</v>
      </c>
      <c r="AE46" s="106" t="str">
        <f t="shared" si="153"/>
        <v>CMN</v>
      </c>
      <c r="AF46" s="97">
        <f t="shared" si="154"/>
        <v>0</v>
      </c>
      <c r="AG46" s="106" t="str">
        <f t="shared" si="155"/>
        <v/>
      </c>
      <c r="AH46" s="97">
        <f t="shared" si="156"/>
        <v>0</v>
      </c>
      <c r="AI46" s="106" t="str">
        <f t="shared" si="157"/>
        <v/>
      </c>
      <c r="AJ46" s="97">
        <f t="shared" si="158"/>
        <v>0</v>
      </c>
      <c r="AK46" s="106" t="str">
        <f t="shared" si="159"/>
        <v/>
      </c>
      <c r="AL46" s="97">
        <f t="shared" si="160"/>
        <v>0</v>
      </c>
      <c r="AM46" s="108" t="str">
        <f t="shared" si="161"/>
        <v/>
      </c>
      <c r="AN46" s="113"/>
      <c r="AO46" s="115">
        <f t="shared" si="162"/>
        <v>0</v>
      </c>
      <c r="AP46" s="114" t="str">
        <f t="shared" si="163"/>
        <v/>
      </c>
      <c r="AQ46" s="89">
        <f t="shared" si="164"/>
        <v>0</v>
      </c>
      <c r="AR46" s="114" t="str">
        <f t="shared" si="165"/>
        <v/>
      </c>
      <c r="AS46" s="89">
        <f t="shared" si="166"/>
        <v>0</v>
      </c>
      <c r="AT46" s="114" t="str">
        <f t="shared" si="167"/>
        <v/>
      </c>
      <c r="AU46" s="89">
        <f t="shared" si="168"/>
        <v>0</v>
      </c>
      <c r="AV46" s="114" t="str">
        <f t="shared" si="169"/>
        <v/>
      </c>
      <c r="AW46" s="89">
        <f t="shared" si="170"/>
        <v>0</v>
      </c>
      <c r="AX46" s="114" t="str">
        <f t="shared" si="171"/>
        <v/>
      </c>
      <c r="AY46" s="89">
        <f t="shared" si="172"/>
        <v>0</v>
      </c>
      <c r="AZ46" s="116" t="str">
        <f t="shared" si="173"/>
        <v/>
      </c>
      <c r="BA46" s="113"/>
      <c r="BB46" s="122">
        <f t="shared" si="174"/>
        <v>0</v>
      </c>
      <c r="BC46" s="121" t="str">
        <f t="shared" si="175"/>
        <v/>
      </c>
      <c r="BD46" s="91">
        <f t="shared" si="176"/>
        <v>0</v>
      </c>
      <c r="BE46" s="121" t="str">
        <f t="shared" si="177"/>
        <v/>
      </c>
      <c r="BF46" s="91">
        <f t="shared" si="178"/>
        <v>0</v>
      </c>
      <c r="BG46" s="121" t="str">
        <f t="shared" si="179"/>
        <v/>
      </c>
      <c r="BH46" s="91">
        <f t="shared" si="180"/>
        <v>0</v>
      </c>
      <c r="BI46" s="121" t="str">
        <f t="shared" si="181"/>
        <v/>
      </c>
      <c r="BJ46" s="91">
        <f t="shared" si="182"/>
        <v>0</v>
      </c>
      <c r="BK46" s="121" t="str">
        <f t="shared" si="183"/>
        <v/>
      </c>
      <c r="BL46" s="91">
        <f t="shared" si="184"/>
        <v>0</v>
      </c>
      <c r="BM46" s="123" t="str">
        <f t="shared" si="185"/>
        <v/>
      </c>
      <c r="BN46" s="113"/>
      <c r="BO46" s="129">
        <f t="shared" si="186"/>
        <v>0</v>
      </c>
      <c r="BP46" s="128" t="str">
        <f t="shared" si="187"/>
        <v/>
      </c>
      <c r="BQ46" s="93">
        <f t="shared" si="188"/>
        <v>0</v>
      </c>
      <c r="BR46" s="128" t="str">
        <f t="shared" si="189"/>
        <v/>
      </c>
      <c r="BS46" s="93">
        <f t="shared" si="190"/>
        <v>0</v>
      </c>
      <c r="BT46" s="128" t="str">
        <f t="shared" si="191"/>
        <v/>
      </c>
      <c r="BU46" s="93">
        <f t="shared" si="192"/>
        <v>0</v>
      </c>
      <c r="BV46" s="128" t="str">
        <f t="shared" si="193"/>
        <v/>
      </c>
      <c r="BW46" s="93">
        <f t="shared" si="194"/>
        <v>0</v>
      </c>
      <c r="BX46" s="128" t="str">
        <f t="shared" si="195"/>
        <v/>
      </c>
      <c r="BY46" s="93">
        <f t="shared" si="196"/>
        <v>0</v>
      </c>
      <c r="BZ46" s="130" t="str">
        <f t="shared" si="197"/>
        <v/>
      </c>
      <c r="CA46" s="113"/>
      <c r="CB46" s="136">
        <f t="shared" si="198"/>
        <v>174</v>
      </c>
      <c r="CC46" s="135" t="str">
        <f t="shared" si="199"/>
        <v>LTN</v>
      </c>
      <c r="CD46" s="95">
        <f t="shared" si="200"/>
        <v>0</v>
      </c>
      <c r="CE46" s="135" t="str">
        <f t="shared" si="201"/>
        <v/>
      </c>
      <c r="CF46" s="95">
        <f t="shared" si="202"/>
        <v>0</v>
      </c>
      <c r="CG46" s="135" t="str">
        <f t="shared" si="203"/>
        <v/>
      </c>
      <c r="CH46" s="95">
        <f t="shared" si="204"/>
        <v>0</v>
      </c>
      <c r="CI46" s="135" t="str">
        <f t="shared" si="205"/>
        <v/>
      </c>
      <c r="CJ46" s="95">
        <f t="shared" si="206"/>
        <v>0</v>
      </c>
      <c r="CK46" s="135" t="str">
        <f t="shared" si="207"/>
        <v/>
      </c>
      <c r="CL46" s="95">
        <f t="shared" si="208"/>
        <v>0</v>
      </c>
      <c r="CM46" s="137" t="str">
        <f t="shared" si="209"/>
        <v/>
      </c>
      <c r="CO46" s="163">
        <f>IFERROR(ROUNDUP((AB46*(VLOOKUP(VLOOKUP(AC46,Données!$J$2:$L$208,3,FALSE),Données!$E$10:$G$12,3,FALSE)))/1,0),0)</f>
        <v>0</v>
      </c>
      <c r="CP46" s="159">
        <f>IFERROR(ROUNDUP((AD46*(VLOOKUP(VLOOKUP(AE46,Données!$J$2:$L$208,3,FALSE),Données!$E$10:$G$12,3,FALSE)))/1,0),0)</f>
        <v>198</v>
      </c>
      <c r="CQ46" s="159">
        <f>IFERROR(ROUNDUP((AF46*(VLOOKUP(VLOOKUP(AG46,Données!$J$2:$L$208,3,FALSE),Données!$E$10:$G$12,3,FALSE)))/1,0),0)</f>
        <v>0</v>
      </c>
      <c r="CR46" s="159">
        <f>IFERROR(ROUNDUP((AH46*(VLOOKUP(VLOOKUP(AI46,Données!$J$2:$L$208,3,FALSE),Données!$E$10:$G$12,3,FALSE)))/1,0),0)</f>
        <v>0</v>
      </c>
      <c r="CS46" s="159">
        <f>IFERROR(ROUNDUP((AJ46*(VLOOKUP(VLOOKUP(AK46,Données!$J$2:$L$208,3,FALSE),Données!$E$10:$G$12,3,FALSE)))/1,0),0)</f>
        <v>0</v>
      </c>
      <c r="CT46" s="160">
        <f>IFERROR(ROUNDUP((AL46*(VLOOKUP(VLOOKUP(AM46,Données!$J$2:$L$208,3,FALSE),Données!$E$10:$G$12,3,FALSE)))/1,0),0)</f>
        <v>0</v>
      </c>
      <c r="CU46" s="158">
        <f>IF(ISNA(15/(VLOOKUP(VLOOKUP(AC46,Données!$J$2:$L$208,3,FALSE),Données!$E$10:$G$12,3,FALSE))),0,15/(VLOOKUP(VLOOKUP(AC46,Données!$J$2:$L$208,3,FALSE),Données!$E$10:$G$12,3,FALSE)))</f>
        <v>0</v>
      </c>
      <c r="CV46" s="159">
        <f>IF(ISNA(15/(VLOOKUP(VLOOKUP(AE46,Données!$J$2:$L$208,3,FALSE),Données!$E$10:$G$12,3,FALSE))),0,15/(VLOOKUP(VLOOKUP(AE46,Données!$J$2:$L$208,3,FALSE),Données!$E$10:$G$12,3,FALSE)))</f>
        <v>11.25</v>
      </c>
      <c r="CW46" s="159">
        <f>IF(ISNA(15/(VLOOKUP(VLOOKUP(AG46,Données!$J$2:$L$208,3,FALSE),Données!$E$10:$G$12,3,FALSE))),0,15/(VLOOKUP(VLOOKUP(AG46,Données!$J$2:$L$208,3,FALSE),Données!$E$10:$G$12,3,FALSE)))</f>
        <v>0</v>
      </c>
      <c r="CX46" s="159">
        <f>IF(ISNA(15/(VLOOKUP(VLOOKUP(AI46,Données!$J$2:$L$208,3,FALSE),Données!$E$10:$G$12,3,FALSE))),0,15/(VLOOKUP(VLOOKUP(AI46,Données!$J$2:$L$208,3,FALSE),Données!$E$10:$G$12,3,FALSE)))</f>
        <v>0</v>
      </c>
      <c r="CY46" s="159">
        <f>IF(ISNA(15/(VLOOKUP(VLOOKUP(AK46,Données!$J$2:$L$208,3,FALSE),Données!$E$10:$G$12,3,FALSE))),0,15/(VLOOKUP(VLOOKUP(AK46,Données!$J$2:$L$208,3,FALSE),Données!$E$10:$G$12,3,FALSE)))</f>
        <v>0</v>
      </c>
      <c r="CZ46" s="160">
        <f>IF(ISNA(15/(VLOOKUP(VLOOKUP(AM46,Données!$J$2:$L$208,3,FALSE),Données!$E$10:$G$12,3,FALSE))),0,15/(VLOOKUP(VLOOKUP(AM46,Données!$J$2:$L$208,3,FALSE),Données!$E$10:$G$12,3,FALSE)))</f>
        <v>0</v>
      </c>
      <c r="DA46" s="258">
        <v>46</v>
      </c>
      <c r="DB46" s="162">
        <f t="shared" si="252"/>
        <v>12</v>
      </c>
      <c r="DC46" s="161">
        <f t="shared" si="210"/>
        <v>198</v>
      </c>
      <c r="DD46" s="256">
        <f t="shared" si="211"/>
        <v>148</v>
      </c>
      <c r="DE46" s="259">
        <f>HLOOKUP(DA46,Plan!$I$6:$IO$26,17,FALSE)</f>
        <v>13</v>
      </c>
      <c r="DF46" s="164" t="s">
        <v>452</v>
      </c>
      <c r="DG46" s="157" t="str">
        <f t="shared" si="113"/>
        <v>16h15  13</v>
      </c>
      <c r="DH46" s="332">
        <f t="shared" si="212"/>
        <v>156</v>
      </c>
      <c r="DI46" s="334">
        <f t="shared" si="141"/>
        <v>198</v>
      </c>
      <c r="DK46" s="226">
        <f>IFERROR(ROUNDUP((AO46*(VLOOKUP(VLOOKUP(AP46,Données!$J$2:$L$208,3,FALSE),Données!$E$10:$G$12,3,FALSE)))/1,0),0)</f>
        <v>0</v>
      </c>
      <c r="DL46" s="173">
        <f>IFERROR(ROUNDUP((AQ46*(VLOOKUP(VLOOKUP(AR46,Données!$J$2:$L$208,3,FALSE),Données!$E$10:$G$12,3,FALSE)))/1,0),0)</f>
        <v>0</v>
      </c>
      <c r="DM46" s="173">
        <f>IFERROR(ROUNDUP((AS46*(VLOOKUP(VLOOKUP(AT46,Données!$J$2:$L$208,3,FALSE),Données!$E$10:$G$12,3,FALSE)))/1,0),0)</f>
        <v>0</v>
      </c>
      <c r="DN46" s="173">
        <f>IFERROR(ROUNDUP((AU46*(VLOOKUP(VLOOKUP(AV46,Données!$J$2:$L$208,3,FALSE),Données!$E$10:$G$12,3,FALSE)))/1,0),0)</f>
        <v>0</v>
      </c>
      <c r="DO46" s="173">
        <f>IFERROR(ROUNDUP((AW46*(VLOOKUP(VLOOKUP(AX46,Données!$J$2:$L$208,3,FALSE),Données!$E$10:$G$12,3,FALSE)))/1,0),0)</f>
        <v>0</v>
      </c>
      <c r="DP46" s="174">
        <f>IFERROR(ROUNDUP((AY46*(VLOOKUP(VLOOKUP(AZ46,Données!$J$2:$L$208,3,FALSE),Données!$E$10:$G$12,3,FALSE)))/1,0),0)</f>
        <v>0</v>
      </c>
      <c r="DQ46" s="172">
        <f>IF(ISNA(15/(VLOOKUP(VLOOKUP(AP46,Données!$J$2:$L$208,3,FALSE),Données!$E$10:$G$12,3,FALSE))),0,15/(VLOOKUP(VLOOKUP(AP46,Données!$J$2:$L$208,3,FALSE),Données!$E$10:$G$12,3,FALSE)))</f>
        <v>0</v>
      </c>
      <c r="DR46" s="173">
        <f>IF(ISNA(15/(VLOOKUP(VLOOKUP(AR46,Données!$J$2:$L$208,3,FALSE),Données!$E$10:$G$12,3,FALSE))),0,15/(VLOOKUP(VLOOKUP(AR46,Données!$J$2:$L$208,3,FALSE),Données!$E$10:$G$12,3,FALSE)))</f>
        <v>0</v>
      </c>
      <c r="DS46" s="173">
        <f>IF(ISNA(15/(VLOOKUP(VLOOKUP(AT46,Données!$J$2:$L$208,3,FALSE),Données!$E$10:$G$12,3,FALSE))),0,15/(VLOOKUP(VLOOKUP(AT46,Données!$J$2:$L$208,3,FALSE),Données!$E$10:$G$12,3,FALSE)))</f>
        <v>0</v>
      </c>
      <c r="DT46" s="173">
        <f>IF(ISNA(15/(VLOOKUP(VLOOKUP(AV46,Données!$J$2:$L$208,3,FALSE),Données!$E$10:$G$12,3,FALSE))),0,15/(VLOOKUP(VLOOKUP(AV46,Données!$J$2:$L$208,3,FALSE),Données!$E$10:$G$12,3,FALSE)))</f>
        <v>0</v>
      </c>
      <c r="DU46" s="173">
        <f>IF(ISNA(15/(VLOOKUP(VLOOKUP(AX46,Données!$J$2:$L$208,3,FALSE),Données!$E$10:$G$12,3,FALSE))),0,15/(VLOOKUP(VLOOKUP(AX46,Données!$J$2:$L$208,3,FALSE),Données!$E$10:$G$12,3,FALSE)))</f>
        <v>0</v>
      </c>
      <c r="DV46" s="174">
        <f>IF(ISNA(15/(VLOOKUP(VLOOKUP(AZ46,Données!$J$2:$L$208,3,FALSE),Données!$E$10:$G$12,3,FALSE))),0,15/(VLOOKUP(VLOOKUP(AZ46,Données!$J$2:$L$208,3,FALSE),Données!$E$10:$G$12,3,FALSE)))</f>
        <v>0</v>
      </c>
      <c r="DW46" s="282">
        <v>46</v>
      </c>
      <c r="DX46" s="169">
        <f t="shared" si="114"/>
        <v>24</v>
      </c>
      <c r="DY46" s="171">
        <f t="shared" si="115"/>
        <v>0</v>
      </c>
      <c r="DZ46" s="228" t="str">
        <f t="shared" si="213"/>
        <v/>
      </c>
      <c r="EA46" s="283">
        <f>HLOOKUP(DW46,Plan!$I$6:$IO$26,16,FALSE)</f>
        <v>0</v>
      </c>
      <c r="EB46" s="278" t="s">
        <v>452</v>
      </c>
      <c r="EC46" s="279" t="str">
        <f t="shared" si="116"/>
        <v>16h15  0</v>
      </c>
      <c r="ED46" s="84">
        <f t="shared" si="214"/>
        <v>0</v>
      </c>
      <c r="EE46" s="286">
        <f t="shared" si="143"/>
        <v>22.875</v>
      </c>
      <c r="EG46" s="208">
        <f>IFERROR(ROUNDUP((BB46*(VLOOKUP(VLOOKUP(BC46,Données!$J$2:$L$208,3,FALSE),Données!$E$10:$G$12,3,FALSE)))/1,0),0)</f>
        <v>0</v>
      </c>
      <c r="EH46" s="182">
        <f>IFERROR(ROUNDUP((BD46*(VLOOKUP(VLOOKUP(BE46,Données!$J$2:$L$208,3,FALSE),Données!$E$10:$G$12,3,FALSE)))/1,0),0)</f>
        <v>0</v>
      </c>
      <c r="EI46" s="182">
        <f>IFERROR(ROUNDUP((BF46*(VLOOKUP(VLOOKUP(BG46,Données!$J$2:$L$208,3,FALSE),Données!$E$10:$G$12,3,FALSE)))/1,0),0)</f>
        <v>0</v>
      </c>
      <c r="EJ46" s="182">
        <f>IFERROR(ROUNDUP((BH46*(VLOOKUP(VLOOKUP(BI46,Données!$J$2:$L$208,3,FALSE),Données!$E$10:$G$12,3,FALSE)))/1,0),0)</f>
        <v>0</v>
      </c>
      <c r="EK46" s="182">
        <f>IFERROR(ROUNDUP((BJ46*(VLOOKUP(VLOOKUP(BK46,Données!$J$2:$L$208,3,FALSE),Données!$E$10:$G$12,3,FALSE)))/1,0),0)</f>
        <v>0</v>
      </c>
      <c r="EL46" s="183">
        <f>IFERROR(ROUNDUP((BL46*(VLOOKUP(VLOOKUP(BM46,Données!$J$2:$L$208,3,FALSE),Données!$E$10:$G$12,3,FALSE)))/1,0),0)</f>
        <v>0</v>
      </c>
      <c r="EM46" s="181">
        <f>IF(ISNA(15/(VLOOKUP(VLOOKUP(BC46,Données!$J$2:$L$208,3,FALSE),Données!$E$10:$G$12,3,FALSE))),0,15/(VLOOKUP(VLOOKUP(BC46,Données!$J$2:$L$208,3,FALSE),Données!$E$10:$G$12,3,FALSE)))</f>
        <v>0</v>
      </c>
      <c r="EN46" s="182">
        <f>IF(ISNA(15/(VLOOKUP(VLOOKUP(BE46,Données!$J$2:$L$208,3,FALSE),Données!$E$10:$G$12,3,FALSE))),0,15/(VLOOKUP(VLOOKUP(BE46,Données!$J$2:$L$208,3,FALSE),Données!$E$10:$G$12,3,FALSE)))</f>
        <v>0</v>
      </c>
      <c r="EO46" s="182">
        <f>IF(ISNA(15/(VLOOKUP(VLOOKUP(BG46,Données!$J$2:$L$208,3,FALSE),Données!$E$10:$G$12,3,FALSE))),0,15/(VLOOKUP(VLOOKUP(BG46,Données!$J$2:$L$208,3,FALSE),Données!$E$10:$G$12,3,FALSE)))</f>
        <v>0</v>
      </c>
      <c r="EP46" s="182">
        <f>IF(ISNA(15/(VLOOKUP(VLOOKUP(BI46,Données!$J$2:$L$208,3,FALSE),Données!$E$10:$G$12,3,FALSE))),0,15/(VLOOKUP(VLOOKUP(BI46,Données!$J$2:$L$208,3,FALSE),Données!$E$10:$G$12,3,FALSE)))</f>
        <v>0</v>
      </c>
      <c r="EQ46" s="182">
        <f>IF(ISNA(15/(VLOOKUP(VLOOKUP(BK46,Données!$J$2:$L$208,3,FALSE),Données!$E$10:$G$12,3,FALSE))),0,15/(VLOOKUP(VLOOKUP(BK46,Données!$J$2:$L$208,3,FALSE),Données!$E$10:$G$12,3,FALSE)))</f>
        <v>0</v>
      </c>
      <c r="ER46" s="183">
        <f>IF(ISNA(15/(VLOOKUP(VLOOKUP(BM46,Données!$J$2:$L$208,3,FALSE),Données!$E$10:$G$12,3,FALSE))),0,15/(VLOOKUP(VLOOKUP(BM46,Données!$J$2:$L$208,3,FALSE),Données!$E$10:$G$12,3,FALSE)))</f>
        <v>0</v>
      </c>
      <c r="ES46" s="293">
        <v>46</v>
      </c>
      <c r="ET46" s="573">
        <f t="shared" si="117"/>
        <v>36</v>
      </c>
      <c r="EU46" s="180">
        <f t="shared" si="118"/>
        <v>0</v>
      </c>
      <c r="EV46" s="211" t="str">
        <f t="shared" si="215"/>
        <v/>
      </c>
      <c r="EW46" s="211">
        <f>HLOOKUP(ES46,Plan!$I$6:$IO$26,19,FALSE)</f>
        <v>9</v>
      </c>
      <c r="EX46" s="210" t="s">
        <v>452</v>
      </c>
      <c r="EY46" s="182" t="str">
        <f t="shared" si="119"/>
        <v>16h15  9</v>
      </c>
      <c r="EZ46" s="295">
        <f t="shared" si="216"/>
        <v>324</v>
      </c>
      <c r="FA46" s="296">
        <f t="shared" si="148"/>
        <v>108.25</v>
      </c>
      <c r="FC46" s="200">
        <f>IFERROR(ROUNDUP((BO46*(VLOOKUP(VLOOKUP(BP46,Données!$J$2:$L$208,3,FALSE),Données!$E$10:$G$12,3,FALSE)))/1,0),0)</f>
        <v>0</v>
      </c>
      <c r="FD46" s="190">
        <f>IFERROR(ROUNDUP((BQ46*(VLOOKUP(VLOOKUP(BR46,Données!$J$2:$L$208,3,FALSE),Données!$E$10:$G$12,3,FALSE)))/1,0),0)</f>
        <v>0</v>
      </c>
      <c r="FE46" s="190">
        <f>IFERROR(ROUNDUP((BS46*(VLOOKUP(VLOOKUP(BT46,Données!$J$2:$L$208,3,FALSE),Données!$E$10:$G$12,3,FALSE)))/1,0),0)</f>
        <v>0</v>
      </c>
      <c r="FF46" s="190">
        <f>IFERROR(ROUNDUP((BU46*(VLOOKUP(VLOOKUP(BV46,Données!$J$2:$L$208,3,FALSE),Données!$E$10:$G$12,3,FALSE)))/1,0),0)</f>
        <v>0</v>
      </c>
      <c r="FG46" s="190">
        <f>IFERROR(ROUNDUP((BW46*(VLOOKUP(VLOOKUP(BX46,Données!$J$2:$L$208,3,FALSE),Données!$E$10:$G$12,3,FALSE)))/1,0),0)</f>
        <v>0</v>
      </c>
      <c r="FH46" s="191">
        <f>IFERROR(ROUNDUP((BY46*(VLOOKUP(VLOOKUP(BZ46,Données!$J$2:$L$208,3,FALSE),Données!$E$10:$G$12,3,FALSE)))/1,0),0)</f>
        <v>0</v>
      </c>
      <c r="FI46" s="189">
        <f>IF(ISNA(15/(VLOOKUP(VLOOKUP(BP46,Données!$J$2:$L$208,3,FALSE),Données!$E$10:$G$12,3,FALSE))),0,15/(VLOOKUP(VLOOKUP(BP46,Données!$J$2:$L$208,3,FALSE),Données!$E$10:$G$12,3,FALSE)))</f>
        <v>0</v>
      </c>
      <c r="FJ46" s="190">
        <f>IF(ISNA(15/(VLOOKUP(VLOOKUP(BR46,Données!$J$2:$L$208,3,FALSE),Données!$E$10:$G$12,3,FALSE))),0,15/(VLOOKUP(VLOOKUP(BR46,Données!$J$2:$L$208,3,FALSE),Données!$E$10:$G$12,3,FALSE)))</f>
        <v>0</v>
      </c>
      <c r="FK46" s="190">
        <f>IF(ISNA(15/(VLOOKUP(VLOOKUP(BT46,Données!$J$2:$L$208,3,FALSE),Données!$E$10:$G$12,3,FALSE))),0,15/(VLOOKUP(VLOOKUP(BT46,Données!$J$2:$L$208,3,FALSE),Données!$E$10:$G$12,3,FALSE)))</f>
        <v>0</v>
      </c>
      <c r="FL46" s="190">
        <f>IF(ISNA(15/(VLOOKUP(VLOOKUP(BV46,Données!$J$2:$L$208,3,FALSE),Données!$E$10:$G$12,3,FALSE))),0,15/(VLOOKUP(VLOOKUP(BV46,Données!$J$2:$L$208,3,FALSE),Données!$E$10:$G$12,3,FALSE)))</f>
        <v>0</v>
      </c>
      <c r="FM46" s="190">
        <f>IF(ISNA(15/(VLOOKUP(VLOOKUP(BX46,Données!$J$2:$L$208,3,FALSE),Données!$E$10:$G$12,3,FALSE))),0,15/(VLOOKUP(VLOOKUP(BX46,Données!$J$2:$L$208,3,FALSE),Données!$E$10:$G$12,3,FALSE)))</f>
        <v>0</v>
      </c>
      <c r="FN46" s="191">
        <f>IF(ISNA(15/(VLOOKUP(VLOOKUP(BZ46,Données!$J$2:$L$208,3,FALSE),Données!$E$10:$G$12,3,FALSE))),0,15/(VLOOKUP(VLOOKUP(BZ46,Données!$J$2:$L$208,3,FALSE),Données!$E$10:$G$12,3,FALSE)))</f>
        <v>0</v>
      </c>
      <c r="FO46" s="305">
        <v>46</v>
      </c>
      <c r="FP46" s="188">
        <f t="shared" si="120"/>
        <v>36</v>
      </c>
      <c r="FQ46" s="190">
        <f t="shared" si="121"/>
        <v>0</v>
      </c>
      <c r="FR46" s="203" t="str">
        <f t="shared" si="217"/>
        <v/>
      </c>
      <c r="FS46" s="203">
        <f>HLOOKUP(FO46,Plan!$I$6:$IO$26,20,FALSE)</f>
        <v>0</v>
      </c>
      <c r="FT46" s="202" t="s">
        <v>452</v>
      </c>
      <c r="FU46" s="190" t="str">
        <f t="shared" si="122"/>
        <v>16h15  0</v>
      </c>
      <c r="FV46" s="307">
        <f t="shared" si="218"/>
        <v>0</v>
      </c>
      <c r="FW46" s="308">
        <f t="shared" si="145"/>
        <v>882</v>
      </c>
      <c r="FY46" s="233">
        <f>IFERROR(ROUNDUP((CB46*(VLOOKUP(VLOOKUP(CC46,Données!$J$2:$L$208,3,FALSE),Données!$E$10:$G$12,3,FALSE)))/1,0),0)</f>
        <v>73</v>
      </c>
      <c r="FZ46" s="218">
        <f>IFERROR(ROUNDUP((CD46*(VLOOKUP(VLOOKUP(CE46,Données!$J$2:$L$208,3,FALSE),Données!$E$10:$G$12,3,FALSE)))/1,0),0)</f>
        <v>0</v>
      </c>
      <c r="GA46" s="218">
        <f>IFERROR(ROUNDUP((CF46*(VLOOKUP(VLOOKUP(CG46,Données!$J$2:$L$208,3,FALSE),Données!$E$10:$G$12,3,FALSE)))/1,0),0)</f>
        <v>0</v>
      </c>
      <c r="GB46" s="218">
        <f>IFERROR(ROUNDUP((CH46*(VLOOKUP(VLOOKUP(CI46,Données!$J$2:$L$208,3,FALSE),Données!$E$10:$G$12,3,FALSE)))/1,0),0)</f>
        <v>0</v>
      </c>
      <c r="GC46" s="218">
        <f>IFERROR(ROUNDUP((CJ46*(VLOOKUP(VLOOKUP(CK46,Données!$J$2:$L$208,3,FALSE),Données!$E$10:$G$12,3,FALSE)))/1,0),0)</f>
        <v>0</v>
      </c>
      <c r="GD46" s="219">
        <f>IFERROR(ROUNDUP((CL46*(VLOOKUP(VLOOKUP(CM46,Données!$J$2:$L$208,3,FALSE),Données!$E$10:$G$12,3,FALSE)))/1,0),0)</f>
        <v>0</v>
      </c>
      <c r="GE46" s="217">
        <f>IF(ISNA(15/(VLOOKUP(VLOOKUP(CC46,Données!$J$2:$L$208,3,FALSE),Données!$E$10:$G$12,3,FALSE))),0,15/(VLOOKUP(VLOOKUP(CC46,Données!$J$2:$L$208,3,FALSE),Données!$E$10:$G$12,3,FALSE)))</f>
        <v>36</v>
      </c>
      <c r="GF46" s="218">
        <f>IF(ISNA(15/(VLOOKUP(VLOOKUP(CE46,Données!$J$2:$L$208,3,FALSE),Données!$E$10:$G$12,3,FALSE))),0,15/(VLOOKUP(VLOOKUP(CE46,Données!$J$2:$L$208,3,FALSE),Données!$E$10:$G$12,3,FALSE)))</f>
        <v>0</v>
      </c>
      <c r="GG46" s="218">
        <f>IF(ISNA(15/(VLOOKUP(VLOOKUP(CG46,Données!$J$2:$L$208,3,FALSE),Données!$E$10:$G$12,3,FALSE))),0,15/(VLOOKUP(VLOOKUP(CG46,Données!$J$2:$L$208,3,FALSE),Données!$E$10:$G$12,3,FALSE)))</f>
        <v>0</v>
      </c>
      <c r="GH46" s="218">
        <f>IF(ISNA(15/(VLOOKUP(VLOOKUP(CI46,Données!$J$2:$L$208,3,FALSE),Données!$E$10:$G$12,3,FALSE))),0,15/(VLOOKUP(VLOOKUP(CI46,Données!$J$2:$L$208,3,FALSE),Données!$E$10:$G$12,3,FALSE)))</f>
        <v>0</v>
      </c>
      <c r="GI46" s="218">
        <f>IF(ISNA(15/(VLOOKUP(VLOOKUP(CK46,Données!$J$2:$L$208,3,FALSE),Données!$E$10:$G$12,3,FALSE))),0,15/(VLOOKUP(VLOOKUP(CK46,Données!$J$2:$L$208,3,FALSE),Données!$E$10:$G$12,3,FALSE)))</f>
        <v>0</v>
      </c>
      <c r="GJ46" s="219">
        <f>IF(ISNA(15/(VLOOKUP(VLOOKUP(CM46,Données!$J$2:$L$208,3,FALSE),Données!$E$10:$G$12,3,FALSE))),0,15/(VLOOKUP(VLOOKUP(CM46,Données!$J$2:$L$208,3,FALSE),Données!$E$10:$G$12,3,FALSE)))</f>
        <v>0</v>
      </c>
      <c r="GK46" s="318">
        <v>46</v>
      </c>
      <c r="GL46" s="216">
        <f t="shared" si="124"/>
        <v>36</v>
      </c>
      <c r="GM46" s="218">
        <f t="shared" si="125"/>
        <v>73</v>
      </c>
      <c r="GN46" s="236">
        <f t="shared" si="219"/>
        <v>174</v>
      </c>
      <c r="GO46" s="236">
        <f>HLOOKUP(GK46,Plan!$I$6:$IO$26,21,FALSE)</f>
        <v>0</v>
      </c>
      <c r="GP46" s="235" t="s">
        <v>452</v>
      </c>
      <c r="GQ46" s="218" t="str">
        <f t="shared" si="126"/>
        <v>16h15  0</v>
      </c>
      <c r="GR46" s="320">
        <f t="shared" si="220"/>
        <v>0</v>
      </c>
      <c r="GS46" s="321">
        <f t="shared" si="146"/>
        <v>138</v>
      </c>
      <c r="GT46" s="103"/>
      <c r="GU46" s="426">
        <v>0.67708333333333337</v>
      </c>
      <c r="GV46" s="431" t="e">
        <f>#REF!</f>
        <v>#REF!</v>
      </c>
      <c r="GW46" s="432" t="e">
        <f>#REF!</f>
        <v>#REF!</v>
      </c>
      <c r="GX46" s="448" t="e">
        <f t="shared" si="127"/>
        <v>#REF!</v>
      </c>
      <c r="GY46" s="431" t="e">
        <f>#REF!</f>
        <v>#REF!</v>
      </c>
      <c r="GZ46" s="423" t="e">
        <f>#REF!</f>
        <v>#REF!</v>
      </c>
      <c r="HA46" s="434" t="e">
        <f>#REF!</f>
        <v>#REF!</v>
      </c>
      <c r="HB46" s="451" t="e">
        <f t="shared" si="128"/>
        <v>#REF!</v>
      </c>
      <c r="HD46" s="426">
        <v>0.67708333333333337</v>
      </c>
      <c r="HE46" s="453" t="str">
        <f>IF(AB46=0,"",IF(VLOOKUP(AC46,Données!$J$2:$M$258,4,FALSE)="G",AB46,""))</f>
        <v/>
      </c>
      <c r="HF46" s="397" t="str">
        <f>IF(AD46=0,"",IF(VLOOKUP(AE46,Données!$J$2:$M$258,4,FALSE)="G",AD46,""))</f>
        <v/>
      </c>
      <c r="HG46" s="397" t="str">
        <f>IF(AF46=0,"",IF(VLOOKUP(AG46,Données!$J$2:$M$258,4,FALSE)="G",AF46,""))</f>
        <v/>
      </c>
      <c r="HH46" s="397" t="str">
        <f>IF(AH46=0,"",IF(VLOOKUP(AI46,Données!$J$2:$M$258,4,FALSE)="G",AH46,""))</f>
        <v/>
      </c>
      <c r="HI46" s="397" t="str">
        <f>IF(AJ46=0,"",IF(VLOOKUP(AK46,Données!$J$2:$M$258,4,FALSE)="G",AJ46,""))</f>
        <v/>
      </c>
      <c r="HJ46" s="461" t="str">
        <f>IF(AL46=0,"",IF(VLOOKUP(AM46,Données!$J$2:$M$258,4,FALSE)="G",AL46,""))</f>
        <v/>
      </c>
      <c r="HK46" s="464">
        <f t="shared" si="129"/>
        <v>0</v>
      </c>
      <c r="HL46" s="453" t="str">
        <f>IF(AO46=0,"",IF(VLOOKUP(AP46,Données!$J$2:$M$258,4,FALSE)="G",AO46,""))</f>
        <v/>
      </c>
      <c r="HM46" s="397" t="str">
        <f>IF(AQ46=0,"",IF(VLOOKUP(AR46,Données!$J$2:$M$258,4,FALSE)="G",AQ46,""))</f>
        <v/>
      </c>
      <c r="HN46" s="397" t="str">
        <f>IF(AS46=0,"",IF(VLOOKUP(AT46,Données!$J$2:$M$258,4,FALSE)="G",AS46,""))</f>
        <v/>
      </c>
      <c r="HO46" s="397" t="str">
        <f>IF(AU46=0,"",IF(VLOOKUP(AV46,Données!$J$2:$M$258,4,FALSE)="G",AU46,""))</f>
        <v/>
      </c>
      <c r="HP46" s="397" t="str">
        <f>IF(AW46=0,"",IF(VLOOKUP(AX46,Données!$J$2:$M$258,4,FALSE)="G",AW46,""))</f>
        <v/>
      </c>
      <c r="HQ46" s="461" t="str">
        <f>IF(AY46=0,"",IF(VLOOKUP(AZ46,Données!$J$2:$M$258,4,FALSE)="G",AY46,""))</f>
        <v/>
      </c>
      <c r="HR46" s="464">
        <f t="shared" si="130"/>
        <v>0</v>
      </c>
      <c r="HS46" s="453" t="str">
        <f>IF(BB46=0,"",IF(VLOOKUP(BC46,Données!$J$2:$M$258,4,FALSE)="G",BB46,""))</f>
        <v/>
      </c>
      <c r="HT46" s="397" t="str">
        <f>IF(BD46=0,"",IF(VLOOKUP(BE46,Données!$J$2:$M$258,4,FALSE)="G",BD46,""))</f>
        <v/>
      </c>
      <c r="HU46" s="397" t="str">
        <f>IF(BF46=0,"",IF(VLOOKUP(BG46,Données!$J$2:$M$258,4,FALSE)="G",BF46,""))</f>
        <v/>
      </c>
      <c r="HV46" s="397" t="str">
        <f>IF(BH46=0,"",IF(VLOOKUP(BI46,Données!$J$2:$M$258,4,FALSE)="G",BH46,""))</f>
        <v/>
      </c>
      <c r="HW46" s="397" t="str">
        <f>IF(BJ46=0,"",IF(VLOOKUP(BK46,Données!$J$2:$M$258,4,FALSE)="G",BJ46,""))</f>
        <v/>
      </c>
      <c r="HX46" s="461" t="str">
        <f>IF(BL46=0,"",IF(VLOOKUP(BM46,Données!$J$2:$M$258,4,FALSE)="G",BL46,""))</f>
        <v/>
      </c>
      <c r="HY46" s="464">
        <f t="shared" si="131"/>
        <v>0</v>
      </c>
      <c r="HZ46" s="453" t="str">
        <f>IF(BO46=0,"",IF(VLOOKUP(BP46,Données!$J$2:$M$258,4,FALSE)="G",BO46,""))</f>
        <v/>
      </c>
      <c r="IA46" s="397" t="str">
        <f>IF(BQ46=0,"",IF(VLOOKUP(BR46,Données!$J$2:$M$258,4,FALSE)="G",BQ46,""))</f>
        <v/>
      </c>
      <c r="IB46" s="397" t="str">
        <f>IF(BS46=0,"",IF(VLOOKUP(BT46,Données!$J$2:$M$258,4,FALSE)="G",BS46,""))</f>
        <v/>
      </c>
      <c r="IC46" s="397" t="str">
        <f>IF(BU46=0,"",IF(VLOOKUP(BV46,Données!$J$2:$M$258,4,FALSE)="G",BU46,""))</f>
        <v/>
      </c>
      <c r="ID46" s="397" t="str">
        <f>IF(BW46=0,"",IF(VLOOKUP(BX46,Données!$J$2:$M$258,4,FALSE)="G",BW46,""))</f>
        <v/>
      </c>
      <c r="IE46" s="461" t="str">
        <f>IF(BY46=0,"",IF(VLOOKUP(BZ46,Données!$J$2:$M$258,4,FALSE)="G",BY46,""))</f>
        <v/>
      </c>
      <c r="IF46" s="464">
        <f t="shared" si="132"/>
        <v>0</v>
      </c>
      <c r="IG46" s="453">
        <f>IF(CB46=0,"",IF(VLOOKUP(CC46,Données!$J$2:$M$258,4,FALSE)="G",CB46,""))</f>
        <v>174</v>
      </c>
      <c r="IH46" s="397" t="str">
        <f>IF(CD46=0,"",IF(VLOOKUP(CE46,Données!$J$2:$M$258,4,FALSE)="G",CD46,""))</f>
        <v/>
      </c>
      <c r="II46" s="397" t="str">
        <f>IF(CF46=0,"",IF(VLOOKUP(CG46,Données!$J$2:$M$258,4,FALSE)="G",CF46,""))</f>
        <v/>
      </c>
      <c r="IJ46" s="397" t="str">
        <f>IF(CH46=0,"",IF(VLOOKUP(CI46,Données!$J$2:$M$258,4,FALSE)="G",CH46,""))</f>
        <v/>
      </c>
      <c r="IK46" s="397" t="str">
        <f>IF(CJ46=0,"",IF(VLOOKUP(CK46,Données!$J$2:$M$258,4,FALSE)="G",CJ46,""))</f>
        <v/>
      </c>
      <c r="IL46" s="461" t="str">
        <f>IF(CL46=0,"",IF(VLOOKUP(CM46,Données!$J$2:$M$258,4,FALSE)="G",CL46,""))</f>
        <v/>
      </c>
      <c r="IM46" s="464">
        <f t="shared" si="133"/>
        <v>174</v>
      </c>
      <c r="IO46" s="480">
        <f t="shared" si="221"/>
        <v>0</v>
      </c>
      <c r="IP46" s="481">
        <f t="shared" si="222"/>
        <v>0</v>
      </c>
      <c r="IQ46" s="482">
        <f t="shared" si="223"/>
        <v>148</v>
      </c>
      <c r="IR46" s="483">
        <f t="shared" si="224"/>
        <v>0</v>
      </c>
      <c r="IS46" s="484">
        <f t="shared" si="225"/>
        <v>148</v>
      </c>
      <c r="IT46" s="481">
        <f t="shared" si="226"/>
        <v>0</v>
      </c>
      <c r="IU46" s="482">
        <f t="shared" si="134"/>
        <v>13</v>
      </c>
      <c r="IV46" s="485">
        <f t="shared" si="135"/>
        <v>0</v>
      </c>
      <c r="IW46" s="483">
        <f>HLOOKUP(FO46,Plan!$I$6:$IO$30,25,FALSE)</f>
        <v>0</v>
      </c>
      <c r="IX46" s="482" t="str">
        <f t="shared" si="227"/>
        <v>16h15  13</v>
      </c>
      <c r="IY46" s="485">
        <f t="shared" si="228"/>
        <v>156</v>
      </c>
      <c r="IZ46" s="486">
        <f t="shared" si="229"/>
        <v>198</v>
      </c>
      <c r="JA46" s="484" t="str">
        <f t="shared" si="230"/>
        <v>16h15  0</v>
      </c>
      <c r="JB46" s="485">
        <f t="shared" si="231"/>
        <v>0</v>
      </c>
      <c r="JC46" s="487">
        <f t="shared" si="232"/>
        <v>22.875</v>
      </c>
      <c r="JD46" s="488" t="e">
        <f t="shared" si="136"/>
        <v>#REF!</v>
      </c>
      <c r="JF46" s="512">
        <f t="shared" si="233"/>
        <v>0</v>
      </c>
      <c r="JG46" s="513">
        <f t="shared" si="234"/>
        <v>0</v>
      </c>
      <c r="JH46" s="514">
        <f t="shared" si="235"/>
        <v>174</v>
      </c>
      <c r="JI46" s="515">
        <f t="shared" si="236"/>
        <v>0</v>
      </c>
      <c r="JJ46" s="513">
        <f t="shared" si="237"/>
        <v>0</v>
      </c>
      <c r="JK46" s="516">
        <f t="shared" si="238"/>
        <v>174</v>
      </c>
      <c r="JL46" s="517">
        <f t="shared" si="239"/>
        <v>0</v>
      </c>
      <c r="JM46" s="513">
        <f t="shared" si="240"/>
        <v>0</v>
      </c>
      <c r="JN46" s="514">
        <f t="shared" si="241"/>
        <v>0</v>
      </c>
      <c r="JO46" s="506">
        <f t="shared" si="137"/>
        <v>9</v>
      </c>
      <c r="JP46" s="507">
        <f t="shared" si="138"/>
        <v>0</v>
      </c>
      <c r="JQ46" s="507">
        <f t="shared" si="139"/>
        <v>0</v>
      </c>
      <c r="JR46" s="508">
        <f>HLOOKUP(GK46,Plan!$I$6:$IO$30,25,FALSE)</f>
        <v>0</v>
      </c>
      <c r="JS46" s="515" t="str">
        <f t="shared" si="242"/>
        <v>16h15  9</v>
      </c>
      <c r="JT46" s="513">
        <f t="shared" si="243"/>
        <v>324</v>
      </c>
      <c r="JU46" s="518">
        <f t="shared" si="244"/>
        <v>108.25</v>
      </c>
      <c r="JV46" s="517" t="str">
        <f t="shared" si="245"/>
        <v>16h15  0</v>
      </c>
      <c r="JW46" s="513">
        <f t="shared" si="246"/>
        <v>0</v>
      </c>
      <c r="JX46" s="519">
        <f t="shared" si="247"/>
        <v>882</v>
      </c>
      <c r="JY46" s="515" t="str">
        <f t="shared" si="248"/>
        <v>16h15  0</v>
      </c>
      <c r="JZ46" s="513">
        <f t="shared" si="249"/>
        <v>0</v>
      </c>
      <c r="KA46" s="518">
        <f t="shared" si="250"/>
        <v>138</v>
      </c>
      <c r="KB46" s="520" t="e">
        <f t="shared" si="140"/>
        <v>#REF!</v>
      </c>
    </row>
    <row r="47" spans="1:288" ht="14.25" x14ac:dyDescent="0.2">
      <c r="A47" s="385">
        <f t="shared" si="0"/>
        <v>46</v>
      </c>
      <c r="B47" s="386" t="s">
        <v>407</v>
      </c>
      <c r="C47" s="387" t="s">
        <v>575</v>
      </c>
      <c r="D47" s="388" t="s">
        <v>773</v>
      </c>
      <c r="E47" s="388" t="s">
        <v>262</v>
      </c>
      <c r="F47" s="388">
        <v>141</v>
      </c>
      <c r="G47" s="394" t="str">
        <f>IF(ISNA(VLOOKUP(E47,Données!$J$2:$K$258,2,FALSE)),"",VLOOKUP(E47,Données!$J$2:$K$258,2,FALSE))</f>
        <v>London Heathrow</v>
      </c>
      <c r="H47" s="80"/>
      <c r="I47" s="77" t="str">
        <f t="shared" si="107"/>
        <v>1140GPD</v>
      </c>
      <c r="J47" s="82"/>
      <c r="K47" s="344" t="s">
        <v>721</v>
      </c>
      <c r="M47" s="84">
        <f t="shared" si="1"/>
        <v>0</v>
      </c>
      <c r="N47" s="84">
        <f t="shared" si="2"/>
        <v>0</v>
      </c>
      <c r="O47" s="84">
        <f t="shared" si="3"/>
        <v>0</v>
      </c>
      <c r="P47" s="84">
        <f t="shared" si="4"/>
        <v>0</v>
      </c>
      <c r="Q47" s="84">
        <f t="shared" si="5"/>
        <v>0</v>
      </c>
      <c r="S47" s="86" t="str">
        <f t="shared" si="108"/>
        <v>1140</v>
      </c>
      <c r="T47" s="371" t="str">
        <f>VLOOKUP(S47,Données!$Q$2:$R$229,2,FALSE)</f>
        <v>1130</v>
      </c>
      <c r="U47" s="85">
        <f>COUNTIF($T$4:T47,T47)</f>
        <v>6</v>
      </c>
      <c r="V47" s="85" t="str">
        <f t="shared" si="6"/>
        <v>GPD</v>
      </c>
      <c r="W47" s="85" t="str">
        <f t="shared" si="109"/>
        <v>11306GPD</v>
      </c>
      <c r="X47" s="85">
        <f t="shared" si="149"/>
        <v>198</v>
      </c>
      <c r="Y47" s="85" t="str">
        <f t="shared" si="150"/>
        <v>IAD</v>
      </c>
      <c r="AA47" s="342" t="s">
        <v>37</v>
      </c>
      <c r="AB47" s="107">
        <f t="shared" si="151"/>
        <v>0</v>
      </c>
      <c r="AC47" s="106" t="str">
        <f t="shared" si="251"/>
        <v/>
      </c>
      <c r="AD47" s="97">
        <f t="shared" si="152"/>
        <v>186</v>
      </c>
      <c r="AE47" s="106" t="str">
        <f t="shared" si="153"/>
        <v>TLV</v>
      </c>
      <c r="AF47" s="97">
        <f t="shared" si="154"/>
        <v>0</v>
      </c>
      <c r="AG47" s="106" t="str">
        <f t="shared" si="155"/>
        <v/>
      </c>
      <c r="AH47" s="97">
        <f t="shared" si="156"/>
        <v>0</v>
      </c>
      <c r="AI47" s="106" t="str">
        <f t="shared" si="157"/>
        <v/>
      </c>
      <c r="AJ47" s="97">
        <f t="shared" si="158"/>
        <v>0</v>
      </c>
      <c r="AK47" s="106" t="str">
        <f t="shared" si="159"/>
        <v/>
      </c>
      <c r="AL47" s="97">
        <f t="shared" si="160"/>
        <v>0</v>
      </c>
      <c r="AM47" s="108" t="str">
        <f t="shared" si="161"/>
        <v/>
      </c>
      <c r="AN47" s="113"/>
      <c r="AO47" s="115">
        <f t="shared" si="162"/>
        <v>0</v>
      </c>
      <c r="AP47" s="114" t="str">
        <f t="shared" si="163"/>
        <v/>
      </c>
      <c r="AQ47" s="89">
        <f t="shared" si="164"/>
        <v>0</v>
      </c>
      <c r="AR47" s="114" t="str">
        <f t="shared" si="165"/>
        <v/>
      </c>
      <c r="AS47" s="89">
        <f t="shared" si="166"/>
        <v>0</v>
      </c>
      <c r="AT47" s="114" t="str">
        <f t="shared" si="167"/>
        <v/>
      </c>
      <c r="AU47" s="89">
        <f t="shared" si="168"/>
        <v>0</v>
      </c>
      <c r="AV47" s="114" t="str">
        <f t="shared" si="169"/>
        <v/>
      </c>
      <c r="AW47" s="89">
        <f t="shared" si="170"/>
        <v>0</v>
      </c>
      <c r="AX47" s="114" t="str">
        <f t="shared" si="171"/>
        <v/>
      </c>
      <c r="AY47" s="89">
        <f t="shared" si="172"/>
        <v>0</v>
      </c>
      <c r="AZ47" s="116" t="str">
        <f t="shared" si="173"/>
        <v/>
      </c>
      <c r="BA47" s="113"/>
      <c r="BB47" s="122">
        <f t="shared" si="174"/>
        <v>160</v>
      </c>
      <c r="BC47" s="121" t="str">
        <f t="shared" si="175"/>
        <v>DUB</v>
      </c>
      <c r="BD47" s="91">
        <f t="shared" si="176"/>
        <v>0</v>
      </c>
      <c r="BE47" s="121" t="str">
        <f t="shared" si="177"/>
        <v/>
      </c>
      <c r="BF47" s="91">
        <f t="shared" si="178"/>
        <v>0</v>
      </c>
      <c r="BG47" s="121" t="str">
        <f t="shared" si="179"/>
        <v/>
      </c>
      <c r="BH47" s="91">
        <f t="shared" si="180"/>
        <v>0</v>
      </c>
      <c r="BI47" s="121" t="str">
        <f t="shared" si="181"/>
        <v/>
      </c>
      <c r="BJ47" s="91">
        <f t="shared" si="182"/>
        <v>0</v>
      </c>
      <c r="BK47" s="121" t="str">
        <f t="shared" si="183"/>
        <v/>
      </c>
      <c r="BL47" s="91">
        <f t="shared" si="184"/>
        <v>0</v>
      </c>
      <c r="BM47" s="123" t="str">
        <f t="shared" si="185"/>
        <v/>
      </c>
      <c r="BN47" s="113"/>
      <c r="BO47" s="129">
        <f t="shared" si="186"/>
        <v>0</v>
      </c>
      <c r="BP47" s="128" t="str">
        <f t="shared" si="187"/>
        <v/>
      </c>
      <c r="BQ47" s="93">
        <f t="shared" si="188"/>
        <v>0</v>
      </c>
      <c r="BR47" s="128" t="str">
        <f t="shared" si="189"/>
        <v/>
      </c>
      <c r="BS47" s="93">
        <f t="shared" si="190"/>
        <v>0</v>
      </c>
      <c r="BT47" s="128" t="str">
        <f t="shared" si="191"/>
        <v/>
      </c>
      <c r="BU47" s="93">
        <f t="shared" si="192"/>
        <v>0</v>
      </c>
      <c r="BV47" s="128" t="str">
        <f t="shared" si="193"/>
        <v/>
      </c>
      <c r="BW47" s="93">
        <f t="shared" si="194"/>
        <v>0</v>
      </c>
      <c r="BX47" s="128" t="str">
        <f t="shared" si="195"/>
        <v/>
      </c>
      <c r="BY47" s="93">
        <f t="shared" si="196"/>
        <v>0</v>
      </c>
      <c r="BZ47" s="130" t="str">
        <f t="shared" si="197"/>
        <v/>
      </c>
      <c r="CA47" s="113"/>
      <c r="CB47" s="136">
        <f t="shared" si="198"/>
        <v>0</v>
      </c>
      <c r="CC47" s="135" t="str">
        <f t="shared" si="199"/>
        <v/>
      </c>
      <c r="CD47" s="95">
        <f t="shared" si="200"/>
        <v>0</v>
      </c>
      <c r="CE47" s="135" t="str">
        <f t="shared" si="201"/>
        <v/>
      </c>
      <c r="CF47" s="95">
        <f t="shared" si="202"/>
        <v>0</v>
      </c>
      <c r="CG47" s="135" t="str">
        <f t="shared" si="203"/>
        <v/>
      </c>
      <c r="CH47" s="95">
        <f t="shared" si="204"/>
        <v>0</v>
      </c>
      <c r="CI47" s="135" t="str">
        <f t="shared" si="205"/>
        <v/>
      </c>
      <c r="CJ47" s="95">
        <f t="shared" si="206"/>
        <v>0</v>
      </c>
      <c r="CK47" s="135" t="str">
        <f t="shared" si="207"/>
        <v/>
      </c>
      <c r="CL47" s="95">
        <f t="shared" si="208"/>
        <v>0</v>
      </c>
      <c r="CM47" s="137" t="str">
        <f t="shared" si="209"/>
        <v/>
      </c>
      <c r="CO47" s="163">
        <f>IFERROR(ROUNDUP((AB47*(VLOOKUP(VLOOKUP(AC47,Données!$J$2:$L$208,3,FALSE),Données!$E$10:$G$12,3,FALSE)))/1,0),0)</f>
        <v>0</v>
      </c>
      <c r="CP47" s="159">
        <f>IFERROR(ROUNDUP((AD47*(VLOOKUP(VLOOKUP(AE47,Données!$J$2:$L$208,3,FALSE),Données!$E$10:$G$12,3,FALSE)))/1,0),0)</f>
        <v>155</v>
      </c>
      <c r="CQ47" s="159">
        <f>IFERROR(ROUNDUP((AF47*(VLOOKUP(VLOOKUP(AG47,Données!$J$2:$L$208,3,FALSE),Données!$E$10:$G$12,3,FALSE)))/1,0),0)</f>
        <v>0</v>
      </c>
      <c r="CR47" s="159">
        <f>IFERROR(ROUNDUP((AH47*(VLOOKUP(VLOOKUP(AI47,Données!$J$2:$L$208,3,FALSE),Données!$E$10:$G$12,3,FALSE)))/1,0),0)</f>
        <v>0</v>
      </c>
      <c r="CS47" s="159">
        <f>IFERROR(ROUNDUP((AJ47*(VLOOKUP(VLOOKUP(AK47,Données!$J$2:$L$208,3,FALSE),Données!$E$10:$G$12,3,FALSE)))/1,0),0)</f>
        <v>0</v>
      </c>
      <c r="CT47" s="160">
        <f>IFERROR(ROUNDUP((AL47*(VLOOKUP(VLOOKUP(AM47,Données!$J$2:$L$208,3,FALSE),Données!$E$10:$G$12,3,FALSE)))/1,0),0)</f>
        <v>0</v>
      </c>
      <c r="CU47" s="158">
        <f>IF(ISNA(15/(VLOOKUP(VLOOKUP(AC47,Données!$J$2:$L$208,3,FALSE),Données!$E$10:$G$12,3,FALSE))),0,15/(VLOOKUP(VLOOKUP(AC47,Données!$J$2:$L$208,3,FALSE),Données!$E$10:$G$12,3,FALSE)))</f>
        <v>0</v>
      </c>
      <c r="CV47" s="159">
        <f>IF(ISNA(15/(VLOOKUP(VLOOKUP(AE47,Données!$J$2:$L$208,3,FALSE),Données!$E$10:$G$12,3,FALSE))),0,15/(VLOOKUP(VLOOKUP(AE47,Données!$J$2:$L$208,3,FALSE),Données!$E$10:$G$12,3,FALSE)))</f>
        <v>18</v>
      </c>
      <c r="CW47" s="159">
        <f>IF(ISNA(15/(VLOOKUP(VLOOKUP(AG47,Données!$J$2:$L$208,3,FALSE),Données!$E$10:$G$12,3,FALSE))),0,15/(VLOOKUP(VLOOKUP(AG47,Données!$J$2:$L$208,3,FALSE),Données!$E$10:$G$12,3,FALSE)))</f>
        <v>0</v>
      </c>
      <c r="CX47" s="159">
        <f>IF(ISNA(15/(VLOOKUP(VLOOKUP(AI47,Données!$J$2:$L$208,3,FALSE),Données!$E$10:$G$12,3,FALSE))),0,15/(VLOOKUP(VLOOKUP(AI47,Données!$J$2:$L$208,3,FALSE),Données!$E$10:$G$12,3,FALSE)))</f>
        <v>0</v>
      </c>
      <c r="CY47" s="159">
        <f>IF(ISNA(15/(VLOOKUP(VLOOKUP(AK47,Données!$J$2:$L$208,3,FALSE),Données!$E$10:$G$12,3,FALSE))),0,15/(VLOOKUP(VLOOKUP(AK47,Données!$J$2:$L$208,3,FALSE),Données!$E$10:$G$12,3,FALSE)))</f>
        <v>0</v>
      </c>
      <c r="CZ47" s="160">
        <f>IF(ISNA(15/(VLOOKUP(VLOOKUP(AM47,Données!$J$2:$L$208,3,FALSE),Données!$E$10:$G$12,3,FALSE))),0,15/(VLOOKUP(VLOOKUP(AM47,Données!$J$2:$L$208,3,FALSE),Données!$E$10:$G$12,3,FALSE)))</f>
        <v>0</v>
      </c>
      <c r="DA47" s="258">
        <v>47</v>
      </c>
      <c r="DB47" s="162">
        <f t="shared" si="252"/>
        <v>18</v>
      </c>
      <c r="DC47" s="161">
        <f t="shared" si="210"/>
        <v>155</v>
      </c>
      <c r="DD47" s="256">
        <f t="shared" si="211"/>
        <v>186</v>
      </c>
      <c r="DE47" s="259">
        <f>HLOOKUP(DA47,Plan!$I$6:$IO$26,17,FALSE)</f>
        <v>13</v>
      </c>
      <c r="DF47" s="164" t="s">
        <v>453</v>
      </c>
      <c r="DG47" s="157" t="str">
        <f t="shared" si="113"/>
        <v>16h30  13</v>
      </c>
      <c r="DH47" s="332">
        <f t="shared" si="212"/>
        <v>234</v>
      </c>
      <c r="DI47" s="334">
        <f t="shared" si="141"/>
        <v>197</v>
      </c>
      <c r="DK47" s="226">
        <f>IFERROR(ROUNDUP((AO47*(VLOOKUP(VLOOKUP(AP47,Données!$J$2:$L$208,3,FALSE),Données!$E$10:$G$12,3,FALSE)))/1,0),0)</f>
        <v>0</v>
      </c>
      <c r="DL47" s="173">
        <f>IFERROR(ROUNDUP((AQ47*(VLOOKUP(VLOOKUP(AR47,Données!$J$2:$L$208,3,FALSE),Données!$E$10:$G$12,3,FALSE)))/1,0),0)</f>
        <v>0</v>
      </c>
      <c r="DM47" s="173">
        <f>IFERROR(ROUNDUP((AS47*(VLOOKUP(VLOOKUP(AT47,Données!$J$2:$L$208,3,FALSE),Données!$E$10:$G$12,3,FALSE)))/1,0),0)</f>
        <v>0</v>
      </c>
      <c r="DN47" s="173">
        <f>IFERROR(ROUNDUP((AU47*(VLOOKUP(VLOOKUP(AV47,Données!$J$2:$L$208,3,FALSE),Données!$E$10:$G$12,3,FALSE)))/1,0),0)</f>
        <v>0</v>
      </c>
      <c r="DO47" s="173">
        <f>IFERROR(ROUNDUP((AW47*(VLOOKUP(VLOOKUP(AX47,Données!$J$2:$L$208,3,FALSE),Données!$E$10:$G$12,3,FALSE)))/1,0),0)</f>
        <v>0</v>
      </c>
      <c r="DP47" s="174">
        <f>IFERROR(ROUNDUP((AY47*(VLOOKUP(VLOOKUP(AZ47,Données!$J$2:$L$208,3,FALSE),Données!$E$10:$G$12,3,FALSE)))/1,0),0)</f>
        <v>0</v>
      </c>
      <c r="DQ47" s="172">
        <f>IF(ISNA(15/(VLOOKUP(VLOOKUP(AP47,Données!$J$2:$L$208,3,FALSE),Données!$E$10:$G$12,3,FALSE))),0,15/(VLOOKUP(VLOOKUP(AP47,Données!$J$2:$L$208,3,FALSE),Données!$E$10:$G$12,3,FALSE)))</f>
        <v>0</v>
      </c>
      <c r="DR47" s="173">
        <f>IF(ISNA(15/(VLOOKUP(VLOOKUP(AR47,Données!$J$2:$L$208,3,FALSE),Données!$E$10:$G$12,3,FALSE))),0,15/(VLOOKUP(VLOOKUP(AR47,Données!$J$2:$L$208,3,FALSE),Données!$E$10:$G$12,3,FALSE)))</f>
        <v>0</v>
      </c>
      <c r="DS47" s="173">
        <f>IF(ISNA(15/(VLOOKUP(VLOOKUP(AT47,Données!$J$2:$L$208,3,FALSE),Données!$E$10:$G$12,3,FALSE))),0,15/(VLOOKUP(VLOOKUP(AT47,Données!$J$2:$L$208,3,FALSE),Données!$E$10:$G$12,3,FALSE)))</f>
        <v>0</v>
      </c>
      <c r="DT47" s="173">
        <f>IF(ISNA(15/(VLOOKUP(VLOOKUP(AV47,Données!$J$2:$L$208,3,FALSE),Données!$E$10:$G$12,3,FALSE))),0,15/(VLOOKUP(VLOOKUP(AV47,Données!$J$2:$L$208,3,FALSE),Données!$E$10:$G$12,3,FALSE)))</f>
        <v>0</v>
      </c>
      <c r="DU47" s="173">
        <f>IF(ISNA(15/(VLOOKUP(VLOOKUP(AX47,Données!$J$2:$L$208,3,FALSE),Données!$E$10:$G$12,3,FALSE))),0,15/(VLOOKUP(VLOOKUP(AX47,Données!$J$2:$L$208,3,FALSE),Données!$E$10:$G$12,3,FALSE)))</f>
        <v>0</v>
      </c>
      <c r="DV47" s="174">
        <f>IF(ISNA(15/(VLOOKUP(VLOOKUP(AZ47,Données!$J$2:$L$208,3,FALSE),Données!$E$10:$G$12,3,FALSE))),0,15/(VLOOKUP(VLOOKUP(AZ47,Données!$J$2:$L$208,3,FALSE),Données!$E$10:$G$12,3,FALSE)))</f>
        <v>0</v>
      </c>
      <c r="DW47" s="282">
        <v>47</v>
      </c>
      <c r="DX47" s="169">
        <f t="shared" si="114"/>
        <v>24</v>
      </c>
      <c r="DY47" s="171">
        <f t="shared" si="115"/>
        <v>0</v>
      </c>
      <c r="DZ47" s="228" t="str">
        <f t="shared" si="213"/>
        <v/>
      </c>
      <c r="EA47" s="283">
        <f>HLOOKUP(DW47,Plan!$I$6:$IO$26,16,FALSE)</f>
        <v>0</v>
      </c>
      <c r="EB47" s="278" t="s">
        <v>453</v>
      </c>
      <c r="EC47" s="279" t="str">
        <f t="shared" si="116"/>
        <v>16h30  0</v>
      </c>
      <c r="ED47" s="84">
        <f t="shared" si="214"/>
        <v>0</v>
      </c>
      <c r="EE47" s="286">
        <f t="shared" si="143"/>
        <v>7.625</v>
      </c>
      <c r="EG47" s="208">
        <f>IFERROR(ROUNDUP((BB47*(VLOOKUP(VLOOKUP(BC47,Données!$J$2:$L$208,3,FALSE),Données!$E$10:$G$12,3,FALSE)))/1,0),0)</f>
        <v>67</v>
      </c>
      <c r="EH47" s="182">
        <f>IFERROR(ROUNDUP((BD47*(VLOOKUP(VLOOKUP(BE47,Données!$J$2:$L$208,3,FALSE),Données!$E$10:$G$12,3,FALSE)))/1,0),0)</f>
        <v>0</v>
      </c>
      <c r="EI47" s="182">
        <f>IFERROR(ROUNDUP((BF47*(VLOOKUP(VLOOKUP(BG47,Données!$J$2:$L$208,3,FALSE),Données!$E$10:$G$12,3,FALSE)))/1,0),0)</f>
        <v>0</v>
      </c>
      <c r="EJ47" s="182">
        <f>IFERROR(ROUNDUP((BH47*(VLOOKUP(VLOOKUP(BI47,Données!$J$2:$L$208,3,FALSE),Données!$E$10:$G$12,3,FALSE)))/1,0),0)</f>
        <v>0</v>
      </c>
      <c r="EK47" s="182">
        <f>IFERROR(ROUNDUP((BJ47*(VLOOKUP(VLOOKUP(BK47,Données!$J$2:$L$208,3,FALSE),Données!$E$10:$G$12,3,FALSE)))/1,0),0)</f>
        <v>0</v>
      </c>
      <c r="EL47" s="183">
        <f>IFERROR(ROUNDUP((BL47*(VLOOKUP(VLOOKUP(BM47,Données!$J$2:$L$208,3,FALSE),Données!$E$10:$G$12,3,FALSE)))/1,0),0)</f>
        <v>0</v>
      </c>
      <c r="EM47" s="181">
        <f>IF(ISNA(15/(VLOOKUP(VLOOKUP(BC47,Données!$J$2:$L$208,3,FALSE),Données!$E$10:$G$12,3,FALSE))),0,15/(VLOOKUP(VLOOKUP(BC47,Données!$J$2:$L$208,3,FALSE),Données!$E$10:$G$12,3,FALSE)))</f>
        <v>36</v>
      </c>
      <c r="EN47" s="182">
        <f>IF(ISNA(15/(VLOOKUP(VLOOKUP(BE47,Données!$J$2:$L$208,3,FALSE),Données!$E$10:$G$12,3,FALSE))),0,15/(VLOOKUP(VLOOKUP(BE47,Données!$J$2:$L$208,3,FALSE),Données!$E$10:$G$12,3,FALSE)))</f>
        <v>0</v>
      </c>
      <c r="EO47" s="182">
        <f>IF(ISNA(15/(VLOOKUP(VLOOKUP(BG47,Données!$J$2:$L$208,3,FALSE),Données!$E$10:$G$12,3,FALSE))),0,15/(VLOOKUP(VLOOKUP(BG47,Données!$J$2:$L$208,3,FALSE),Données!$E$10:$G$12,3,FALSE)))</f>
        <v>0</v>
      </c>
      <c r="EP47" s="182">
        <f>IF(ISNA(15/(VLOOKUP(VLOOKUP(BI47,Données!$J$2:$L$208,3,FALSE),Données!$E$10:$G$12,3,FALSE))),0,15/(VLOOKUP(VLOOKUP(BI47,Données!$J$2:$L$208,3,FALSE),Données!$E$10:$G$12,3,FALSE)))</f>
        <v>0</v>
      </c>
      <c r="EQ47" s="182">
        <f>IF(ISNA(15/(VLOOKUP(VLOOKUP(BK47,Données!$J$2:$L$208,3,FALSE),Données!$E$10:$G$12,3,FALSE))),0,15/(VLOOKUP(VLOOKUP(BK47,Données!$J$2:$L$208,3,FALSE),Données!$E$10:$G$12,3,FALSE)))</f>
        <v>0</v>
      </c>
      <c r="ER47" s="183">
        <f>IF(ISNA(15/(VLOOKUP(VLOOKUP(BM47,Données!$J$2:$L$208,3,FALSE),Données!$E$10:$G$12,3,FALSE))),0,15/(VLOOKUP(VLOOKUP(BM47,Données!$J$2:$L$208,3,FALSE),Données!$E$10:$G$12,3,FALSE)))</f>
        <v>0</v>
      </c>
      <c r="ES47" s="293">
        <v>47</v>
      </c>
      <c r="ET47" s="573">
        <f t="shared" si="117"/>
        <v>36</v>
      </c>
      <c r="EU47" s="180">
        <f t="shared" si="118"/>
        <v>67</v>
      </c>
      <c r="EV47" s="211">
        <f t="shared" si="215"/>
        <v>160</v>
      </c>
      <c r="EW47" s="211">
        <f>HLOOKUP(ES47,Plan!$I$6:$IO$26,19,FALSE)</f>
        <v>9</v>
      </c>
      <c r="EX47" s="210" t="s">
        <v>453</v>
      </c>
      <c r="EY47" s="182" t="str">
        <f t="shared" si="119"/>
        <v>16h30  9</v>
      </c>
      <c r="EZ47" s="295">
        <f t="shared" si="216"/>
        <v>324</v>
      </c>
      <c r="FA47" s="296">
        <f t="shared" si="148"/>
        <v>72.125</v>
      </c>
      <c r="FC47" s="200">
        <f>IFERROR(ROUNDUP((BO47*(VLOOKUP(VLOOKUP(BP47,Données!$J$2:$L$208,3,FALSE),Données!$E$10:$G$12,3,FALSE)))/1,0),0)</f>
        <v>0</v>
      </c>
      <c r="FD47" s="190">
        <f>IFERROR(ROUNDUP((BQ47*(VLOOKUP(VLOOKUP(BR47,Données!$J$2:$L$208,3,FALSE),Données!$E$10:$G$12,3,FALSE)))/1,0),0)</f>
        <v>0</v>
      </c>
      <c r="FE47" s="190">
        <f>IFERROR(ROUNDUP((BS47*(VLOOKUP(VLOOKUP(BT47,Données!$J$2:$L$208,3,FALSE),Données!$E$10:$G$12,3,FALSE)))/1,0),0)</f>
        <v>0</v>
      </c>
      <c r="FF47" s="190">
        <f>IFERROR(ROUNDUP((BU47*(VLOOKUP(VLOOKUP(BV47,Données!$J$2:$L$208,3,FALSE),Données!$E$10:$G$12,3,FALSE)))/1,0),0)</f>
        <v>0</v>
      </c>
      <c r="FG47" s="190">
        <f>IFERROR(ROUNDUP((BW47*(VLOOKUP(VLOOKUP(BX47,Données!$J$2:$L$208,3,FALSE),Données!$E$10:$G$12,3,FALSE)))/1,0),0)</f>
        <v>0</v>
      </c>
      <c r="FH47" s="191">
        <f>IFERROR(ROUNDUP((BY47*(VLOOKUP(VLOOKUP(BZ47,Données!$J$2:$L$208,3,FALSE),Données!$E$10:$G$12,3,FALSE)))/1,0),0)</f>
        <v>0</v>
      </c>
      <c r="FI47" s="189">
        <f>IF(ISNA(15/(VLOOKUP(VLOOKUP(BP47,Données!$J$2:$L$208,3,FALSE),Données!$E$10:$G$12,3,FALSE))),0,15/(VLOOKUP(VLOOKUP(BP47,Données!$J$2:$L$208,3,FALSE),Données!$E$10:$G$12,3,FALSE)))</f>
        <v>0</v>
      </c>
      <c r="FJ47" s="190">
        <f>IF(ISNA(15/(VLOOKUP(VLOOKUP(BR47,Données!$J$2:$L$208,3,FALSE),Données!$E$10:$G$12,3,FALSE))),0,15/(VLOOKUP(VLOOKUP(BR47,Données!$J$2:$L$208,3,FALSE),Données!$E$10:$G$12,3,FALSE)))</f>
        <v>0</v>
      </c>
      <c r="FK47" s="190">
        <f>IF(ISNA(15/(VLOOKUP(VLOOKUP(BT47,Données!$J$2:$L$208,3,FALSE),Données!$E$10:$G$12,3,FALSE))),0,15/(VLOOKUP(VLOOKUP(BT47,Données!$J$2:$L$208,3,FALSE),Données!$E$10:$G$12,3,FALSE)))</f>
        <v>0</v>
      </c>
      <c r="FL47" s="190">
        <f>IF(ISNA(15/(VLOOKUP(VLOOKUP(BV47,Données!$J$2:$L$208,3,FALSE),Données!$E$10:$G$12,3,FALSE))),0,15/(VLOOKUP(VLOOKUP(BV47,Données!$J$2:$L$208,3,FALSE),Données!$E$10:$G$12,3,FALSE)))</f>
        <v>0</v>
      </c>
      <c r="FM47" s="190">
        <f>IF(ISNA(15/(VLOOKUP(VLOOKUP(BX47,Données!$J$2:$L$208,3,FALSE),Données!$E$10:$G$12,3,FALSE))),0,15/(VLOOKUP(VLOOKUP(BX47,Données!$J$2:$L$208,3,FALSE),Données!$E$10:$G$12,3,FALSE)))</f>
        <v>0</v>
      </c>
      <c r="FN47" s="191">
        <f>IF(ISNA(15/(VLOOKUP(VLOOKUP(BZ47,Données!$J$2:$L$208,3,FALSE),Données!$E$10:$G$12,3,FALSE))),0,15/(VLOOKUP(VLOOKUP(BZ47,Données!$J$2:$L$208,3,FALSE),Données!$E$10:$G$12,3,FALSE)))</f>
        <v>0</v>
      </c>
      <c r="FO47" s="305">
        <v>47</v>
      </c>
      <c r="FP47" s="188">
        <f t="shared" si="120"/>
        <v>36</v>
      </c>
      <c r="FQ47" s="190">
        <f t="shared" si="121"/>
        <v>0</v>
      </c>
      <c r="FR47" s="203" t="str">
        <f t="shared" si="217"/>
        <v/>
      </c>
      <c r="FS47" s="203">
        <f>HLOOKUP(FO47,Plan!$I$6:$IO$26,20,FALSE)</f>
        <v>0</v>
      </c>
      <c r="FT47" s="202" t="s">
        <v>453</v>
      </c>
      <c r="FU47" s="190" t="str">
        <f t="shared" si="122"/>
        <v>16h30  0</v>
      </c>
      <c r="FV47" s="307">
        <f t="shared" si="218"/>
        <v>0</v>
      </c>
      <c r="FW47" s="308">
        <f t="shared" si="145"/>
        <v>882</v>
      </c>
      <c r="FY47" s="233">
        <f>IFERROR(ROUNDUP((CB47*(VLOOKUP(VLOOKUP(CC47,Données!$J$2:$L$208,3,FALSE),Données!$E$10:$G$12,3,FALSE)))/1,0),0)</f>
        <v>0</v>
      </c>
      <c r="FZ47" s="218">
        <f>IFERROR(ROUNDUP((CD47*(VLOOKUP(VLOOKUP(CE47,Données!$J$2:$L$208,3,FALSE),Données!$E$10:$G$12,3,FALSE)))/1,0),0)</f>
        <v>0</v>
      </c>
      <c r="GA47" s="218">
        <f>IFERROR(ROUNDUP((CF47*(VLOOKUP(VLOOKUP(CG47,Données!$J$2:$L$208,3,FALSE),Données!$E$10:$G$12,3,FALSE)))/1,0),0)</f>
        <v>0</v>
      </c>
      <c r="GB47" s="218">
        <f>IFERROR(ROUNDUP((CH47*(VLOOKUP(VLOOKUP(CI47,Données!$J$2:$L$208,3,FALSE),Données!$E$10:$G$12,3,FALSE)))/1,0),0)</f>
        <v>0</v>
      </c>
      <c r="GC47" s="218">
        <f>IFERROR(ROUNDUP((CJ47*(VLOOKUP(VLOOKUP(CK47,Données!$J$2:$L$208,3,FALSE),Données!$E$10:$G$12,3,FALSE)))/1,0),0)</f>
        <v>0</v>
      </c>
      <c r="GD47" s="219">
        <f>IFERROR(ROUNDUP((CL47*(VLOOKUP(VLOOKUP(CM47,Données!$J$2:$L$208,3,FALSE),Données!$E$10:$G$12,3,FALSE)))/1,0),0)</f>
        <v>0</v>
      </c>
      <c r="GE47" s="217">
        <f>IF(ISNA(15/(VLOOKUP(VLOOKUP(CC47,Données!$J$2:$L$208,3,FALSE),Données!$E$10:$G$12,3,FALSE))),0,15/(VLOOKUP(VLOOKUP(CC47,Données!$J$2:$L$208,3,FALSE),Données!$E$10:$G$12,3,FALSE)))</f>
        <v>0</v>
      </c>
      <c r="GF47" s="218">
        <f>IF(ISNA(15/(VLOOKUP(VLOOKUP(CE47,Données!$J$2:$L$208,3,FALSE),Données!$E$10:$G$12,3,FALSE))),0,15/(VLOOKUP(VLOOKUP(CE47,Données!$J$2:$L$208,3,FALSE),Données!$E$10:$G$12,3,FALSE)))</f>
        <v>0</v>
      </c>
      <c r="GG47" s="218">
        <f>IF(ISNA(15/(VLOOKUP(VLOOKUP(CG47,Données!$J$2:$L$208,3,FALSE),Données!$E$10:$G$12,3,FALSE))),0,15/(VLOOKUP(VLOOKUP(CG47,Données!$J$2:$L$208,3,FALSE),Données!$E$10:$G$12,3,FALSE)))</f>
        <v>0</v>
      </c>
      <c r="GH47" s="218">
        <f>IF(ISNA(15/(VLOOKUP(VLOOKUP(CI47,Données!$J$2:$L$208,3,FALSE),Données!$E$10:$G$12,3,FALSE))),0,15/(VLOOKUP(VLOOKUP(CI47,Données!$J$2:$L$208,3,FALSE),Données!$E$10:$G$12,3,FALSE)))</f>
        <v>0</v>
      </c>
      <c r="GI47" s="218">
        <f>IF(ISNA(15/(VLOOKUP(VLOOKUP(CK47,Données!$J$2:$L$208,3,FALSE),Données!$E$10:$G$12,3,FALSE))),0,15/(VLOOKUP(VLOOKUP(CK47,Données!$J$2:$L$208,3,FALSE),Données!$E$10:$G$12,3,FALSE)))</f>
        <v>0</v>
      </c>
      <c r="GJ47" s="219">
        <f>IF(ISNA(15/(VLOOKUP(VLOOKUP(CM47,Données!$J$2:$L$208,3,FALSE),Données!$E$10:$G$12,3,FALSE))),0,15/(VLOOKUP(VLOOKUP(CM47,Données!$J$2:$L$208,3,FALSE),Données!$E$10:$G$12,3,FALSE)))</f>
        <v>0</v>
      </c>
      <c r="GK47" s="318">
        <v>47</v>
      </c>
      <c r="GL47" s="216">
        <f t="shared" si="124"/>
        <v>36</v>
      </c>
      <c r="GM47" s="218">
        <f t="shared" si="125"/>
        <v>0</v>
      </c>
      <c r="GN47" s="236" t="str">
        <f t="shared" si="219"/>
        <v/>
      </c>
      <c r="GO47" s="236">
        <f>HLOOKUP(GK47,Plan!$I$6:$IO$26,21,FALSE)</f>
        <v>0</v>
      </c>
      <c r="GP47" s="235" t="s">
        <v>453</v>
      </c>
      <c r="GQ47" s="218" t="str">
        <f t="shared" si="126"/>
        <v>16h30  0</v>
      </c>
      <c r="GR47" s="320">
        <f t="shared" si="220"/>
        <v>0</v>
      </c>
      <c r="GS47" s="321">
        <f t="shared" si="146"/>
        <v>138</v>
      </c>
      <c r="GT47" s="103"/>
      <c r="GU47" s="426">
        <v>0.6875</v>
      </c>
      <c r="GV47" s="431" t="e">
        <f>#REF!</f>
        <v>#REF!</v>
      </c>
      <c r="GW47" s="432" t="e">
        <f>#REF!</f>
        <v>#REF!</v>
      </c>
      <c r="GX47" s="448" t="e">
        <f t="shared" si="127"/>
        <v>#REF!</v>
      </c>
      <c r="GY47" s="431" t="e">
        <f>#REF!</f>
        <v>#REF!</v>
      </c>
      <c r="GZ47" s="423" t="e">
        <f>#REF!</f>
        <v>#REF!</v>
      </c>
      <c r="HA47" s="434" t="e">
        <f>#REF!</f>
        <v>#REF!</v>
      </c>
      <c r="HB47" s="451" t="e">
        <f t="shared" si="128"/>
        <v>#REF!</v>
      </c>
      <c r="HD47" s="426">
        <v>0.6875</v>
      </c>
      <c r="HE47" s="453" t="str">
        <f>IF(AB47=0,"",IF(VLOOKUP(AC47,Données!$J$2:$M$258,4,FALSE)="G",AB47,""))</f>
        <v/>
      </c>
      <c r="HF47" s="397" t="str">
        <f>IF(AD47=0,"",IF(VLOOKUP(AE47,Données!$J$2:$M$258,4,FALSE)="G",AD47,""))</f>
        <v/>
      </c>
      <c r="HG47" s="397" t="str">
        <f>IF(AF47=0,"",IF(VLOOKUP(AG47,Données!$J$2:$M$258,4,FALSE)="G",AF47,""))</f>
        <v/>
      </c>
      <c r="HH47" s="397" t="str">
        <f>IF(AH47=0,"",IF(VLOOKUP(AI47,Données!$J$2:$M$258,4,FALSE)="G",AH47,""))</f>
        <v/>
      </c>
      <c r="HI47" s="397" t="str">
        <f>IF(AJ47=0,"",IF(VLOOKUP(AK47,Données!$J$2:$M$258,4,FALSE)="G",AJ47,""))</f>
        <v/>
      </c>
      <c r="HJ47" s="461" t="str">
        <f>IF(AL47=0,"",IF(VLOOKUP(AM47,Données!$J$2:$M$258,4,FALSE)="G",AL47,""))</f>
        <v/>
      </c>
      <c r="HK47" s="464">
        <f t="shared" si="129"/>
        <v>0</v>
      </c>
      <c r="HL47" s="453" t="str">
        <f>IF(AO47=0,"",IF(VLOOKUP(AP47,Données!$J$2:$M$258,4,FALSE)="G",AO47,""))</f>
        <v/>
      </c>
      <c r="HM47" s="397" t="str">
        <f>IF(AQ47=0,"",IF(VLOOKUP(AR47,Données!$J$2:$M$258,4,FALSE)="G",AQ47,""))</f>
        <v/>
      </c>
      <c r="HN47" s="397" t="str">
        <f>IF(AS47=0,"",IF(VLOOKUP(AT47,Données!$J$2:$M$258,4,FALSE)="G",AS47,""))</f>
        <v/>
      </c>
      <c r="HO47" s="397" t="str">
        <f>IF(AU47=0,"",IF(VLOOKUP(AV47,Données!$J$2:$M$258,4,FALSE)="G",AU47,""))</f>
        <v/>
      </c>
      <c r="HP47" s="397" t="str">
        <f>IF(AW47=0,"",IF(VLOOKUP(AX47,Données!$J$2:$M$258,4,FALSE)="G",AW47,""))</f>
        <v/>
      </c>
      <c r="HQ47" s="461" t="str">
        <f>IF(AY47=0,"",IF(VLOOKUP(AZ47,Données!$J$2:$M$258,4,FALSE)="G",AY47,""))</f>
        <v/>
      </c>
      <c r="HR47" s="464">
        <f t="shared" si="130"/>
        <v>0</v>
      </c>
      <c r="HS47" s="453">
        <f>IF(BB47=0,"",IF(VLOOKUP(BC47,Données!$J$2:$M$258,4,FALSE)="G",BB47,""))</f>
        <v>160</v>
      </c>
      <c r="HT47" s="397" t="str">
        <f>IF(BD47=0,"",IF(VLOOKUP(BE47,Données!$J$2:$M$258,4,FALSE)="G",BD47,""))</f>
        <v/>
      </c>
      <c r="HU47" s="397" t="str">
        <f>IF(BF47=0,"",IF(VLOOKUP(BG47,Données!$J$2:$M$258,4,FALSE)="G",BF47,""))</f>
        <v/>
      </c>
      <c r="HV47" s="397" t="str">
        <f>IF(BH47=0,"",IF(VLOOKUP(BI47,Données!$J$2:$M$258,4,FALSE)="G",BH47,""))</f>
        <v/>
      </c>
      <c r="HW47" s="397" t="str">
        <f>IF(BJ47=0,"",IF(VLOOKUP(BK47,Données!$J$2:$M$258,4,FALSE)="G",BJ47,""))</f>
        <v/>
      </c>
      <c r="HX47" s="461" t="str">
        <f>IF(BL47=0,"",IF(VLOOKUP(BM47,Données!$J$2:$M$258,4,FALSE)="G",BL47,""))</f>
        <v/>
      </c>
      <c r="HY47" s="464">
        <f t="shared" si="131"/>
        <v>160</v>
      </c>
      <c r="HZ47" s="453" t="str">
        <f>IF(BO47=0,"",IF(VLOOKUP(BP47,Données!$J$2:$M$258,4,FALSE)="G",BO47,""))</f>
        <v/>
      </c>
      <c r="IA47" s="397" t="str">
        <f>IF(BQ47=0,"",IF(VLOOKUP(BR47,Données!$J$2:$M$258,4,FALSE)="G",BQ47,""))</f>
        <v/>
      </c>
      <c r="IB47" s="397" t="str">
        <f>IF(BS47=0,"",IF(VLOOKUP(BT47,Données!$J$2:$M$258,4,FALSE)="G",BS47,""))</f>
        <v/>
      </c>
      <c r="IC47" s="397" t="str">
        <f>IF(BU47=0,"",IF(VLOOKUP(BV47,Données!$J$2:$M$258,4,FALSE)="G",BU47,""))</f>
        <v/>
      </c>
      <c r="ID47" s="397" t="str">
        <f>IF(BW47=0,"",IF(VLOOKUP(BX47,Données!$J$2:$M$258,4,FALSE)="G",BW47,""))</f>
        <v/>
      </c>
      <c r="IE47" s="461" t="str">
        <f>IF(BY47=0,"",IF(VLOOKUP(BZ47,Données!$J$2:$M$258,4,FALSE)="G",BY47,""))</f>
        <v/>
      </c>
      <c r="IF47" s="464">
        <f t="shared" si="132"/>
        <v>0</v>
      </c>
      <c r="IG47" s="453" t="str">
        <f>IF(CB47=0,"",IF(VLOOKUP(CC47,Données!$J$2:$M$258,4,FALSE)="G",CB47,""))</f>
        <v/>
      </c>
      <c r="IH47" s="397" t="str">
        <f>IF(CD47=0,"",IF(VLOOKUP(CE47,Données!$J$2:$M$258,4,FALSE)="G",CD47,""))</f>
        <v/>
      </c>
      <c r="II47" s="397" t="str">
        <f>IF(CF47=0,"",IF(VLOOKUP(CG47,Données!$J$2:$M$258,4,FALSE)="G",CF47,""))</f>
        <v/>
      </c>
      <c r="IJ47" s="397" t="str">
        <f>IF(CH47=0,"",IF(VLOOKUP(CI47,Données!$J$2:$M$258,4,FALSE)="G",CH47,""))</f>
        <v/>
      </c>
      <c r="IK47" s="397" t="str">
        <f>IF(CJ47=0,"",IF(VLOOKUP(CK47,Données!$J$2:$M$258,4,FALSE)="G",CJ47,""))</f>
        <v/>
      </c>
      <c r="IL47" s="461" t="str">
        <f>IF(CL47=0,"",IF(VLOOKUP(CM47,Données!$J$2:$M$258,4,FALSE)="G",CL47,""))</f>
        <v/>
      </c>
      <c r="IM47" s="464">
        <f t="shared" si="133"/>
        <v>0</v>
      </c>
      <c r="IO47" s="480">
        <f t="shared" si="221"/>
        <v>0</v>
      </c>
      <c r="IP47" s="481">
        <f t="shared" si="222"/>
        <v>0</v>
      </c>
      <c r="IQ47" s="482">
        <f t="shared" si="223"/>
        <v>186</v>
      </c>
      <c r="IR47" s="483">
        <f t="shared" si="224"/>
        <v>0</v>
      </c>
      <c r="IS47" s="484">
        <f t="shared" si="225"/>
        <v>186</v>
      </c>
      <c r="IT47" s="481">
        <f t="shared" si="226"/>
        <v>0</v>
      </c>
      <c r="IU47" s="482">
        <f t="shared" si="134"/>
        <v>13</v>
      </c>
      <c r="IV47" s="485">
        <f t="shared" si="135"/>
        <v>0</v>
      </c>
      <c r="IW47" s="483">
        <f>HLOOKUP(FO47,Plan!$I$6:$IO$30,25,FALSE)</f>
        <v>0</v>
      </c>
      <c r="IX47" s="482" t="str">
        <f t="shared" si="227"/>
        <v>16h30  13</v>
      </c>
      <c r="IY47" s="485">
        <f t="shared" si="228"/>
        <v>234</v>
      </c>
      <c r="IZ47" s="486">
        <f t="shared" si="229"/>
        <v>197</v>
      </c>
      <c r="JA47" s="484" t="str">
        <f t="shared" si="230"/>
        <v>16h30  0</v>
      </c>
      <c r="JB47" s="485">
        <f t="shared" si="231"/>
        <v>0</v>
      </c>
      <c r="JC47" s="487">
        <f t="shared" si="232"/>
        <v>7.625</v>
      </c>
      <c r="JD47" s="488" t="e">
        <f t="shared" si="136"/>
        <v>#REF!</v>
      </c>
      <c r="JF47" s="512">
        <f t="shared" si="233"/>
        <v>160</v>
      </c>
      <c r="JG47" s="513">
        <f t="shared" si="234"/>
        <v>0</v>
      </c>
      <c r="JH47" s="514">
        <f t="shared" si="235"/>
        <v>0</v>
      </c>
      <c r="JI47" s="515">
        <f t="shared" si="236"/>
        <v>160</v>
      </c>
      <c r="JJ47" s="513">
        <f t="shared" si="237"/>
        <v>0</v>
      </c>
      <c r="JK47" s="516">
        <f t="shared" si="238"/>
        <v>0</v>
      </c>
      <c r="JL47" s="517">
        <f t="shared" si="239"/>
        <v>0</v>
      </c>
      <c r="JM47" s="513">
        <f t="shared" si="240"/>
        <v>0</v>
      </c>
      <c r="JN47" s="514">
        <f t="shared" si="241"/>
        <v>0</v>
      </c>
      <c r="JO47" s="506">
        <f t="shared" si="137"/>
        <v>9</v>
      </c>
      <c r="JP47" s="507">
        <f t="shared" si="138"/>
        <v>0</v>
      </c>
      <c r="JQ47" s="507">
        <f t="shared" si="139"/>
        <v>0</v>
      </c>
      <c r="JR47" s="508">
        <f>HLOOKUP(GK47,Plan!$I$6:$IO$30,25,FALSE)</f>
        <v>0</v>
      </c>
      <c r="JS47" s="515" t="str">
        <f t="shared" si="242"/>
        <v>16h30  9</v>
      </c>
      <c r="JT47" s="513">
        <f t="shared" si="243"/>
        <v>324</v>
      </c>
      <c r="JU47" s="518">
        <f t="shared" si="244"/>
        <v>72.125</v>
      </c>
      <c r="JV47" s="517" t="str">
        <f t="shared" si="245"/>
        <v>16h30  0</v>
      </c>
      <c r="JW47" s="513">
        <f t="shared" si="246"/>
        <v>0</v>
      </c>
      <c r="JX47" s="519">
        <f t="shared" si="247"/>
        <v>882</v>
      </c>
      <c r="JY47" s="515" t="str">
        <f t="shared" si="248"/>
        <v>16h30  0</v>
      </c>
      <c r="JZ47" s="513">
        <f t="shared" si="249"/>
        <v>0</v>
      </c>
      <c r="KA47" s="518">
        <f t="shared" si="250"/>
        <v>138</v>
      </c>
      <c r="KB47" s="520" t="e">
        <f t="shared" si="140"/>
        <v>#REF!</v>
      </c>
    </row>
    <row r="48" spans="1:288" ht="14.25" x14ac:dyDescent="0.2">
      <c r="A48" s="385">
        <f t="shared" si="0"/>
        <v>47</v>
      </c>
      <c r="B48" s="386" t="s">
        <v>390</v>
      </c>
      <c r="C48" s="387" t="s">
        <v>19</v>
      </c>
      <c r="D48" s="388" t="s">
        <v>877</v>
      </c>
      <c r="E48" s="388" t="s">
        <v>195</v>
      </c>
      <c r="F48" s="388">
        <v>139</v>
      </c>
      <c r="G48" s="394" t="str">
        <f>IF(ISNA(VLOOKUP(E48,Données!$J$2:$K$258,2,FALSE)),"",VLOOKUP(E48,Données!$J$2:$K$258,2,FALSE))</f>
        <v>Dublin</v>
      </c>
      <c r="H48" s="80"/>
      <c r="I48" s="77" t="str">
        <f t="shared" si="107"/>
        <v>1150GPD</v>
      </c>
      <c r="J48" s="82"/>
      <c r="K48" s="344" t="s">
        <v>722</v>
      </c>
      <c r="M48" s="84">
        <f t="shared" si="1"/>
        <v>0</v>
      </c>
      <c r="N48" s="84">
        <f t="shared" si="2"/>
        <v>0</v>
      </c>
      <c r="O48" s="84">
        <f t="shared" si="3"/>
        <v>0</v>
      </c>
      <c r="P48" s="84">
        <f t="shared" si="4"/>
        <v>0</v>
      </c>
      <c r="Q48" s="84">
        <f t="shared" si="5"/>
        <v>0</v>
      </c>
      <c r="S48" s="86" t="str">
        <f t="shared" si="108"/>
        <v>1150</v>
      </c>
      <c r="T48" s="371" t="str">
        <f>VLOOKUP(S48,Données!$Q$2:$R$229,2,FALSE)</f>
        <v>1145</v>
      </c>
      <c r="U48" s="85">
        <f>COUNTIF($T$4:T48,T48)</f>
        <v>1</v>
      </c>
      <c r="V48" s="85" t="str">
        <f t="shared" si="6"/>
        <v>GPD</v>
      </c>
      <c r="W48" s="85" t="str">
        <f t="shared" si="109"/>
        <v>11451GPD</v>
      </c>
      <c r="X48" s="85">
        <f t="shared" si="149"/>
        <v>179</v>
      </c>
      <c r="Y48" s="85" t="str">
        <f t="shared" si="150"/>
        <v>BEG</v>
      </c>
      <c r="AA48" s="342" t="s">
        <v>38</v>
      </c>
      <c r="AB48" s="107">
        <f t="shared" si="151"/>
        <v>0</v>
      </c>
      <c r="AC48" s="106" t="str">
        <f t="shared" si="251"/>
        <v/>
      </c>
      <c r="AD48" s="97">
        <f t="shared" si="152"/>
        <v>0</v>
      </c>
      <c r="AE48" s="106" t="str">
        <f t="shared" si="153"/>
        <v/>
      </c>
      <c r="AF48" s="97">
        <f t="shared" si="154"/>
        <v>0</v>
      </c>
      <c r="AG48" s="106" t="str">
        <f t="shared" si="155"/>
        <v/>
      </c>
      <c r="AH48" s="97">
        <f t="shared" si="156"/>
        <v>0</v>
      </c>
      <c r="AI48" s="106" t="str">
        <f t="shared" si="157"/>
        <v/>
      </c>
      <c r="AJ48" s="97">
        <f t="shared" si="158"/>
        <v>0</v>
      </c>
      <c r="AK48" s="106" t="str">
        <f t="shared" si="159"/>
        <v/>
      </c>
      <c r="AL48" s="97">
        <f t="shared" si="160"/>
        <v>0</v>
      </c>
      <c r="AM48" s="108" t="str">
        <f t="shared" si="161"/>
        <v/>
      </c>
      <c r="AN48" s="113"/>
      <c r="AO48" s="115">
        <f t="shared" si="162"/>
        <v>0</v>
      </c>
      <c r="AP48" s="114" t="str">
        <f t="shared" si="163"/>
        <v/>
      </c>
      <c r="AQ48" s="89">
        <f t="shared" si="164"/>
        <v>0</v>
      </c>
      <c r="AR48" s="114" t="str">
        <f t="shared" si="165"/>
        <v/>
      </c>
      <c r="AS48" s="89">
        <f t="shared" si="166"/>
        <v>0</v>
      </c>
      <c r="AT48" s="114" t="str">
        <f t="shared" si="167"/>
        <v/>
      </c>
      <c r="AU48" s="89">
        <f t="shared" si="168"/>
        <v>145</v>
      </c>
      <c r="AV48" s="114" t="str">
        <f t="shared" si="169"/>
        <v>LGW</v>
      </c>
      <c r="AW48" s="89">
        <f t="shared" si="170"/>
        <v>0</v>
      </c>
      <c r="AX48" s="114" t="str">
        <f t="shared" si="171"/>
        <v/>
      </c>
      <c r="AY48" s="89">
        <f t="shared" si="172"/>
        <v>0</v>
      </c>
      <c r="AZ48" s="116" t="str">
        <f t="shared" si="173"/>
        <v/>
      </c>
      <c r="BA48" s="113"/>
      <c r="BB48" s="122">
        <f t="shared" si="174"/>
        <v>0</v>
      </c>
      <c r="BC48" s="121" t="str">
        <f t="shared" si="175"/>
        <v/>
      </c>
      <c r="BD48" s="91">
        <f t="shared" si="176"/>
        <v>178</v>
      </c>
      <c r="BE48" s="121" t="str">
        <f t="shared" si="177"/>
        <v>LPL</v>
      </c>
      <c r="BF48" s="91">
        <f t="shared" si="178"/>
        <v>172</v>
      </c>
      <c r="BG48" s="121" t="str">
        <f t="shared" si="179"/>
        <v>BHX</v>
      </c>
      <c r="BH48" s="91">
        <f t="shared" si="180"/>
        <v>0</v>
      </c>
      <c r="BI48" s="121" t="str">
        <f t="shared" si="181"/>
        <v/>
      </c>
      <c r="BJ48" s="91">
        <f t="shared" si="182"/>
        <v>0</v>
      </c>
      <c r="BK48" s="121" t="str">
        <f t="shared" si="183"/>
        <v/>
      </c>
      <c r="BL48" s="91">
        <f t="shared" si="184"/>
        <v>0</v>
      </c>
      <c r="BM48" s="123" t="str">
        <f t="shared" si="185"/>
        <v/>
      </c>
      <c r="BN48" s="113"/>
      <c r="BO48" s="129">
        <f t="shared" si="186"/>
        <v>162</v>
      </c>
      <c r="BP48" s="128" t="str">
        <f t="shared" si="187"/>
        <v>LHR</v>
      </c>
      <c r="BQ48" s="93">
        <f t="shared" si="188"/>
        <v>0</v>
      </c>
      <c r="BR48" s="128" t="str">
        <f t="shared" si="189"/>
        <v/>
      </c>
      <c r="BS48" s="93">
        <f t="shared" si="190"/>
        <v>0</v>
      </c>
      <c r="BT48" s="128" t="str">
        <f t="shared" si="191"/>
        <v/>
      </c>
      <c r="BU48" s="93">
        <f t="shared" si="192"/>
        <v>0</v>
      </c>
      <c r="BV48" s="128" t="str">
        <f t="shared" si="193"/>
        <v/>
      </c>
      <c r="BW48" s="93">
        <f t="shared" si="194"/>
        <v>0</v>
      </c>
      <c r="BX48" s="128" t="str">
        <f t="shared" si="195"/>
        <v/>
      </c>
      <c r="BY48" s="93">
        <f t="shared" si="196"/>
        <v>0</v>
      </c>
      <c r="BZ48" s="130" t="str">
        <f t="shared" si="197"/>
        <v/>
      </c>
      <c r="CA48" s="113"/>
      <c r="CB48" s="136">
        <f t="shared" si="198"/>
        <v>0</v>
      </c>
      <c r="CC48" s="135" t="str">
        <f t="shared" si="199"/>
        <v/>
      </c>
      <c r="CD48" s="95">
        <f t="shared" si="200"/>
        <v>0</v>
      </c>
      <c r="CE48" s="135" t="str">
        <f t="shared" si="201"/>
        <v/>
      </c>
      <c r="CF48" s="95">
        <f t="shared" si="202"/>
        <v>0</v>
      </c>
      <c r="CG48" s="135" t="str">
        <f t="shared" si="203"/>
        <v/>
      </c>
      <c r="CH48" s="95">
        <f t="shared" si="204"/>
        <v>0</v>
      </c>
      <c r="CI48" s="135" t="str">
        <f t="shared" si="205"/>
        <v/>
      </c>
      <c r="CJ48" s="95">
        <f t="shared" si="206"/>
        <v>0</v>
      </c>
      <c r="CK48" s="135" t="str">
        <f t="shared" si="207"/>
        <v/>
      </c>
      <c r="CL48" s="95">
        <f t="shared" si="208"/>
        <v>0</v>
      </c>
      <c r="CM48" s="137" t="str">
        <f t="shared" si="209"/>
        <v/>
      </c>
      <c r="CO48" s="163">
        <f>IFERROR(ROUNDUP((AB48*(VLOOKUP(VLOOKUP(AC48,Données!$J$2:$L$208,3,FALSE),Données!$E$10:$G$12,3,FALSE)))/1,0),0)</f>
        <v>0</v>
      </c>
      <c r="CP48" s="159">
        <f>IFERROR(ROUNDUP((AD48*(VLOOKUP(VLOOKUP(AE48,Données!$J$2:$L$208,3,FALSE),Données!$E$10:$G$12,3,FALSE)))/1,0),0)</f>
        <v>0</v>
      </c>
      <c r="CQ48" s="159">
        <f>IFERROR(ROUNDUP((AF48*(VLOOKUP(VLOOKUP(AG48,Données!$J$2:$L$208,3,FALSE),Données!$E$10:$G$12,3,FALSE)))/1,0),0)</f>
        <v>0</v>
      </c>
      <c r="CR48" s="159">
        <f>IFERROR(ROUNDUP((AH48*(VLOOKUP(VLOOKUP(AI48,Données!$J$2:$L$208,3,FALSE),Données!$E$10:$G$12,3,FALSE)))/1,0),0)</f>
        <v>0</v>
      </c>
      <c r="CS48" s="159">
        <f>IFERROR(ROUNDUP((AJ48*(VLOOKUP(VLOOKUP(AK48,Données!$J$2:$L$208,3,FALSE),Données!$E$10:$G$12,3,FALSE)))/1,0),0)</f>
        <v>0</v>
      </c>
      <c r="CT48" s="160">
        <f>IFERROR(ROUNDUP((AL48*(VLOOKUP(VLOOKUP(AM48,Données!$J$2:$L$208,3,FALSE),Données!$E$10:$G$12,3,FALSE)))/1,0),0)</f>
        <v>0</v>
      </c>
      <c r="CU48" s="158">
        <f>IF(ISNA(15/(VLOOKUP(VLOOKUP(AC48,Données!$J$2:$L$208,3,FALSE),Données!$E$10:$G$12,3,FALSE))),0,15/(VLOOKUP(VLOOKUP(AC48,Données!$J$2:$L$208,3,FALSE),Données!$E$10:$G$12,3,FALSE)))</f>
        <v>0</v>
      </c>
      <c r="CV48" s="159">
        <f>IF(ISNA(15/(VLOOKUP(VLOOKUP(AE48,Données!$J$2:$L$208,3,FALSE),Données!$E$10:$G$12,3,FALSE))),0,15/(VLOOKUP(VLOOKUP(AE48,Données!$J$2:$L$208,3,FALSE),Données!$E$10:$G$12,3,FALSE)))</f>
        <v>0</v>
      </c>
      <c r="CW48" s="159">
        <f>IF(ISNA(15/(VLOOKUP(VLOOKUP(AG48,Données!$J$2:$L$208,3,FALSE),Données!$E$10:$G$12,3,FALSE))),0,15/(VLOOKUP(VLOOKUP(AG48,Données!$J$2:$L$208,3,FALSE),Données!$E$10:$G$12,3,FALSE)))</f>
        <v>0</v>
      </c>
      <c r="CX48" s="159">
        <f>IF(ISNA(15/(VLOOKUP(VLOOKUP(AI48,Données!$J$2:$L$208,3,FALSE),Données!$E$10:$G$12,3,FALSE))),0,15/(VLOOKUP(VLOOKUP(AI48,Données!$J$2:$L$208,3,FALSE),Données!$E$10:$G$12,3,FALSE)))</f>
        <v>0</v>
      </c>
      <c r="CY48" s="159">
        <f>IF(ISNA(15/(VLOOKUP(VLOOKUP(AK48,Données!$J$2:$L$208,3,FALSE),Données!$E$10:$G$12,3,FALSE))),0,15/(VLOOKUP(VLOOKUP(AK48,Données!$J$2:$L$208,3,FALSE),Données!$E$10:$G$12,3,FALSE)))</f>
        <v>0</v>
      </c>
      <c r="CZ48" s="160">
        <f>IF(ISNA(15/(VLOOKUP(VLOOKUP(AM48,Données!$J$2:$L$208,3,FALSE),Données!$E$10:$G$12,3,FALSE))),0,15/(VLOOKUP(VLOOKUP(AM48,Données!$J$2:$L$208,3,FALSE),Données!$E$10:$G$12,3,FALSE)))</f>
        <v>0</v>
      </c>
      <c r="DA48" s="258">
        <v>48</v>
      </c>
      <c r="DB48" s="162">
        <f t="shared" si="252"/>
        <v>18</v>
      </c>
      <c r="DC48" s="161">
        <f t="shared" si="210"/>
        <v>0</v>
      </c>
      <c r="DD48" s="256">
        <f t="shared" si="211"/>
        <v>0</v>
      </c>
      <c r="DE48" s="259">
        <f>HLOOKUP(DA48,Plan!$I$6:$IO$26,17,FALSE)</f>
        <v>13</v>
      </c>
      <c r="DF48" s="164" t="s">
        <v>454</v>
      </c>
      <c r="DG48" s="157" t="str">
        <f t="shared" si="113"/>
        <v>16h45  13</v>
      </c>
      <c r="DH48" s="332">
        <f t="shared" si="212"/>
        <v>234</v>
      </c>
      <c r="DI48" s="334">
        <f t="shared" si="141"/>
        <v>0</v>
      </c>
      <c r="DK48" s="226">
        <f>IFERROR(ROUNDUP((AO48*(VLOOKUP(VLOOKUP(AP48,Données!$J$2:$L$208,3,FALSE),Données!$E$10:$G$12,3,FALSE)))/1,0),0)</f>
        <v>0</v>
      </c>
      <c r="DL48" s="173">
        <f>IFERROR(ROUNDUP((AQ48*(VLOOKUP(VLOOKUP(AR48,Données!$J$2:$L$208,3,FALSE),Données!$E$10:$G$12,3,FALSE)))/1,0),0)</f>
        <v>0</v>
      </c>
      <c r="DM48" s="173">
        <f>IFERROR(ROUNDUP((AS48*(VLOOKUP(VLOOKUP(AT48,Données!$J$2:$L$208,3,FALSE),Données!$E$10:$G$12,3,FALSE)))/1,0),0)</f>
        <v>0</v>
      </c>
      <c r="DN48" s="173">
        <f>IFERROR(ROUNDUP((AU48*(VLOOKUP(VLOOKUP(AV48,Données!$J$2:$L$208,3,FALSE),Données!$E$10:$G$12,3,FALSE)))/1,0),0)</f>
        <v>61</v>
      </c>
      <c r="DO48" s="173">
        <f>IFERROR(ROUNDUP((AW48*(VLOOKUP(VLOOKUP(AX48,Données!$J$2:$L$208,3,FALSE),Données!$E$10:$G$12,3,FALSE)))/1,0),0)</f>
        <v>0</v>
      </c>
      <c r="DP48" s="174">
        <f>IFERROR(ROUNDUP((AY48*(VLOOKUP(VLOOKUP(AZ48,Données!$J$2:$L$208,3,FALSE),Données!$E$10:$G$12,3,FALSE)))/1,0),0)</f>
        <v>0</v>
      </c>
      <c r="DQ48" s="172">
        <f>IF(ISNA(15/(VLOOKUP(VLOOKUP(AP48,Données!$J$2:$L$208,3,FALSE),Données!$E$10:$G$12,3,FALSE))),0,15/(VLOOKUP(VLOOKUP(AP48,Données!$J$2:$L$208,3,FALSE),Données!$E$10:$G$12,3,FALSE)))</f>
        <v>0</v>
      </c>
      <c r="DR48" s="173">
        <f>IF(ISNA(15/(VLOOKUP(VLOOKUP(AR48,Données!$J$2:$L$208,3,FALSE),Données!$E$10:$G$12,3,FALSE))),0,15/(VLOOKUP(VLOOKUP(AR48,Données!$J$2:$L$208,3,FALSE),Données!$E$10:$G$12,3,FALSE)))</f>
        <v>0</v>
      </c>
      <c r="DS48" s="173">
        <f>IF(ISNA(15/(VLOOKUP(VLOOKUP(AT48,Données!$J$2:$L$208,3,FALSE),Données!$E$10:$G$12,3,FALSE))),0,15/(VLOOKUP(VLOOKUP(AT48,Données!$J$2:$L$208,3,FALSE),Données!$E$10:$G$12,3,FALSE)))</f>
        <v>0</v>
      </c>
      <c r="DT48" s="173">
        <f>IF(ISNA(15/(VLOOKUP(VLOOKUP(AV48,Données!$J$2:$L$208,3,FALSE),Données!$E$10:$G$12,3,FALSE))),0,15/(VLOOKUP(VLOOKUP(AV48,Données!$J$2:$L$208,3,FALSE),Données!$E$10:$G$12,3,FALSE)))</f>
        <v>36</v>
      </c>
      <c r="DU48" s="173">
        <f>IF(ISNA(15/(VLOOKUP(VLOOKUP(AX48,Données!$J$2:$L$208,3,FALSE),Données!$E$10:$G$12,3,FALSE))),0,15/(VLOOKUP(VLOOKUP(AX48,Données!$J$2:$L$208,3,FALSE),Données!$E$10:$G$12,3,FALSE)))</f>
        <v>0</v>
      </c>
      <c r="DV48" s="174">
        <f>IF(ISNA(15/(VLOOKUP(VLOOKUP(AZ48,Données!$J$2:$L$208,3,FALSE),Données!$E$10:$G$12,3,FALSE))),0,15/(VLOOKUP(VLOOKUP(AZ48,Données!$J$2:$L$208,3,FALSE),Données!$E$10:$G$12,3,FALSE)))</f>
        <v>0</v>
      </c>
      <c r="DW48" s="282">
        <v>48</v>
      </c>
      <c r="DX48" s="169">
        <f t="shared" si="114"/>
        <v>36</v>
      </c>
      <c r="DY48" s="171">
        <f t="shared" si="115"/>
        <v>61</v>
      </c>
      <c r="DZ48" s="228">
        <f t="shared" si="213"/>
        <v>145</v>
      </c>
      <c r="EA48" s="283">
        <f>HLOOKUP(DW48,Plan!$I$6:$IO$26,16,FALSE)</f>
        <v>0</v>
      </c>
      <c r="EB48" s="278" t="s">
        <v>454</v>
      </c>
      <c r="EC48" s="279" t="str">
        <f t="shared" si="116"/>
        <v>16h45  0</v>
      </c>
      <c r="ED48" s="84">
        <f t="shared" si="214"/>
        <v>0</v>
      </c>
      <c r="EE48" s="286">
        <f t="shared" si="143"/>
        <v>10.5</v>
      </c>
      <c r="EG48" s="208">
        <f>IFERROR(ROUNDUP((BB48*(VLOOKUP(VLOOKUP(BC48,Données!$J$2:$L$208,3,FALSE),Données!$E$10:$G$12,3,FALSE)))/1,0),0)</f>
        <v>0</v>
      </c>
      <c r="EH48" s="182">
        <f>IFERROR(ROUNDUP((BD48*(VLOOKUP(VLOOKUP(BE48,Données!$J$2:$L$208,3,FALSE),Données!$E$10:$G$12,3,FALSE)))/1,0),0)</f>
        <v>75</v>
      </c>
      <c r="EI48" s="182">
        <f>IFERROR(ROUNDUP((BF48*(VLOOKUP(VLOOKUP(BG48,Données!$J$2:$L$208,3,FALSE),Données!$E$10:$G$12,3,FALSE)))/1,0),0)</f>
        <v>72</v>
      </c>
      <c r="EJ48" s="182">
        <f>IFERROR(ROUNDUP((BH48*(VLOOKUP(VLOOKUP(BI48,Données!$J$2:$L$208,3,FALSE),Données!$E$10:$G$12,3,FALSE)))/1,0),0)</f>
        <v>0</v>
      </c>
      <c r="EK48" s="182">
        <f>IFERROR(ROUNDUP((BJ48*(VLOOKUP(VLOOKUP(BK48,Données!$J$2:$L$208,3,FALSE),Données!$E$10:$G$12,3,FALSE)))/1,0),0)</f>
        <v>0</v>
      </c>
      <c r="EL48" s="183">
        <f>IFERROR(ROUNDUP((BL48*(VLOOKUP(VLOOKUP(BM48,Données!$J$2:$L$208,3,FALSE),Données!$E$10:$G$12,3,FALSE)))/1,0),0)</f>
        <v>0</v>
      </c>
      <c r="EM48" s="181">
        <f>IF(ISNA(15/(VLOOKUP(VLOOKUP(BC48,Données!$J$2:$L$208,3,FALSE),Données!$E$10:$G$12,3,FALSE))),0,15/(VLOOKUP(VLOOKUP(BC48,Données!$J$2:$L$208,3,FALSE),Données!$E$10:$G$12,3,FALSE)))</f>
        <v>0</v>
      </c>
      <c r="EN48" s="182">
        <f>IF(ISNA(15/(VLOOKUP(VLOOKUP(BE48,Données!$J$2:$L$208,3,FALSE),Données!$E$10:$G$12,3,FALSE))),0,15/(VLOOKUP(VLOOKUP(BE48,Données!$J$2:$L$208,3,FALSE),Données!$E$10:$G$12,3,FALSE)))</f>
        <v>36</v>
      </c>
      <c r="EO48" s="182">
        <f>IF(ISNA(15/(VLOOKUP(VLOOKUP(BG48,Données!$J$2:$L$208,3,FALSE),Données!$E$10:$G$12,3,FALSE))),0,15/(VLOOKUP(VLOOKUP(BG48,Données!$J$2:$L$208,3,FALSE),Données!$E$10:$G$12,3,FALSE)))</f>
        <v>36</v>
      </c>
      <c r="EP48" s="182">
        <f>IF(ISNA(15/(VLOOKUP(VLOOKUP(BI48,Données!$J$2:$L$208,3,FALSE),Données!$E$10:$G$12,3,FALSE))),0,15/(VLOOKUP(VLOOKUP(BI48,Données!$J$2:$L$208,3,FALSE),Données!$E$10:$G$12,3,FALSE)))</f>
        <v>0</v>
      </c>
      <c r="EQ48" s="182">
        <f>IF(ISNA(15/(VLOOKUP(VLOOKUP(BK48,Données!$J$2:$L$208,3,FALSE),Données!$E$10:$G$12,3,FALSE))),0,15/(VLOOKUP(VLOOKUP(BK48,Données!$J$2:$L$208,3,FALSE),Données!$E$10:$G$12,3,FALSE)))</f>
        <v>0</v>
      </c>
      <c r="ER48" s="183">
        <f>IF(ISNA(15/(VLOOKUP(VLOOKUP(BM48,Données!$J$2:$L$208,3,FALSE),Données!$E$10:$G$12,3,FALSE))),0,15/(VLOOKUP(VLOOKUP(BM48,Données!$J$2:$L$208,3,FALSE),Données!$E$10:$G$12,3,FALSE)))</f>
        <v>0</v>
      </c>
      <c r="ES48" s="293">
        <v>48</v>
      </c>
      <c r="ET48" s="573">
        <f t="shared" si="117"/>
        <v>36</v>
      </c>
      <c r="EU48" s="180">
        <f t="shared" si="118"/>
        <v>147</v>
      </c>
      <c r="EV48" s="211">
        <f t="shared" si="215"/>
        <v>350</v>
      </c>
      <c r="EW48" s="211">
        <f>HLOOKUP(ES48,Plan!$I$6:$IO$26,19,FALSE)</f>
        <v>9</v>
      </c>
      <c r="EX48" s="210" t="s">
        <v>454</v>
      </c>
      <c r="EY48" s="182" t="str">
        <f t="shared" si="119"/>
        <v>16h45  9</v>
      </c>
      <c r="EZ48" s="295">
        <f t="shared" si="216"/>
        <v>324</v>
      </c>
      <c r="FA48" s="296">
        <f t="shared" si="148"/>
        <v>88.125</v>
      </c>
      <c r="FC48" s="200">
        <f>IFERROR(ROUNDUP((BO48*(VLOOKUP(VLOOKUP(BP48,Données!$J$2:$L$208,3,FALSE),Données!$E$10:$G$12,3,FALSE)))/1,0),0)</f>
        <v>68</v>
      </c>
      <c r="FD48" s="190">
        <f>IFERROR(ROUNDUP((BQ48*(VLOOKUP(VLOOKUP(BR48,Données!$J$2:$L$208,3,FALSE),Données!$E$10:$G$12,3,FALSE)))/1,0),0)</f>
        <v>0</v>
      </c>
      <c r="FE48" s="190">
        <f>IFERROR(ROUNDUP((BS48*(VLOOKUP(VLOOKUP(BT48,Données!$J$2:$L$208,3,FALSE),Données!$E$10:$G$12,3,FALSE)))/1,0),0)</f>
        <v>0</v>
      </c>
      <c r="FF48" s="190">
        <f>IFERROR(ROUNDUP((BU48*(VLOOKUP(VLOOKUP(BV48,Données!$J$2:$L$208,3,FALSE),Données!$E$10:$G$12,3,FALSE)))/1,0),0)</f>
        <v>0</v>
      </c>
      <c r="FG48" s="190">
        <f>IFERROR(ROUNDUP((BW48*(VLOOKUP(VLOOKUP(BX48,Données!$J$2:$L$208,3,FALSE),Données!$E$10:$G$12,3,FALSE)))/1,0),0)</f>
        <v>0</v>
      </c>
      <c r="FH48" s="191">
        <f>IFERROR(ROUNDUP((BY48*(VLOOKUP(VLOOKUP(BZ48,Données!$J$2:$L$208,3,FALSE),Données!$E$10:$G$12,3,FALSE)))/1,0),0)</f>
        <v>0</v>
      </c>
      <c r="FI48" s="189">
        <f>IF(ISNA(15/(VLOOKUP(VLOOKUP(BP48,Données!$J$2:$L$208,3,FALSE),Données!$E$10:$G$12,3,FALSE))),0,15/(VLOOKUP(VLOOKUP(BP48,Données!$J$2:$L$208,3,FALSE),Données!$E$10:$G$12,3,FALSE)))</f>
        <v>36</v>
      </c>
      <c r="FJ48" s="190">
        <f>IF(ISNA(15/(VLOOKUP(VLOOKUP(BR48,Données!$J$2:$L$208,3,FALSE),Données!$E$10:$G$12,3,FALSE))),0,15/(VLOOKUP(VLOOKUP(BR48,Données!$J$2:$L$208,3,FALSE),Données!$E$10:$G$12,3,FALSE)))</f>
        <v>0</v>
      </c>
      <c r="FK48" s="190">
        <f>IF(ISNA(15/(VLOOKUP(VLOOKUP(BT48,Données!$J$2:$L$208,3,FALSE),Données!$E$10:$G$12,3,FALSE))),0,15/(VLOOKUP(VLOOKUP(BT48,Données!$J$2:$L$208,3,FALSE),Données!$E$10:$G$12,3,FALSE)))</f>
        <v>0</v>
      </c>
      <c r="FL48" s="190">
        <f>IF(ISNA(15/(VLOOKUP(VLOOKUP(BV48,Données!$J$2:$L$208,3,FALSE),Données!$E$10:$G$12,3,FALSE))),0,15/(VLOOKUP(VLOOKUP(BV48,Données!$J$2:$L$208,3,FALSE),Données!$E$10:$G$12,3,FALSE)))</f>
        <v>0</v>
      </c>
      <c r="FM48" s="190">
        <f>IF(ISNA(15/(VLOOKUP(VLOOKUP(BX48,Données!$J$2:$L$208,3,FALSE),Données!$E$10:$G$12,3,FALSE))),0,15/(VLOOKUP(VLOOKUP(BX48,Données!$J$2:$L$208,3,FALSE),Données!$E$10:$G$12,3,FALSE)))</f>
        <v>0</v>
      </c>
      <c r="FN48" s="191">
        <f>IF(ISNA(15/(VLOOKUP(VLOOKUP(BZ48,Données!$J$2:$L$208,3,FALSE),Données!$E$10:$G$12,3,FALSE))),0,15/(VLOOKUP(VLOOKUP(BZ48,Données!$J$2:$L$208,3,FALSE),Données!$E$10:$G$12,3,FALSE)))</f>
        <v>0</v>
      </c>
      <c r="FO48" s="305">
        <v>48</v>
      </c>
      <c r="FP48" s="188">
        <f t="shared" si="120"/>
        <v>36</v>
      </c>
      <c r="FQ48" s="190">
        <f t="shared" si="121"/>
        <v>68</v>
      </c>
      <c r="FR48" s="203">
        <f t="shared" si="217"/>
        <v>162</v>
      </c>
      <c r="FS48" s="203">
        <f>HLOOKUP(FO48,Plan!$I$6:$IO$26,20,FALSE)</f>
        <v>0</v>
      </c>
      <c r="FT48" s="202" t="s">
        <v>454</v>
      </c>
      <c r="FU48" s="190" t="str">
        <f t="shared" si="122"/>
        <v>16h45  0</v>
      </c>
      <c r="FV48" s="307">
        <f t="shared" si="218"/>
        <v>0</v>
      </c>
      <c r="FW48" s="308">
        <f t="shared" si="145"/>
        <v>950</v>
      </c>
      <c r="FY48" s="233">
        <f>IFERROR(ROUNDUP((CB48*(VLOOKUP(VLOOKUP(CC48,Données!$J$2:$L$208,3,FALSE),Données!$E$10:$G$12,3,FALSE)))/1,0),0)</f>
        <v>0</v>
      </c>
      <c r="FZ48" s="218">
        <f>IFERROR(ROUNDUP((CD48*(VLOOKUP(VLOOKUP(CE48,Données!$J$2:$L$208,3,FALSE),Données!$E$10:$G$12,3,FALSE)))/1,0),0)</f>
        <v>0</v>
      </c>
      <c r="GA48" s="218">
        <f>IFERROR(ROUNDUP((CF48*(VLOOKUP(VLOOKUP(CG48,Données!$J$2:$L$208,3,FALSE),Données!$E$10:$G$12,3,FALSE)))/1,0),0)</f>
        <v>0</v>
      </c>
      <c r="GB48" s="218">
        <f>IFERROR(ROUNDUP((CH48*(VLOOKUP(VLOOKUP(CI48,Données!$J$2:$L$208,3,FALSE),Données!$E$10:$G$12,3,FALSE)))/1,0),0)</f>
        <v>0</v>
      </c>
      <c r="GC48" s="218">
        <f>IFERROR(ROUNDUP((CJ48*(VLOOKUP(VLOOKUP(CK48,Données!$J$2:$L$208,3,FALSE),Données!$E$10:$G$12,3,FALSE)))/1,0),0)</f>
        <v>0</v>
      </c>
      <c r="GD48" s="219">
        <f>IFERROR(ROUNDUP((CL48*(VLOOKUP(VLOOKUP(CM48,Données!$J$2:$L$208,3,FALSE),Données!$E$10:$G$12,3,FALSE)))/1,0),0)</f>
        <v>0</v>
      </c>
      <c r="GE48" s="217">
        <f>IF(ISNA(15/(VLOOKUP(VLOOKUP(CC48,Données!$J$2:$L$208,3,FALSE),Données!$E$10:$G$12,3,FALSE))),0,15/(VLOOKUP(VLOOKUP(CC48,Données!$J$2:$L$208,3,FALSE),Données!$E$10:$G$12,3,FALSE)))</f>
        <v>0</v>
      </c>
      <c r="GF48" s="218">
        <f>IF(ISNA(15/(VLOOKUP(VLOOKUP(CE48,Données!$J$2:$L$208,3,FALSE),Données!$E$10:$G$12,3,FALSE))),0,15/(VLOOKUP(VLOOKUP(CE48,Données!$J$2:$L$208,3,FALSE),Données!$E$10:$G$12,3,FALSE)))</f>
        <v>0</v>
      </c>
      <c r="GG48" s="218">
        <f>IF(ISNA(15/(VLOOKUP(VLOOKUP(CG48,Données!$J$2:$L$208,3,FALSE),Données!$E$10:$G$12,3,FALSE))),0,15/(VLOOKUP(VLOOKUP(CG48,Données!$J$2:$L$208,3,FALSE),Données!$E$10:$G$12,3,FALSE)))</f>
        <v>0</v>
      </c>
      <c r="GH48" s="218">
        <f>IF(ISNA(15/(VLOOKUP(VLOOKUP(CI48,Données!$J$2:$L$208,3,FALSE),Données!$E$10:$G$12,3,FALSE))),0,15/(VLOOKUP(VLOOKUP(CI48,Données!$J$2:$L$208,3,FALSE),Données!$E$10:$G$12,3,FALSE)))</f>
        <v>0</v>
      </c>
      <c r="GI48" s="218">
        <f>IF(ISNA(15/(VLOOKUP(VLOOKUP(CK48,Données!$J$2:$L$208,3,FALSE),Données!$E$10:$G$12,3,FALSE))),0,15/(VLOOKUP(VLOOKUP(CK48,Données!$J$2:$L$208,3,FALSE),Données!$E$10:$G$12,3,FALSE)))</f>
        <v>0</v>
      </c>
      <c r="GJ48" s="219">
        <f>IF(ISNA(15/(VLOOKUP(VLOOKUP(CM48,Données!$J$2:$L$208,3,FALSE),Données!$E$10:$G$12,3,FALSE))),0,15/(VLOOKUP(VLOOKUP(CM48,Données!$J$2:$L$208,3,FALSE),Données!$E$10:$G$12,3,FALSE)))</f>
        <v>0</v>
      </c>
      <c r="GK48" s="318">
        <v>48</v>
      </c>
      <c r="GL48" s="216">
        <f t="shared" si="124"/>
        <v>36</v>
      </c>
      <c r="GM48" s="218">
        <f t="shared" si="125"/>
        <v>0</v>
      </c>
      <c r="GN48" s="236" t="str">
        <f t="shared" si="219"/>
        <v/>
      </c>
      <c r="GO48" s="236">
        <f>HLOOKUP(GK48,Plan!$I$6:$IO$26,21,FALSE)</f>
        <v>0</v>
      </c>
      <c r="GP48" s="235" t="s">
        <v>454</v>
      </c>
      <c r="GQ48" s="218" t="str">
        <f t="shared" si="126"/>
        <v>16h45  0</v>
      </c>
      <c r="GR48" s="320">
        <f t="shared" si="220"/>
        <v>0</v>
      </c>
      <c r="GS48" s="321">
        <f t="shared" si="146"/>
        <v>138</v>
      </c>
      <c r="GT48" s="103"/>
      <c r="GU48" s="426">
        <v>0.69791666666666663</v>
      </c>
      <c r="GV48" s="431" t="e">
        <f>#REF!</f>
        <v>#REF!</v>
      </c>
      <c r="GW48" s="432" t="e">
        <f>#REF!</f>
        <v>#REF!</v>
      </c>
      <c r="GX48" s="448" t="e">
        <f t="shared" si="127"/>
        <v>#REF!</v>
      </c>
      <c r="GY48" s="431" t="e">
        <f>#REF!</f>
        <v>#REF!</v>
      </c>
      <c r="GZ48" s="423" t="e">
        <f>#REF!</f>
        <v>#REF!</v>
      </c>
      <c r="HA48" s="434" t="e">
        <f>#REF!</f>
        <v>#REF!</v>
      </c>
      <c r="HB48" s="451" t="e">
        <f t="shared" si="128"/>
        <v>#REF!</v>
      </c>
      <c r="HD48" s="426">
        <v>0.69791666666666663</v>
      </c>
      <c r="HE48" s="453" t="str">
        <f>IF(AB48=0,"",IF(VLOOKUP(AC48,Données!$J$2:$M$258,4,FALSE)="G",AB48,""))</f>
        <v/>
      </c>
      <c r="HF48" s="397" t="str">
        <f>IF(AD48=0,"",IF(VLOOKUP(AE48,Données!$J$2:$M$258,4,FALSE)="G",AD48,""))</f>
        <v/>
      </c>
      <c r="HG48" s="397" t="str">
        <f>IF(AF48=0,"",IF(VLOOKUP(AG48,Données!$J$2:$M$258,4,FALSE)="G",AF48,""))</f>
        <v/>
      </c>
      <c r="HH48" s="397" t="str">
        <f>IF(AH48=0,"",IF(VLOOKUP(AI48,Données!$J$2:$M$258,4,FALSE)="G",AH48,""))</f>
        <v/>
      </c>
      <c r="HI48" s="397" t="str">
        <f>IF(AJ48=0,"",IF(VLOOKUP(AK48,Données!$J$2:$M$258,4,FALSE)="G",AJ48,""))</f>
        <v/>
      </c>
      <c r="HJ48" s="461" t="str">
        <f>IF(AL48=0,"",IF(VLOOKUP(AM48,Données!$J$2:$M$258,4,FALSE)="G",AL48,""))</f>
        <v/>
      </c>
      <c r="HK48" s="464">
        <f t="shared" si="129"/>
        <v>0</v>
      </c>
      <c r="HL48" s="453" t="str">
        <f>IF(AO48=0,"",IF(VLOOKUP(AP48,Données!$J$2:$M$258,4,FALSE)="G",AO48,""))</f>
        <v/>
      </c>
      <c r="HM48" s="397" t="str">
        <f>IF(AQ48=0,"",IF(VLOOKUP(AR48,Données!$J$2:$M$258,4,FALSE)="G",AQ48,""))</f>
        <v/>
      </c>
      <c r="HN48" s="397" t="str">
        <f>IF(AS48=0,"",IF(VLOOKUP(AT48,Données!$J$2:$M$258,4,FALSE)="G",AS48,""))</f>
        <v/>
      </c>
      <c r="HO48" s="397">
        <f>IF(AU48=0,"",IF(VLOOKUP(AV48,Données!$J$2:$M$258,4,FALSE)="G",AU48,""))</f>
        <v>145</v>
      </c>
      <c r="HP48" s="397" t="str">
        <f>IF(AW48=0,"",IF(VLOOKUP(AX48,Données!$J$2:$M$258,4,FALSE)="G",AW48,""))</f>
        <v/>
      </c>
      <c r="HQ48" s="461" t="str">
        <f>IF(AY48=0,"",IF(VLOOKUP(AZ48,Données!$J$2:$M$258,4,FALSE)="G",AY48,""))</f>
        <v/>
      </c>
      <c r="HR48" s="464">
        <f t="shared" si="130"/>
        <v>145</v>
      </c>
      <c r="HS48" s="453" t="str">
        <f>IF(BB48=0,"",IF(VLOOKUP(BC48,Données!$J$2:$M$258,4,FALSE)="G",BB48,""))</f>
        <v/>
      </c>
      <c r="HT48" s="397">
        <f>IF(BD48=0,"",IF(VLOOKUP(BE48,Données!$J$2:$M$258,4,FALSE)="G",BD48,""))</f>
        <v>178</v>
      </c>
      <c r="HU48" s="397">
        <f>IF(BF48=0,"",IF(VLOOKUP(BG48,Données!$J$2:$M$258,4,FALSE)="G",BF48,""))</f>
        <v>172</v>
      </c>
      <c r="HV48" s="397" t="str">
        <f>IF(BH48=0,"",IF(VLOOKUP(BI48,Données!$J$2:$M$258,4,FALSE)="G",BH48,""))</f>
        <v/>
      </c>
      <c r="HW48" s="397" t="str">
        <f>IF(BJ48=0,"",IF(VLOOKUP(BK48,Données!$J$2:$M$258,4,FALSE)="G",BJ48,""))</f>
        <v/>
      </c>
      <c r="HX48" s="461" t="str">
        <f>IF(BL48=0,"",IF(VLOOKUP(BM48,Données!$J$2:$M$258,4,FALSE)="G",BL48,""))</f>
        <v/>
      </c>
      <c r="HY48" s="464">
        <f t="shared" si="131"/>
        <v>350</v>
      </c>
      <c r="HZ48" s="453">
        <f>IF(BO48=0,"",IF(VLOOKUP(BP48,Données!$J$2:$M$258,4,FALSE)="G",BO48,""))</f>
        <v>162</v>
      </c>
      <c r="IA48" s="397" t="str">
        <f>IF(BQ48=0,"",IF(VLOOKUP(BR48,Données!$J$2:$M$258,4,FALSE)="G",BQ48,""))</f>
        <v/>
      </c>
      <c r="IB48" s="397" t="str">
        <f>IF(BS48=0,"",IF(VLOOKUP(BT48,Données!$J$2:$M$258,4,FALSE)="G",BS48,""))</f>
        <v/>
      </c>
      <c r="IC48" s="397" t="str">
        <f>IF(BU48=0,"",IF(VLOOKUP(BV48,Données!$J$2:$M$258,4,FALSE)="G",BU48,""))</f>
        <v/>
      </c>
      <c r="ID48" s="397" t="str">
        <f>IF(BW48=0,"",IF(VLOOKUP(BX48,Données!$J$2:$M$258,4,FALSE)="G",BW48,""))</f>
        <v/>
      </c>
      <c r="IE48" s="461" t="str">
        <f>IF(BY48=0,"",IF(VLOOKUP(BZ48,Données!$J$2:$M$258,4,FALSE)="G",BY48,""))</f>
        <v/>
      </c>
      <c r="IF48" s="464">
        <f t="shared" si="132"/>
        <v>162</v>
      </c>
      <c r="IG48" s="453" t="str">
        <f>IF(CB48=0,"",IF(VLOOKUP(CC48,Données!$J$2:$M$258,4,FALSE)="G",CB48,""))</f>
        <v/>
      </c>
      <c r="IH48" s="397" t="str">
        <f>IF(CD48=0,"",IF(VLOOKUP(CE48,Données!$J$2:$M$258,4,FALSE)="G",CD48,""))</f>
        <v/>
      </c>
      <c r="II48" s="397" t="str">
        <f>IF(CF48=0,"",IF(VLOOKUP(CG48,Données!$J$2:$M$258,4,FALSE)="G",CF48,""))</f>
        <v/>
      </c>
      <c r="IJ48" s="397" t="str">
        <f>IF(CH48=0,"",IF(VLOOKUP(CI48,Données!$J$2:$M$258,4,FALSE)="G",CH48,""))</f>
        <v/>
      </c>
      <c r="IK48" s="397" t="str">
        <f>IF(CJ48=0,"",IF(VLOOKUP(CK48,Données!$J$2:$M$258,4,FALSE)="G",CJ48,""))</f>
        <v/>
      </c>
      <c r="IL48" s="461" t="str">
        <f>IF(CL48=0,"",IF(VLOOKUP(CM48,Données!$J$2:$M$258,4,FALSE)="G",CL48,""))</f>
        <v/>
      </c>
      <c r="IM48" s="464">
        <f t="shared" si="133"/>
        <v>0</v>
      </c>
      <c r="IO48" s="480">
        <f t="shared" si="221"/>
        <v>0</v>
      </c>
      <c r="IP48" s="481">
        <f t="shared" si="222"/>
        <v>145</v>
      </c>
      <c r="IQ48" s="482">
        <f t="shared" si="223"/>
        <v>0</v>
      </c>
      <c r="IR48" s="483">
        <f t="shared" si="224"/>
        <v>0</v>
      </c>
      <c r="IS48" s="484">
        <f t="shared" si="225"/>
        <v>0</v>
      </c>
      <c r="IT48" s="481">
        <f t="shared" si="226"/>
        <v>145</v>
      </c>
      <c r="IU48" s="482">
        <f t="shared" si="134"/>
        <v>13</v>
      </c>
      <c r="IV48" s="485">
        <f t="shared" si="135"/>
        <v>0</v>
      </c>
      <c r="IW48" s="483">
        <f>HLOOKUP(FO48,Plan!$I$6:$IO$30,25,FALSE)</f>
        <v>0</v>
      </c>
      <c r="IX48" s="482" t="str">
        <f t="shared" si="227"/>
        <v>16h45  13</v>
      </c>
      <c r="IY48" s="485">
        <f t="shared" si="228"/>
        <v>234</v>
      </c>
      <c r="IZ48" s="486">
        <f t="shared" si="229"/>
        <v>0</v>
      </c>
      <c r="JA48" s="484" t="str">
        <f t="shared" si="230"/>
        <v>16h45  0</v>
      </c>
      <c r="JB48" s="485">
        <f t="shared" si="231"/>
        <v>0</v>
      </c>
      <c r="JC48" s="487">
        <f t="shared" si="232"/>
        <v>10.5</v>
      </c>
      <c r="JD48" s="488" t="e">
        <f t="shared" si="136"/>
        <v>#REF!</v>
      </c>
      <c r="JF48" s="512">
        <f t="shared" si="233"/>
        <v>350</v>
      </c>
      <c r="JG48" s="513">
        <f t="shared" si="234"/>
        <v>162</v>
      </c>
      <c r="JH48" s="514">
        <f t="shared" si="235"/>
        <v>0</v>
      </c>
      <c r="JI48" s="515">
        <f t="shared" si="236"/>
        <v>350</v>
      </c>
      <c r="JJ48" s="513">
        <f t="shared" si="237"/>
        <v>162</v>
      </c>
      <c r="JK48" s="516">
        <f t="shared" si="238"/>
        <v>0</v>
      </c>
      <c r="JL48" s="517">
        <f t="shared" si="239"/>
        <v>0</v>
      </c>
      <c r="JM48" s="513">
        <f t="shared" si="240"/>
        <v>0</v>
      </c>
      <c r="JN48" s="514">
        <f t="shared" si="241"/>
        <v>0</v>
      </c>
      <c r="JO48" s="506">
        <f t="shared" si="137"/>
        <v>9</v>
      </c>
      <c r="JP48" s="507">
        <f t="shared" si="138"/>
        <v>0</v>
      </c>
      <c r="JQ48" s="507">
        <f t="shared" si="139"/>
        <v>0</v>
      </c>
      <c r="JR48" s="508">
        <f>HLOOKUP(GK48,Plan!$I$6:$IO$30,25,FALSE)</f>
        <v>0</v>
      </c>
      <c r="JS48" s="515" t="str">
        <f t="shared" si="242"/>
        <v>16h45  9</v>
      </c>
      <c r="JT48" s="513">
        <f t="shared" si="243"/>
        <v>324</v>
      </c>
      <c r="JU48" s="518">
        <f t="shared" si="244"/>
        <v>88.125</v>
      </c>
      <c r="JV48" s="517" t="str">
        <f t="shared" si="245"/>
        <v>16h45  0</v>
      </c>
      <c r="JW48" s="513">
        <f t="shared" si="246"/>
        <v>0</v>
      </c>
      <c r="JX48" s="519">
        <f t="shared" si="247"/>
        <v>950</v>
      </c>
      <c r="JY48" s="515" t="str">
        <f t="shared" si="248"/>
        <v>16h45  0</v>
      </c>
      <c r="JZ48" s="513">
        <f t="shared" si="249"/>
        <v>0</v>
      </c>
      <c r="KA48" s="518">
        <f t="shared" si="250"/>
        <v>138</v>
      </c>
      <c r="KB48" s="520" t="e">
        <f t="shared" si="140"/>
        <v>#REF!</v>
      </c>
    </row>
    <row r="49" spans="1:288" ht="14.25" x14ac:dyDescent="0.2">
      <c r="A49" s="385">
        <f t="shared" si="0"/>
        <v>48</v>
      </c>
      <c r="B49" s="386" t="s">
        <v>390</v>
      </c>
      <c r="C49" s="387" t="s">
        <v>576</v>
      </c>
      <c r="D49" s="388" t="s">
        <v>757</v>
      </c>
      <c r="E49" s="388" t="s">
        <v>262</v>
      </c>
      <c r="F49" s="388">
        <v>162</v>
      </c>
      <c r="G49" s="394" t="str">
        <f>IF(ISNA(VLOOKUP(E49,Données!$J$2:$K$258,2,FALSE)),"",VLOOKUP(E49,Données!$J$2:$K$258,2,FALSE))</f>
        <v>London Heathrow</v>
      </c>
      <c r="H49" s="80"/>
      <c r="I49" s="77" t="str">
        <f t="shared" si="107"/>
        <v>1155TRD</v>
      </c>
      <c r="J49" s="82"/>
      <c r="K49" s="344" t="s">
        <v>723</v>
      </c>
      <c r="M49" s="84">
        <f t="shared" si="1"/>
        <v>0</v>
      </c>
      <c r="N49" s="84">
        <f t="shared" si="2"/>
        <v>0</v>
      </c>
      <c r="O49" s="84">
        <f t="shared" si="3"/>
        <v>0</v>
      </c>
      <c r="P49" s="84">
        <f t="shared" si="4"/>
        <v>0</v>
      </c>
      <c r="Q49" s="84">
        <f t="shared" si="5"/>
        <v>0</v>
      </c>
      <c r="S49" s="86" t="str">
        <f t="shared" si="108"/>
        <v>1155</v>
      </c>
      <c r="T49" s="371" t="str">
        <f>VLOOKUP(S49,Données!$Q$2:$R$229,2,FALSE)</f>
        <v>1145</v>
      </c>
      <c r="U49" s="85">
        <f>COUNTIF($T$4:T49,T49)</f>
        <v>2</v>
      </c>
      <c r="V49" s="85" t="str">
        <f t="shared" si="6"/>
        <v>TRD</v>
      </c>
      <c r="W49" s="85" t="str">
        <f t="shared" si="109"/>
        <v>11452TRD</v>
      </c>
      <c r="X49" s="85">
        <f t="shared" si="149"/>
        <v>141</v>
      </c>
      <c r="Y49" s="85" t="str">
        <f t="shared" si="150"/>
        <v>LHR</v>
      </c>
      <c r="AA49" s="342" t="s">
        <v>39</v>
      </c>
      <c r="AB49" s="107">
        <f t="shared" si="151"/>
        <v>0</v>
      </c>
      <c r="AC49" s="106" t="str">
        <f t="shared" si="251"/>
        <v/>
      </c>
      <c r="AD49" s="97">
        <f t="shared" si="152"/>
        <v>0</v>
      </c>
      <c r="AE49" s="106" t="str">
        <f t="shared" si="153"/>
        <v/>
      </c>
      <c r="AF49" s="97">
        <f t="shared" si="154"/>
        <v>0</v>
      </c>
      <c r="AG49" s="106" t="str">
        <f t="shared" si="155"/>
        <v/>
      </c>
      <c r="AH49" s="97">
        <f t="shared" si="156"/>
        <v>0</v>
      </c>
      <c r="AI49" s="106" t="str">
        <f t="shared" si="157"/>
        <v/>
      </c>
      <c r="AJ49" s="97">
        <f t="shared" si="158"/>
        <v>0</v>
      </c>
      <c r="AK49" s="106" t="str">
        <f t="shared" si="159"/>
        <v/>
      </c>
      <c r="AL49" s="97">
        <f t="shared" si="160"/>
        <v>0</v>
      </c>
      <c r="AM49" s="108" t="str">
        <f t="shared" si="161"/>
        <v/>
      </c>
      <c r="AN49" s="113"/>
      <c r="AO49" s="115">
        <f t="shared" si="162"/>
        <v>0</v>
      </c>
      <c r="AP49" s="114" t="str">
        <f t="shared" si="163"/>
        <v/>
      </c>
      <c r="AQ49" s="89">
        <f t="shared" si="164"/>
        <v>0</v>
      </c>
      <c r="AR49" s="114" t="str">
        <f t="shared" si="165"/>
        <v/>
      </c>
      <c r="AS49" s="89">
        <f t="shared" si="166"/>
        <v>0</v>
      </c>
      <c r="AT49" s="114" t="str">
        <f t="shared" si="167"/>
        <v/>
      </c>
      <c r="AU49" s="89">
        <f t="shared" si="168"/>
        <v>0</v>
      </c>
      <c r="AV49" s="114" t="str">
        <f t="shared" si="169"/>
        <v/>
      </c>
      <c r="AW49" s="89">
        <f t="shared" si="170"/>
        <v>0</v>
      </c>
      <c r="AX49" s="114" t="str">
        <f t="shared" si="171"/>
        <v/>
      </c>
      <c r="AY49" s="89">
        <f t="shared" si="172"/>
        <v>0</v>
      </c>
      <c r="AZ49" s="116" t="str">
        <f t="shared" si="173"/>
        <v/>
      </c>
      <c r="BA49" s="113"/>
      <c r="BB49" s="122">
        <f t="shared" si="174"/>
        <v>0</v>
      </c>
      <c r="BC49" s="121" t="str">
        <f t="shared" si="175"/>
        <v/>
      </c>
      <c r="BD49" s="91">
        <f t="shared" si="176"/>
        <v>0</v>
      </c>
      <c r="BE49" s="121" t="str">
        <f t="shared" si="177"/>
        <v/>
      </c>
      <c r="BF49" s="91">
        <f t="shared" si="178"/>
        <v>0</v>
      </c>
      <c r="BG49" s="121" t="str">
        <f t="shared" si="179"/>
        <v/>
      </c>
      <c r="BH49" s="91">
        <f t="shared" si="180"/>
        <v>0</v>
      </c>
      <c r="BI49" s="121" t="str">
        <f t="shared" si="181"/>
        <v/>
      </c>
      <c r="BJ49" s="91">
        <f t="shared" si="182"/>
        <v>0</v>
      </c>
      <c r="BK49" s="121" t="str">
        <f t="shared" si="183"/>
        <v/>
      </c>
      <c r="BL49" s="91">
        <f t="shared" si="184"/>
        <v>0</v>
      </c>
      <c r="BM49" s="123" t="str">
        <f t="shared" si="185"/>
        <v/>
      </c>
      <c r="BN49" s="113"/>
      <c r="BO49" s="129">
        <f t="shared" si="186"/>
        <v>137</v>
      </c>
      <c r="BP49" s="128" t="str">
        <f t="shared" si="187"/>
        <v>LHR</v>
      </c>
      <c r="BQ49" s="93">
        <f t="shared" si="188"/>
        <v>0</v>
      </c>
      <c r="BR49" s="128" t="str">
        <f t="shared" si="189"/>
        <v/>
      </c>
      <c r="BS49" s="93">
        <f t="shared" si="190"/>
        <v>0</v>
      </c>
      <c r="BT49" s="128" t="str">
        <f t="shared" si="191"/>
        <v/>
      </c>
      <c r="BU49" s="93">
        <f t="shared" si="192"/>
        <v>0</v>
      </c>
      <c r="BV49" s="128" t="str">
        <f t="shared" si="193"/>
        <v/>
      </c>
      <c r="BW49" s="93">
        <f t="shared" si="194"/>
        <v>0</v>
      </c>
      <c r="BX49" s="128" t="str">
        <f t="shared" si="195"/>
        <v/>
      </c>
      <c r="BY49" s="93">
        <f t="shared" si="196"/>
        <v>0</v>
      </c>
      <c r="BZ49" s="130" t="str">
        <f t="shared" si="197"/>
        <v/>
      </c>
      <c r="CA49" s="113"/>
      <c r="CB49" s="136">
        <f t="shared" si="198"/>
        <v>0</v>
      </c>
      <c r="CC49" s="135" t="str">
        <f t="shared" si="199"/>
        <v/>
      </c>
      <c r="CD49" s="95">
        <f t="shared" si="200"/>
        <v>0</v>
      </c>
      <c r="CE49" s="135" t="str">
        <f t="shared" si="201"/>
        <v/>
      </c>
      <c r="CF49" s="95">
        <f t="shared" si="202"/>
        <v>0</v>
      </c>
      <c r="CG49" s="135" t="str">
        <f t="shared" si="203"/>
        <v/>
      </c>
      <c r="CH49" s="95">
        <f t="shared" si="204"/>
        <v>0</v>
      </c>
      <c r="CI49" s="135" t="str">
        <f t="shared" si="205"/>
        <v/>
      </c>
      <c r="CJ49" s="95">
        <f t="shared" si="206"/>
        <v>0</v>
      </c>
      <c r="CK49" s="135" t="str">
        <f t="shared" si="207"/>
        <v/>
      </c>
      <c r="CL49" s="95">
        <f t="shared" si="208"/>
        <v>0</v>
      </c>
      <c r="CM49" s="137" t="str">
        <f t="shared" si="209"/>
        <v/>
      </c>
      <c r="CO49" s="163">
        <f>IFERROR(ROUNDUP((AB49*(VLOOKUP(VLOOKUP(AC49,Données!$J$2:$L$208,3,FALSE),Données!$E$10:$G$12,3,FALSE)))/1,0),0)</f>
        <v>0</v>
      </c>
      <c r="CP49" s="159">
        <f>IFERROR(ROUNDUP((AD49*(VLOOKUP(VLOOKUP(AE49,Données!$J$2:$L$208,3,FALSE),Données!$E$10:$G$12,3,FALSE)))/1,0),0)</f>
        <v>0</v>
      </c>
      <c r="CQ49" s="159">
        <f>IFERROR(ROUNDUP((AF49*(VLOOKUP(VLOOKUP(AG49,Données!$J$2:$L$208,3,FALSE),Données!$E$10:$G$12,3,FALSE)))/1,0),0)</f>
        <v>0</v>
      </c>
      <c r="CR49" s="159">
        <f>IFERROR(ROUNDUP((AH49*(VLOOKUP(VLOOKUP(AI49,Données!$J$2:$L$208,3,FALSE),Données!$E$10:$G$12,3,FALSE)))/1,0),0)</f>
        <v>0</v>
      </c>
      <c r="CS49" s="159">
        <f>IFERROR(ROUNDUP((AJ49*(VLOOKUP(VLOOKUP(AK49,Données!$J$2:$L$208,3,FALSE),Données!$E$10:$G$12,3,FALSE)))/1,0),0)</f>
        <v>0</v>
      </c>
      <c r="CT49" s="160">
        <f>IFERROR(ROUNDUP((AL49*(VLOOKUP(VLOOKUP(AM49,Données!$J$2:$L$208,3,FALSE),Données!$E$10:$G$12,3,FALSE)))/1,0),0)</f>
        <v>0</v>
      </c>
      <c r="CU49" s="158">
        <f>IF(ISNA(15/(VLOOKUP(VLOOKUP(AC49,Données!$J$2:$L$208,3,FALSE),Données!$E$10:$G$12,3,FALSE))),0,15/(VLOOKUP(VLOOKUP(AC49,Données!$J$2:$L$208,3,FALSE),Données!$E$10:$G$12,3,FALSE)))</f>
        <v>0</v>
      </c>
      <c r="CV49" s="159">
        <f>IF(ISNA(15/(VLOOKUP(VLOOKUP(AE49,Données!$J$2:$L$208,3,FALSE),Données!$E$10:$G$12,3,FALSE))),0,15/(VLOOKUP(VLOOKUP(AE49,Données!$J$2:$L$208,3,FALSE),Données!$E$10:$G$12,3,FALSE)))</f>
        <v>0</v>
      </c>
      <c r="CW49" s="159">
        <f>IF(ISNA(15/(VLOOKUP(VLOOKUP(AG49,Données!$J$2:$L$208,3,FALSE),Données!$E$10:$G$12,3,FALSE))),0,15/(VLOOKUP(VLOOKUP(AG49,Données!$J$2:$L$208,3,FALSE),Données!$E$10:$G$12,3,FALSE)))</f>
        <v>0</v>
      </c>
      <c r="CX49" s="159">
        <f>IF(ISNA(15/(VLOOKUP(VLOOKUP(AI49,Données!$J$2:$L$208,3,FALSE),Données!$E$10:$G$12,3,FALSE))),0,15/(VLOOKUP(VLOOKUP(AI49,Données!$J$2:$L$208,3,FALSE),Données!$E$10:$G$12,3,FALSE)))</f>
        <v>0</v>
      </c>
      <c r="CY49" s="159">
        <f>IF(ISNA(15/(VLOOKUP(VLOOKUP(AK49,Données!$J$2:$L$208,3,FALSE),Données!$E$10:$G$12,3,FALSE))),0,15/(VLOOKUP(VLOOKUP(AK49,Données!$J$2:$L$208,3,FALSE),Données!$E$10:$G$12,3,FALSE)))</f>
        <v>0</v>
      </c>
      <c r="CZ49" s="160">
        <f>IF(ISNA(15/(VLOOKUP(VLOOKUP(AM49,Données!$J$2:$L$208,3,FALSE),Données!$E$10:$G$12,3,FALSE))),0,15/(VLOOKUP(VLOOKUP(AM49,Données!$J$2:$L$208,3,FALSE),Données!$E$10:$G$12,3,FALSE)))</f>
        <v>0</v>
      </c>
      <c r="DA49" s="258">
        <v>49</v>
      </c>
      <c r="DB49" s="162">
        <f t="shared" si="252"/>
        <v>18</v>
      </c>
      <c r="DC49" s="161">
        <f t="shared" si="210"/>
        <v>0</v>
      </c>
      <c r="DD49" s="256">
        <f t="shared" si="211"/>
        <v>0</v>
      </c>
      <c r="DE49" s="259">
        <f>HLOOKUP(DA49,Plan!$I$6:$IO$26,17,FALSE)</f>
        <v>12</v>
      </c>
      <c r="DF49" s="164" t="s">
        <v>455</v>
      </c>
      <c r="DG49" s="157" t="str">
        <f t="shared" si="113"/>
        <v>17h00  12</v>
      </c>
      <c r="DH49" s="332">
        <f t="shared" si="212"/>
        <v>216</v>
      </c>
      <c r="DI49" s="334">
        <f t="shared" si="141"/>
        <v>0</v>
      </c>
      <c r="DK49" s="226">
        <f>IFERROR(ROUNDUP((AO49*(VLOOKUP(VLOOKUP(AP49,Données!$J$2:$L$208,3,FALSE),Données!$E$10:$G$12,3,FALSE)))/1,0),0)</f>
        <v>0</v>
      </c>
      <c r="DL49" s="173">
        <f>IFERROR(ROUNDUP((AQ49*(VLOOKUP(VLOOKUP(AR49,Données!$J$2:$L$208,3,FALSE),Données!$E$10:$G$12,3,FALSE)))/1,0),0)</f>
        <v>0</v>
      </c>
      <c r="DM49" s="173">
        <f>IFERROR(ROUNDUP((AS49*(VLOOKUP(VLOOKUP(AT49,Données!$J$2:$L$208,3,FALSE),Données!$E$10:$G$12,3,FALSE)))/1,0),0)</f>
        <v>0</v>
      </c>
      <c r="DN49" s="173">
        <f>IFERROR(ROUNDUP((AU49*(VLOOKUP(VLOOKUP(AV49,Données!$J$2:$L$208,3,FALSE),Données!$E$10:$G$12,3,FALSE)))/1,0),0)</f>
        <v>0</v>
      </c>
      <c r="DO49" s="173">
        <f>IFERROR(ROUNDUP((AW49*(VLOOKUP(VLOOKUP(AX49,Données!$J$2:$L$208,3,FALSE),Données!$E$10:$G$12,3,FALSE)))/1,0),0)</f>
        <v>0</v>
      </c>
      <c r="DP49" s="174">
        <f>IFERROR(ROUNDUP((AY49*(VLOOKUP(VLOOKUP(AZ49,Données!$J$2:$L$208,3,FALSE),Données!$E$10:$G$12,3,FALSE)))/1,0),0)</f>
        <v>0</v>
      </c>
      <c r="DQ49" s="172">
        <f>IF(ISNA(15/(VLOOKUP(VLOOKUP(AP49,Données!$J$2:$L$208,3,FALSE),Données!$E$10:$G$12,3,FALSE))),0,15/(VLOOKUP(VLOOKUP(AP49,Données!$J$2:$L$208,3,FALSE),Données!$E$10:$G$12,3,FALSE)))</f>
        <v>0</v>
      </c>
      <c r="DR49" s="173">
        <f>IF(ISNA(15/(VLOOKUP(VLOOKUP(AR49,Données!$J$2:$L$208,3,FALSE),Données!$E$10:$G$12,3,FALSE))),0,15/(VLOOKUP(VLOOKUP(AR49,Données!$J$2:$L$208,3,FALSE),Données!$E$10:$G$12,3,FALSE)))</f>
        <v>0</v>
      </c>
      <c r="DS49" s="173">
        <f>IF(ISNA(15/(VLOOKUP(VLOOKUP(AT49,Données!$J$2:$L$208,3,FALSE),Données!$E$10:$G$12,3,FALSE))),0,15/(VLOOKUP(VLOOKUP(AT49,Données!$J$2:$L$208,3,FALSE),Données!$E$10:$G$12,3,FALSE)))</f>
        <v>0</v>
      </c>
      <c r="DT49" s="173">
        <f>IF(ISNA(15/(VLOOKUP(VLOOKUP(AV49,Données!$J$2:$L$208,3,FALSE),Données!$E$10:$G$12,3,FALSE))),0,15/(VLOOKUP(VLOOKUP(AV49,Données!$J$2:$L$208,3,FALSE),Données!$E$10:$G$12,3,FALSE)))</f>
        <v>0</v>
      </c>
      <c r="DU49" s="173">
        <f>IF(ISNA(15/(VLOOKUP(VLOOKUP(AX49,Données!$J$2:$L$208,3,FALSE),Données!$E$10:$G$12,3,FALSE))),0,15/(VLOOKUP(VLOOKUP(AX49,Données!$J$2:$L$208,3,FALSE),Données!$E$10:$G$12,3,FALSE)))</f>
        <v>0</v>
      </c>
      <c r="DV49" s="174">
        <f>IF(ISNA(15/(VLOOKUP(VLOOKUP(AZ49,Données!$J$2:$L$208,3,FALSE),Données!$E$10:$G$12,3,FALSE))),0,15/(VLOOKUP(VLOOKUP(AZ49,Données!$J$2:$L$208,3,FALSE),Données!$E$10:$G$12,3,FALSE)))</f>
        <v>0</v>
      </c>
      <c r="DW49" s="282">
        <v>49</v>
      </c>
      <c r="DX49" s="169">
        <f t="shared" si="114"/>
        <v>36</v>
      </c>
      <c r="DY49" s="171">
        <f t="shared" si="115"/>
        <v>0</v>
      </c>
      <c r="DZ49" s="228" t="str">
        <f t="shared" si="213"/>
        <v/>
      </c>
      <c r="EA49" s="283">
        <f>HLOOKUP(DW49,Plan!$I$6:$IO$26,16,FALSE)</f>
        <v>0</v>
      </c>
      <c r="EB49" s="278" t="s">
        <v>455</v>
      </c>
      <c r="EC49" s="279" t="str">
        <f t="shared" si="116"/>
        <v>17h00  0</v>
      </c>
      <c r="ED49" s="84">
        <f t="shared" si="214"/>
        <v>0</v>
      </c>
      <c r="EE49" s="286">
        <f t="shared" si="143"/>
        <v>10.5</v>
      </c>
      <c r="EG49" s="208">
        <f>IFERROR(ROUNDUP((BB49*(VLOOKUP(VLOOKUP(BC49,Données!$J$2:$L$208,3,FALSE),Données!$E$10:$G$12,3,FALSE)))/1,0),0)</f>
        <v>0</v>
      </c>
      <c r="EH49" s="182">
        <f>IFERROR(ROUNDUP((BD49*(VLOOKUP(VLOOKUP(BE49,Données!$J$2:$L$208,3,FALSE),Données!$E$10:$G$12,3,FALSE)))/1,0),0)</f>
        <v>0</v>
      </c>
      <c r="EI49" s="182">
        <f>IFERROR(ROUNDUP((BF49*(VLOOKUP(VLOOKUP(BG49,Données!$J$2:$L$208,3,FALSE),Données!$E$10:$G$12,3,FALSE)))/1,0),0)</f>
        <v>0</v>
      </c>
      <c r="EJ49" s="182">
        <f>IFERROR(ROUNDUP((BH49*(VLOOKUP(VLOOKUP(BI49,Données!$J$2:$L$208,3,FALSE),Données!$E$10:$G$12,3,FALSE)))/1,0),0)</f>
        <v>0</v>
      </c>
      <c r="EK49" s="182">
        <f>IFERROR(ROUNDUP((BJ49*(VLOOKUP(VLOOKUP(BK49,Données!$J$2:$L$208,3,FALSE),Données!$E$10:$G$12,3,FALSE)))/1,0),0)</f>
        <v>0</v>
      </c>
      <c r="EL49" s="183">
        <f>IFERROR(ROUNDUP((BL49*(VLOOKUP(VLOOKUP(BM49,Données!$J$2:$L$208,3,FALSE),Données!$E$10:$G$12,3,FALSE)))/1,0),0)</f>
        <v>0</v>
      </c>
      <c r="EM49" s="181">
        <f>IF(ISNA(15/(VLOOKUP(VLOOKUP(BC49,Données!$J$2:$L$208,3,FALSE),Données!$E$10:$G$12,3,FALSE))),0,15/(VLOOKUP(VLOOKUP(BC49,Données!$J$2:$L$208,3,FALSE),Données!$E$10:$G$12,3,FALSE)))</f>
        <v>0</v>
      </c>
      <c r="EN49" s="182">
        <f>IF(ISNA(15/(VLOOKUP(VLOOKUP(BE49,Données!$J$2:$L$208,3,FALSE),Données!$E$10:$G$12,3,FALSE))),0,15/(VLOOKUP(VLOOKUP(BE49,Données!$J$2:$L$208,3,FALSE),Données!$E$10:$G$12,3,FALSE)))</f>
        <v>0</v>
      </c>
      <c r="EO49" s="182">
        <f>IF(ISNA(15/(VLOOKUP(VLOOKUP(BG49,Données!$J$2:$L$208,3,FALSE),Données!$E$10:$G$12,3,FALSE))),0,15/(VLOOKUP(VLOOKUP(BG49,Données!$J$2:$L$208,3,FALSE),Données!$E$10:$G$12,3,FALSE)))</f>
        <v>0</v>
      </c>
      <c r="EP49" s="182">
        <f>IF(ISNA(15/(VLOOKUP(VLOOKUP(BI49,Données!$J$2:$L$208,3,FALSE),Données!$E$10:$G$12,3,FALSE))),0,15/(VLOOKUP(VLOOKUP(BI49,Données!$J$2:$L$208,3,FALSE),Données!$E$10:$G$12,3,FALSE)))</f>
        <v>0</v>
      </c>
      <c r="EQ49" s="182">
        <f>IF(ISNA(15/(VLOOKUP(VLOOKUP(BK49,Données!$J$2:$L$208,3,FALSE),Données!$E$10:$G$12,3,FALSE))),0,15/(VLOOKUP(VLOOKUP(BK49,Données!$J$2:$L$208,3,FALSE),Données!$E$10:$G$12,3,FALSE)))</f>
        <v>0</v>
      </c>
      <c r="ER49" s="183">
        <f>IF(ISNA(15/(VLOOKUP(VLOOKUP(BM49,Données!$J$2:$L$208,3,FALSE),Données!$E$10:$G$12,3,FALSE))),0,15/(VLOOKUP(VLOOKUP(BM49,Données!$J$2:$L$208,3,FALSE),Données!$E$10:$G$12,3,FALSE)))</f>
        <v>0</v>
      </c>
      <c r="ES49" s="293">
        <v>49</v>
      </c>
      <c r="ET49" s="573">
        <f t="shared" si="117"/>
        <v>36</v>
      </c>
      <c r="EU49" s="180">
        <f t="shared" si="118"/>
        <v>0</v>
      </c>
      <c r="EV49" s="211" t="str">
        <f t="shared" si="215"/>
        <v/>
      </c>
      <c r="EW49" s="211">
        <f>HLOOKUP(ES49,Plan!$I$6:$IO$26,19,FALSE)</f>
        <v>9</v>
      </c>
      <c r="EX49" s="210" t="s">
        <v>455</v>
      </c>
      <c r="EY49" s="182" t="str">
        <f t="shared" si="119"/>
        <v>17h00  9</v>
      </c>
      <c r="EZ49" s="295">
        <f t="shared" si="216"/>
        <v>324</v>
      </c>
      <c r="FA49" s="296">
        <f t="shared" si="148"/>
        <v>84.625</v>
      </c>
      <c r="FC49" s="200">
        <f>IFERROR(ROUNDUP((BO49*(VLOOKUP(VLOOKUP(BP49,Données!$J$2:$L$208,3,FALSE),Données!$E$10:$G$12,3,FALSE)))/1,0),0)</f>
        <v>58</v>
      </c>
      <c r="FD49" s="190">
        <f>IFERROR(ROUNDUP((BQ49*(VLOOKUP(VLOOKUP(BR49,Données!$J$2:$L$208,3,FALSE),Données!$E$10:$G$12,3,FALSE)))/1,0),0)</f>
        <v>0</v>
      </c>
      <c r="FE49" s="190">
        <f>IFERROR(ROUNDUP((BS49*(VLOOKUP(VLOOKUP(BT49,Données!$J$2:$L$208,3,FALSE),Données!$E$10:$G$12,3,FALSE)))/1,0),0)</f>
        <v>0</v>
      </c>
      <c r="FF49" s="190">
        <f>IFERROR(ROUNDUP((BU49*(VLOOKUP(VLOOKUP(BV49,Données!$J$2:$L$208,3,FALSE),Données!$E$10:$G$12,3,FALSE)))/1,0),0)</f>
        <v>0</v>
      </c>
      <c r="FG49" s="190">
        <f>IFERROR(ROUNDUP((BW49*(VLOOKUP(VLOOKUP(BX49,Données!$J$2:$L$208,3,FALSE),Données!$E$10:$G$12,3,FALSE)))/1,0),0)</f>
        <v>0</v>
      </c>
      <c r="FH49" s="191">
        <f>IFERROR(ROUNDUP((BY49*(VLOOKUP(VLOOKUP(BZ49,Données!$J$2:$L$208,3,FALSE),Données!$E$10:$G$12,3,FALSE)))/1,0),0)</f>
        <v>0</v>
      </c>
      <c r="FI49" s="189">
        <f>IF(ISNA(15/(VLOOKUP(VLOOKUP(BP49,Données!$J$2:$L$208,3,FALSE),Données!$E$10:$G$12,3,FALSE))),0,15/(VLOOKUP(VLOOKUP(BP49,Données!$J$2:$L$208,3,FALSE),Données!$E$10:$G$12,3,FALSE)))</f>
        <v>36</v>
      </c>
      <c r="FJ49" s="190">
        <f>IF(ISNA(15/(VLOOKUP(VLOOKUP(BR49,Données!$J$2:$L$208,3,FALSE),Données!$E$10:$G$12,3,FALSE))),0,15/(VLOOKUP(VLOOKUP(BR49,Données!$J$2:$L$208,3,FALSE),Données!$E$10:$G$12,3,FALSE)))</f>
        <v>0</v>
      </c>
      <c r="FK49" s="190">
        <f>IF(ISNA(15/(VLOOKUP(VLOOKUP(BT49,Données!$J$2:$L$208,3,FALSE),Données!$E$10:$G$12,3,FALSE))),0,15/(VLOOKUP(VLOOKUP(BT49,Données!$J$2:$L$208,3,FALSE),Données!$E$10:$G$12,3,FALSE)))</f>
        <v>0</v>
      </c>
      <c r="FL49" s="190">
        <f>IF(ISNA(15/(VLOOKUP(VLOOKUP(BV49,Données!$J$2:$L$208,3,FALSE),Données!$E$10:$G$12,3,FALSE))),0,15/(VLOOKUP(VLOOKUP(BV49,Données!$J$2:$L$208,3,FALSE),Données!$E$10:$G$12,3,FALSE)))</f>
        <v>0</v>
      </c>
      <c r="FM49" s="190">
        <f>IF(ISNA(15/(VLOOKUP(VLOOKUP(BX49,Données!$J$2:$L$208,3,FALSE),Données!$E$10:$G$12,3,FALSE))),0,15/(VLOOKUP(VLOOKUP(BX49,Données!$J$2:$L$208,3,FALSE),Données!$E$10:$G$12,3,FALSE)))</f>
        <v>0</v>
      </c>
      <c r="FN49" s="191">
        <f>IF(ISNA(15/(VLOOKUP(VLOOKUP(BZ49,Données!$J$2:$L$208,3,FALSE),Données!$E$10:$G$12,3,FALSE))),0,15/(VLOOKUP(VLOOKUP(BZ49,Données!$J$2:$L$208,3,FALSE),Données!$E$10:$G$12,3,FALSE)))</f>
        <v>0</v>
      </c>
      <c r="FO49" s="305">
        <v>49</v>
      </c>
      <c r="FP49" s="188">
        <f t="shared" si="120"/>
        <v>36</v>
      </c>
      <c r="FQ49" s="190">
        <f t="shared" si="121"/>
        <v>58</v>
      </c>
      <c r="FR49" s="203">
        <f t="shared" si="217"/>
        <v>137</v>
      </c>
      <c r="FS49" s="203">
        <f>HLOOKUP(FO49,Plan!$I$6:$IO$26,20,FALSE)</f>
        <v>0</v>
      </c>
      <c r="FT49" s="202" t="s">
        <v>455</v>
      </c>
      <c r="FU49" s="190" t="str">
        <f t="shared" si="122"/>
        <v>17h00  0</v>
      </c>
      <c r="FV49" s="307">
        <f t="shared" si="218"/>
        <v>0</v>
      </c>
      <c r="FW49" s="308">
        <f t="shared" si="145"/>
        <v>1008</v>
      </c>
      <c r="FY49" s="233">
        <f>IFERROR(ROUNDUP((CB49*(VLOOKUP(VLOOKUP(CC49,Données!$J$2:$L$208,3,FALSE),Données!$E$10:$G$12,3,FALSE)))/1,0),0)</f>
        <v>0</v>
      </c>
      <c r="FZ49" s="218">
        <f>IFERROR(ROUNDUP((CD49*(VLOOKUP(VLOOKUP(CE49,Données!$J$2:$L$208,3,FALSE),Données!$E$10:$G$12,3,FALSE)))/1,0),0)</f>
        <v>0</v>
      </c>
      <c r="GA49" s="218">
        <f>IFERROR(ROUNDUP((CF49*(VLOOKUP(VLOOKUP(CG49,Données!$J$2:$L$208,3,FALSE),Données!$E$10:$G$12,3,FALSE)))/1,0),0)</f>
        <v>0</v>
      </c>
      <c r="GB49" s="218">
        <f>IFERROR(ROUNDUP((CH49*(VLOOKUP(VLOOKUP(CI49,Données!$J$2:$L$208,3,FALSE),Données!$E$10:$G$12,3,FALSE)))/1,0),0)</f>
        <v>0</v>
      </c>
      <c r="GC49" s="218">
        <f>IFERROR(ROUNDUP((CJ49*(VLOOKUP(VLOOKUP(CK49,Données!$J$2:$L$208,3,FALSE),Données!$E$10:$G$12,3,FALSE)))/1,0),0)</f>
        <v>0</v>
      </c>
      <c r="GD49" s="219">
        <f>IFERROR(ROUNDUP((CL49*(VLOOKUP(VLOOKUP(CM49,Données!$J$2:$L$208,3,FALSE),Données!$E$10:$G$12,3,FALSE)))/1,0),0)</f>
        <v>0</v>
      </c>
      <c r="GE49" s="217">
        <f>IF(ISNA(15/(VLOOKUP(VLOOKUP(CC49,Données!$J$2:$L$208,3,FALSE),Données!$E$10:$G$12,3,FALSE))),0,15/(VLOOKUP(VLOOKUP(CC49,Données!$J$2:$L$208,3,FALSE),Données!$E$10:$G$12,3,FALSE)))</f>
        <v>0</v>
      </c>
      <c r="GF49" s="218">
        <f>IF(ISNA(15/(VLOOKUP(VLOOKUP(CE49,Données!$J$2:$L$208,3,FALSE),Données!$E$10:$G$12,3,FALSE))),0,15/(VLOOKUP(VLOOKUP(CE49,Données!$J$2:$L$208,3,FALSE),Données!$E$10:$G$12,3,FALSE)))</f>
        <v>0</v>
      </c>
      <c r="GG49" s="218">
        <f>IF(ISNA(15/(VLOOKUP(VLOOKUP(CG49,Données!$J$2:$L$208,3,FALSE),Données!$E$10:$G$12,3,FALSE))),0,15/(VLOOKUP(VLOOKUP(CG49,Données!$J$2:$L$208,3,FALSE),Données!$E$10:$G$12,3,FALSE)))</f>
        <v>0</v>
      </c>
      <c r="GH49" s="218">
        <f>IF(ISNA(15/(VLOOKUP(VLOOKUP(CI49,Données!$J$2:$L$208,3,FALSE),Données!$E$10:$G$12,3,FALSE))),0,15/(VLOOKUP(VLOOKUP(CI49,Données!$J$2:$L$208,3,FALSE),Données!$E$10:$G$12,3,FALSE)))</f>
        <v>0</v>
      </c>
      <c r="GI49" s="218">
        <f>IF(ISNA(15/(VLOOKUP(VLOOKUP(CK49,Données!$J$2:$L$208,3,FALSE),Données!$E$10:$G$12,3,FALSE))),0,15/(VLOOKUP(VLOOKUP(CK49,Données!$J$2:$L$208,3,FALSE),Données!$E$10:$G$12,3,FALSE)))</f>
        <v>0</v>
      </c>
      <c r="GJ49" s="219">
        <f>IF(ISNA(15/(VLOOKUP(VLOOKUP(CM49,Données!$J$2:$L$208,3,FALSE),Données!$E$10:$G$12,3,FALSE))),0,15/(VLOOKUP(VLOOKUP(CM49,Données!$J$2:$L$208,3,FALSE),Données!$E$10:$G$12,3,FALSE)))</f>
        <v>0</v>
      </c>
      <c r="GK49" s="318">
        <v>49</v>
      </c>
      <c r="GL49" s="216">
        <f t="shared" si="124"/>
        <v>36</v>
      </c>
      <c r="GM49" s="218">
        <f t="shared" si="125"/>
        <v>0</v>
      </c>
      <c r="GN49" s="236" t="str">
        <f t="shared" si="219"/>
        <v/>
      </c>
      <c r="GO49" s="236">
        <f>HLOOKUP(GK49,Plan!$I$6:$IO$26,21,FALSE)</f>
        <v>0</v>
      </c>
      <c r="GP49" s="235" t="s">
        <v>455</v>
      </c>
      <c r="GQ49" s="218" t="str">
        <f t="shared" si="126"/>
        <v>17h00  0</v>
      </c>
      <c r="GR49" s="320">
        <f t="shared" si="220"/>
        <v>0</v>
      </c>
      <c r="GS49" s="321">
        <f t="shared" si="146"/>
        <v>138</v>
      </c>
      <c r="GT49" s="103"/>
      <c r="GU49" s="426">
        <v>0.70833333333333337</v>
      </c>
      <c r="GV49" s="431" t="e">
        <f>#REF!</f>
        <v>#REF!</v>
      </c>
      <c r="GW49" s="432" t="e">
        <f>#REF!</f>
        <v>#REF!</v>
      </c>
      <c r="GX49" s="448" t="e">
        <f t="shared" si="127"/>
        <v>#REF!</v>
      </c>
      <c r="GY49" s="431" t="e">
        <f>#REF!</f>
        <v>#REF!</v>
      </c>
      <c r="GZ49" s="423" t="e">
        <f>#REF!</f>
        <v>#REF!</v>
      </c>
      <c r="HA49" s="434" t="e">
        <f>#REF!</f>
        <v>#REF!</v>
      </c>
      <c r="HB49" s="451" t="e">
        <f t="shared" si="128"/>
        <v>#REF!</v>
      </c>
      <c r="HD49" s="426">
        <v>0.70833333333333337</v>
      </c>
      <c r="HE49" s="453" t="str">
        <f>IF(AB49=0,"",IF(VLOOKUP(AC49,Données!$J$2:$M$258,4,FALSE)="G",AB49,""))</f>
        <v/>
      </c>
      <c r="HF49" s="397" t="str">
        <f>IF(AD49=0,"",IF(VLOOKUP(AE49,Données!$J$2:$M$258,4,FALSE)="G",AD49,""))</f>
        <v/>
      </c>
      <c r="HG49" s="397" t="str">
        <f>IF(AF49=0,"",IF(VLOOKUP(AG49,Données!$J$2:$M$258,4,FALSE)="G",AF49,""))</f>
        <v/>
      </c>
      <c r="HH49" s="397" t="str">
        <f>IF(AH49=0,"",IF(VLOOKUP(AI49,Données!$J$2:$M$258,4,FALSE)="G",AH49,""))</f>
        <v/>
      </c>
      <c r="HI49" s="397" t="str">
        <f>IF(AJ49=0,"",IF(VLOOKUP(AK49,Données!$J$2:$M$258,4,FALSE)="G",AJ49,""))</f>
        <v/>
      </c>
      <c r="HJ49" s="461" t="str">
        <f>IF(AL49=0,"",IF(VLOOKUP(AM49,Données!$J$2:$M$258,4,FALSE)="G",AL49,""))</f>
        <v/>
      </c>
      <c r="HK49" s="464">
        <f t="shared" si="129"/>
        <v>0</v>
      </c>
      <c r="HL49" s="453" t="str">
        <f>IF(AO49=0,"",IF(VLOOKUP(AP49,Données!$J$2:$M$258,4,FALSE)="G",AO49,""))</f>
        <v/>
      </c>
      <c r="HM49" s="397" t="str">
        <f>IF(AQ49=0,"",IF(VLOOKUP(AR49,Données!$J$2:$M$258,4,FALSE)="G",AQ49,""))</f>
        <v/>
      </c>
      <c r="HN49" s="397" t="str">
        <f>IF(AS49=0,"",IF(VLOOKUP(AT49,Données!$J$2:$M$258,4,FALSE)="G",AS49,""))</f>
        <v/>
      </c>
      <c r="HO49" s="397" t="str">
        <f>IF(AU49=0,"",IF(VLOOKUP(AV49,Données!$J$2:$M$258,4,FALSE)="G",AU49,""))</f>
        <v/>
      </c>
      <c r="HP49" s="397" t="str">
        <f>IF(AW49=0,"",IF(VLOOKUP(AX49,Données!$J$2:$M$258,4,FALSE)="G",AW49,""))</f>
        <v/>
      </c>
      <c r="HQ49" s="461" t="str">
        <f>IF(AY49=0,"",IF(VLOOKUP(AZ49,Données!$J$2:$M$258,4,FALSE)="G",AY49,""))</f>
        <v/>
      </c>
      <c r="HR49" s="464">
        <f t="shared" si="130"/>
        <v>0</v>
      </c>
      <c r="HS49" s="453" t="str">
        <f>IF(BB49=0,"",IF(VLOOKUP(BC49,Données!$J$2:$M$258,4,FALSE)="G",BB49,""))</f>
        <v/>
      </c>
      <c r="HT49" s="397" t="str">
        <f>IF(BD49=0,"",IF(VLOOKUP(BE49,Données!$J$2:$M$258,4,FALSE)="G",BD49,""))</f>
        <v/>
      </c>
      <c r="HU49" s="397" t="str">
        <f>IF(BF49=0,"",IF(VLOOKUP(BG49,Données!$J$2:$M$258,4,FALSE)="G",BF49,""))</f>
        <v/>
      </c>
      <c r="HV49" s="397" t="str">
        <f>IF(BH49=0,"",IF(VLOOKUP(BI49,Données!$J$2:$M$258,4,FALSE)="G",BH49,""))</f>
        <v/>
      </c>
      <c r="HW49" s="397" t="str">
        <f>IF(BJ49=0,"",IF(VLOOKUP(BK49,Données!$J$2:$M$258,4,FALSE)="G",BJ49,""))</f>
        <v/>
      </c>
      <c r="HX49" s="461" t="str">
        <f>IF(BL49=0,"",IF(VLOOKUP(BM49,Données!$J$2:$M$258,4,FALSE)="G",BL49,""))</f>
        <v/>
      </c>
      <c r="HY49" s="464">
        <f t="shared" si="131"/>
        <v>0</v>
      </c>
      <c r="HZ49" s="453">
        <f>IF(BO49=0,"",IF(VLOOKUP(BP49,Données!$J$2:$M$258,4,FALSE)="G",BO49,""))</f>
        <v>137</v>
      </c>
      <c r="IA49" s="397" t="str">
        <f>IF(BQ49=0,"",IF(VLOOKUP(BR49,Données!$J$2:$M$258,4,FALSE)="G",BQ49,""))</f>
        <v/>
      </c>
      <c r="IB49" s="397" t="str">
        <f>IF(BS49=0,"",IF(VLOOKUP(BT49,Données!$J$2:$M$258,4,FALSE)="G",BS49,""))</f>
        <v/>
      </c>
      <c r="IC49" s="397" t="str">
        <f>IF(BU49=0,"",IF(VLOOKUP(BV49,Données!$J$2:$M$258,4,FALSE)="G",BU49,""))</f>
        <v/>
      </c>
      <c r="ID49" s="397" t="str">
        <f>IF(BW49=0,"",IF(VLOOKUP(BX49,Données!$J$2:$M$258,4,FALSE)="G",BW49,""))</f>
        <v/>
      </c>
      <c r="IE49" s="461" t="str">
        <f>IF(BY49=0,"",IF(VLOOKUP(BZ49,Données!$J$2:$M$258,4,FALSE)="G",BY49,""))</f>
        <v/>
      </c>
      <c r="IF49" s="464">
        <f t="shared" si="132"/>
        <v>137</v>
      </c>
      <c r="IG49" s="453" t="str">
        <f>IF(CB49=0,"",IF(VLOOKUP(CC49,Données!$J$2:$M$258,4,FALSE)="G",CB49,""))</f>
        <v/>
      </c>
      <c r="IH49" s="397" t="str">
        <f>IF(CD49=0,"",IF(VLOOKUP(CE49,Données!$J$2:$M$258,4,FALSE)="G",CD49,""))</f>
        <v/>
      </c>
      <c r="II49" s="397" t="str">
        <f>IF(CF49=0,"",IF(VLOOKUP(CG49,Données!$J$2:$M$258,4,FALSE)="G",CF49,""))</f>
        <v/>
      </c>
      <c r="IJ49" s="397" t="str">
        <f>IF(CH49=0,"",IF(VLOOKUP(CI49,Données!$J$2:$M$258,4,FALSE)="G",CH49,""))</f>
        <v/>
      </c>
      <c r="IK49" s="397" t="str">
        <f>IF(CJ49=0,"",IF(VLOOKUP(CK49,Données!$J$2:$M$258,4,FALSE)="G",CJ49,""))</f>
        <v/>
      </c>
      <c r="IL49" s="461" t="str">
        <f>IF(CL49=0,"",IF(VLOOKUP(CM49,Données!$J$2:$M$258,4,FALSE)="G",CL49,""))</f>
        <v/>
      </c>
      <c r="IM49" s="464">
        <f t="shared" si="133"/>
        <v>0</v>
      </c>
      <c r="IO49" s="480">
        <f t="shared" si="221"/>
        <v>0</v>
      </c>
      <c r="IP49" s="481">
        <f t="shared" si="222"/>
        <v>0</v>
      </c>
      <c r="IQ49" s="482">
        <f t="shared" si="223"/>
        <v>0</v>
      </c>
      <c r="IR49" s="483">
        <f t="shared" si="224"/>
        <v>0</v>
      </c>
      <c r="IS49" s="484">
        <f t="shared" si="225"/>
        <v>0</v>
      </c>
      <c r="IT49" s="481">
        <f t="shared" si="226"/>
        <v>0</v>
      </c>
      <c r="IU49" s="482">
        <f t="shared" si="134"/>
        <v>12</v>
      </c>
      <c r="IV49" s="485">
        <f t="shared" si="135"/>
        <v>0</v>
      </c>
      <c r="IW49" s="483">
        <f>HLOOKUP(FO49,Plan!$I$6:$IO$30,25,FALSE)</f>
        <v>0</v>
      </c>
      <c r="IX49" s="482" t="str">
        <f t="shared" si="227"/>
        <v>17h00  12</v>
      </c>
      <c r="IY49" s="485">
        <f t="shared" si="228"/>
        <v>216</v>
      </c>
      <c r="IZ49" s="486">
        <f t="shared" si="229"/>
        <v>0</v>
      </c>
      <c r="JA49" s="484" t="str">
        <f t="shared" si="230"/>
        <v>17h00  0</v>
      </c>
      <c r="JB49" s="485">
        <f t="shared" si="231"/>
        <v>0</v>
      </c>
      <c r="JC49" s="487">
        <f t="shared" si="232"/>
        <v>10.5</v>
      </c>
      <c r="JD49" s="488" t="e">
        <f t="shared" si="136"/>
        <v>#REF!</v>
      </c>
      <c r="JF49" s="512">
        <f t="shared" si="233"/>
        <v>0</v>
      </c>
      <c r="JG49" s="513">
        <f t="shared" si="234"/>
        <v>137</v>
      </c>
      <c r="JH49" s="514">
        <f t="shared" si="235"/>
        <v>0</v>
      </c>
      <c r="JI49" s="515">
        <f t="shared" si="236"/>
        <v>0</v>
      </c>
      <c r="JJ49" s="513">
        <f t="shared" si="237"/>
        <v>137</v>
      </c>
      <c r="JK49" s="516">
        <f t="shared" si="238"/>
        <v>0</v>
      </c>
      <c r="JL49" s="517">
        <f t="shared" si="239"/>
        <v>0</v>
      </c>
      <c r="JM49" s="513">
        <f t="shared" si="240"/>
        <v>0</v>
      </c>
      <c r="JN49" s="514">
        <f t="shared" si="241"/>
        <v>0</v>
      </c>
      <c r="JO49" s="506">
        <f t="shared" si="137"/>
        <v>9</v>
      </c>
      <c r="JP49" s="507">
        <f t="shared" si="138"/>
        <v>0</v>
      </c>
      <c r="JQ49" s="507">
        <f t="shared" si="139"/>
        <v>0</v>
      </c>
      <c r="JR49" s="508">
        <f>HLOOKUP(GK49,Plan!$I$6:$IO$30,25,FALSE)</f>
        <v>0</v>
      </c>
      <c r="JS49" s="515" t="str">
        <f t="shared" si="242"/>
        <v>17h00  9</v>
      </c>
      <c r="JT49" s="513">
        <f t="shared" si="243"/>
        <v>324</v>
      </c>
      <c r="JU49" s="518">
        <f t="shared" si="244"/>
        <v>84.625</v>
      </c>
      <c r="JV49" s="517" t="str">
        <f t="shared" si="245"/>
        <v>17h00  0</v>
      </c>
      <c r="JW49" s="513">
        <f t="shared" si="246"/>
        <v>0</v>
      </c>
      <c r="JX49" s="519">
        <f t="shared" si="247"/>
        <v>1008</v>
      </c>
      <c r="JY49" s="515" t="str">
        <f t="shared" si="248"/>
        <v>17h00  0</v>
      </c>
      <c r="JZ49" s="513">
        <f t="shared" si="249"/>
        <v>0</v>
      </c>
      <c r="KA49" s="518">
        <f t="shared" si="250"/>
        <v>138</v>
      </c>
      <c r="KB49" s="520" t="e">
        <f t="shared" si="140"/>
        <v>#REF!</v>
      </c>
    </row>
    <row r="50" spans="1:288" ht="14.25" x14ac:dyDescent="0.2">
      <c r="A50" s="385">
        <f t="shared" si="0"/>
        <v>49</v>
      </c>
      <c r="B50" s="386" t="s">
        <v>407</v>
      </c>
      <c r="C50" s="387" t="s">
        <v>581</v>
      </c>
      <c r="D50" s="388" t="s">
        <v>801</v>
      </c>
      <c r="E50" s="388" t="s">
        <v>296</v>
      </c>
      <c r="F50" s="388">
        <v>145</v>
      </c>
      <c r="G50" s="394" t="str">
        <f>IF(ISNA(VLOOKUP(E50,Données!$J$2:$K$258,2,FALSE)),"",VLOOKUP(E50,Données!$J$2:$K$258,2,FALSE))</f>
        <v>Moscow Sheremetyevo</v>
      </c>
      <c r="H50" s="80"/>
      <c r="I50" s="77" t="str">
        <f t="shared" si="107"/>
        <v>1200T30</v>
      </c>
      <c r="J50" s="82"/>
      <c r="K50" s="344" t="s">
        <v>724</v>
      </c>
      <c r="M50" s="84">
        <f t="shared" si="1"/>
        <v>0</v>
      </c>
      <c r="N50" s="84">
        <f t="shared" si="2"/>
        <v>0</v>
      </c>
      <c r="O50" s="84">
        <f t="shared" si="3"/>
        <v>0</v>
      </c>
      <c r="P50" s="84">
        <f t="shared" si="4"/>
        <v>0</v>
      </c>
      <c r="Q50" s="84">
        <f t="shared" si="5"/>
        <v>0</v>
      </c>
      <c r="S50" s="86" t="str">
        <f t="shared" si="108"/>
        <v>1200</v>
      </c>
      <c r="T50" s="371" t="str">
        <f>VLOOKUP(S50,Données!$Q$2:$R$229,2,FALSE)</f>
        <v>1200</v>
      </c>
      <c r="U50" s="85">
        <f>COUNTIF($T$4:T50,T50)</f>
        <v>1</v>
      </c>
      <c r="V50" s="85" t="str">
        <f t="shared" si="6"/>
        <v>T30</v>
      </c>
      <c r="W50" s="85" t="str">
        <f t="shared" si="109"/>
        <v>12001T30</v>
      </c>
      <c r="X50" s="85">
        <f t="shared" si="149"/>
        <v>139</v>
      </c>
      <c r="Y50" s="85" t="str">
        <f t="shared" si="150"/>
        <v>DUB</v>
      </c>
      <c r="AA50" s="342" t="s">
        <v>40</v>
      </c>
      <c r="AB50" s="107">
        <f t="shared" si="151"/>
        <v>0</v>
      </c>
      <c r="AC50" s="106" t="str">
        <f t="shared" si="251"/>
        <v/>
      </c>
      <c r="AD50" s="97">
        <f t="shared" si="152"/>
        <v>158</v>
      </c>
      <c r="AE50" s="106" t="str">
        <f t="shared" si="153"/>
        <v>TUN</v>
      </c>
      <c r="AF50" s="97">
        <f t="shared" si="154"/>
        <v>0</v>
      </c>
      <c r="AG50" s="106" t="str">
        <f t="shared" si="155"/>
        <v/>
      </c>
      <c r="AH50" s="97">
        <f t="shared" si="156"/>
        <v>0</v>
      </c>
      <c r="AI50" s="106" t="str">
        <f t="shared" si="157"/>
        <v/>
      </c>
      <c r="AJ50" s="97">
        <f t="shared" si="158"/>
        <v>0</v>
      </c>
      <c r="AK50" s="106" t="str">
        <f t="shared" si="159"/>
        <v/>
      </c>
      <c r="AL50" s="97">
        <f t="shared" si="160"/>
        <v>0</v>
      </c>
      <c r="AM50" s="108" t="str">
        <f t="shared" si="161"/>
        <v/>
      </c>
      <c r="AN50" s="113"/>
      <c r="AO50" s="115">
        <f t="shared" si="162"/>
        <v>0</v>
      </c>
      <c r="AP50" s="114" t="str">
        <f t="shared" si="163"/>
        <v/>
      </c>
      <c r="AQ50" s="89">
        <f t="shared" si="164"/>
        <v>0</v>
      </c>
      <c r="AR50" s="114" t="str">
        <f t="shared" si="165"/>
        <v/>
      </c>
      <c r="AS50" s="89">
        <f t="shared" si="166"/>
        <v>0</v>
      </c>
      <c r="AT50" s="114" t="str">
        <f t="shared" si="167"/>
        <v/>
      </c>
      <c r="AU50" s="89">
        <f t="shared" si="168"/>
        <v>0</v>
      </c>
      <c r="AV50" s="114" t="str">
        <f t="shared" si="169"/>
        <v/>
      </c>
      <c r="AW50" s="89">
        <f t="shared" si="170"/>
        <v>0</v>
      </c>
      <c r="AX50" s="114" t="str">
        <f t="shared" si="171"/>
        <v/>
      </c>
      <c r="AY50" s="89">
        <f t="shared" si="172"/>
        <v>0</v>
      </c>
      <c r="AZ50" s="116" t="str">
        <f t="shared" si="173"/>
        <v/>
      </c>
      <c r="BA50" s="113"/>
      <c r="BB50" s="122">
        <f t="shared" si="174"/>
        <v>134</v>
      </c>
      <c r="BC50" s="121" t="str">
        <f t="shared" si="175"/>
        <v>CMN</v>
      </c>
      <c r="BD50" s="91">
        <f t="shared" si="176"/>
        <v>0</v>
      </c>
      <c r="BE50" s="121" t="str">
        <f t="shared" si="177"/>
        <v/>
      </c>
      <c r="BF50" s="91">
        <f t="shared" si="178"/>
        <v>0</v>
      </c>
      <c r="BG50" s="121" t="str">
        <f t="shared" si="179"/>
        <v/>
      </c>
      <c r="BH50" s="91">
        <f t="shared" si="180"/>
        <v>0</v>
      </c>
      <c r="BI50" s="121" t="str">
        <f t="shared" si="181"/>
        <v/>
      </c>
      <c r="BJ50" s="91">
        <f t="shared" si="182"/>
        <v>0</v>
      </c>
      <c r="BK50" s="121" t="str">
        <f t="shared" si="183"/>
        <v/>
      </c>
      <c r="BL50" s="91">
        <f t="shared" si="184"/>
        <v>0</v>
      </c>
      <c r="BM50" s="123" t="str">
        <f t="shared" si="185"/>
        <v/>
      </c>
      <c r="BN50" s="113"/>
      <c r="BO50" s="129">
        <f t="shared" si="186"/>
        <v>0</v>
      </c>
      <c r="BP50" s="128" t="str">
        <f t="shared" si="187"/>
        <v/>
      </c>
      <c r="BQ50" s="93">
        <f t="shared" si="188"/>
        <v>0</v>
      </c>
      <c r="BR50" s="128" t="str">
        <f t="shared" si="189"/>
        <v/>
      </c>
      <c r="BS50" s="93">
        <f t="shared" si="190"/>
        <v>0</v>
      </c>
      <c r="BT50" s="128" t="str">
        <f t="shared" si="191"/>
        <v/>
      </c>
      <c r="BU50" s="93">
        <f t="shared" si="192"/>
        <v>0</v>
      </c>
      <c r="BV50" s="128" t="str">
        <f t="shared" si="193"/>
        <v/>
      </c>
      <c r="BW50" s="93">
        <f t="shared" si="194"/>
        <v>0</v>
      </c>
      <c r="BX50" s="128" t="str">
        <f t="shared" si="195"/>
        <v/>
      </c>
      <c r="BY50" s="93">
        <f t="shared" si="196"/>
        <v>0</v>
      </c>
      <c r="BZ50" s="130" t="str">
        <f t="shared" si="197"/>
        <v/>
      </c>
      <c r="CA50" s="113"/>
      <c r="CB50" s="136">
        <f t="shared" si="198"/>
        <v>0</v>
      </c>
      <c r="CC50" s="135" t="str">
        <f t="shared" si="199"/>
        <v/>
      </c>
      <c r="CD50" s="95">
        <f t="shared" si="200"/>
        <v>0</v>
      </c>
      <c r="CE50" s="135" t="str">
        <f t="shared" si="201"/>
        <v/>
      </c>
      <c r="CF50" s="95">
        <f t="shared" si="202"/>
        <v>0</v>
      </c>
      <c r="CG50" s="135" t="str">
        <f t="shared" si="203"/>
        <v/>
      </c>
      <c r="CH50" s="95">
        <f t="shared" si="204"/>
        <v>0</v>
      </c>
      <c r="CI50" s="135" t="str">
        <f t="shared" si="205"/>
        <v/>
      </c>
      <c r="CJ50" s="95">
        <f t="shared" si="206"/>
        <v>0</v>
      </c>
      <c r="CK50" s="135" t="str">
        <f t="shared" si="207"/>
        <v/>
      </c>
      <c r="CL50" s="95">
        <f t="shared" si="208"/>
        <v>0</v>
      </c>
      <c r="CM50" s="137" t="str">
        <f t="shared" si="209"/>
        <v/>
      </c>
      <c r="CO50" s="163">
        <f>IFERROR(ROUNDUP((AB50*(VLOOKUP(VLOOKUP(AC50,Données!$J$2:$L$208,3,FALSE),Données!$E$10:$G$12,3,FALSE)))/1,0),0)</f>
        <v>0</v>
      </c>
      <c r="CP50" s="159">
        <f>IFERROR(ROUNDUP((AD50*(VLOOKUP(VLOOKUP(AE50,Données!$J$2:$L$208,3,FALSE),Données!$E$10:$G$12,3,FALSE)))/1,0),0)</f>
        <v>211</v>
      </c>
      <c r="CQ50" s="159">
        <f>IFERROR(ROUNDUP((AF50*(VLOOKUP(VLOOKUP(AG50,Données!$J$2:$L$208,3,FALSE),Données!$E$10:$G$12,3,FALSE)))/1,0),0)</f>
        <v>0</v>
      </c>
      <c r="CR50" s="159">
        <f>IFERROR(ROUNDUP((AH50*(VLOOKUP(VLOOKUP(AI50,Données!$J$2:$L$208,3,FALSE),Données!$E$10:$G$12,3,FALSE)))/1,0),0)</f>
        <v>0</v>
      </c>
      <c r="CS50" s="159">
        <f>IFERROR(ROUNDUP((AJ50*(VLOOKUP(VLOOKUP(AK50,Données!$J$2:$L$208,3,FALSE),Données!$E$10:$G$12,3,FALSE)))/1,0),0)</f>
        <v>0</v>
      </c>
      <c r="CT50" s="160">
        <f>IFERROR(ROUNDUP((AL50*(VLOOKUP(VLOOKUP(AM50,Données!$J$2:$L$208,3,FALSE),Données!$E$10:$G$12,3,FALSE)))/1,0),0)</f>
        <v>0</v>
      </c>
      <c r="CU50" s="158">
        <f>IF(ISNA(15/(VLOOKUP(VLOOKUP(AC50,Données!$J$2:$L$208,3,FALSE),Données!$E$10:$G$12,3,FALSE))),0,15/(VLOOKUP(VLOOKUP(AC50,Données!$J$2:$L$208,3,FALSE),Données!$E$10:$G$12,3,FALSE)))</f>
        <v>0</v>
      </c>
      <c r="CV50" s="159">
        <f>IF(ISNA(15/(VLOOKUP(VLOOKUP(AE50,Données!$J$2:$L$208,3,FALSE),Données!$E$10:$G$12,3,FALSE))),0,15/(VLOOKUP(VLOOKUP(AE50,Données!$J$2:$L$208,3,FALSE),Données!$E$10:$G$12,3,FALSE)))</f>
        <v>11.25</v>
      </c>
      <c r="CW50" s="159">
        <f>IF(ISNA(15/(VLOOKUP(VLOOKUP(AG50,Données!$J$2:$L$208,3,FALSE),Données!$E$10:$G$12,3,FALSE))),0,15/(VLOOKUP(VLOOKUP(AG50,Données!$J$2:$L$208,3,FALSE),Données!$E$10:$G$12,3,FALSE)))</f>
        <v>0</v>
      </c>
      <c r="CX50" s="159">
        <f>IF(ISNA(15/(VLOOKUP(VLOOKUP(AI50,Données!$J$2:$L$208,3,FALSE),Données!$E$10:$G$12,3,FALSE))),0,15/(VLOOKUP(VLOOKUP(AI50,Données!$J$2:$L$208,3,FALSE),Données!$E$10:$G$12,3,FALSE)))</f>
        <v>0</v>
      </c>
      <c r="CY50" s="159">
        <f>IF(ISNA(15/(VLOOKUP(VLOOKUP(AK50,Données!$J$2:$L$208,3,FALSE),Données!$E$10:$G$12,3,FALSE))),0,15/(VLOOKUP(VLOOKUP(AK50,Données!$J$2:$L$208,3,FALSE),Données!$E$10:$G$12,3,FALSE)))</f>
        <v>0</v>
      </c>
      <c r="CZ50" s="160">
        <f>IF(ISNA(15/(VLOOKUP(VLOOKUP(AM50,Données!$J$2:$L$208,3,FALSE),Données!$E$10:$G$12,3,FALSE))),0,15/(VLOOKUP(VLOOKUP(AM50,Données!$J$2:$L$208,3,FALSE),Données!$E$10:$G$12,3,FALSE)))</f>
        <v>0</v>
      </c>
      <c r="DA50" s="258">
        <v>50</v>
      </c>
      <c r="DB50" s="162">
        <f t="shared" si="252"/>
        <v>12</v>
      </c>
      <c r="DC50" s="161">
        <f t="shared" si="210"/>
        <v>211</v>
      </c>
      <c r="DD50" s="256">
        <f t="shared" si="211"/>
        <v>158</v>
      </c>
      <c r="DE50" s="259">
        <f>HLOOKUP(DA50,Plan!$I$6:$IO$26,17,FALSE)</f>
        <v>11</v>
      </c>
      <c r="DF50" s="164" t="s">
        <v>456</v>
      </c>
      <c r="DG50" s="157" t="str">
        <f t="shared" si="113"/>
        <v>17h15  11</v>
      </c>
      <c r="DH50" s="332">
        <f t="shared" si="212"/>
        <v>132</v>
      </c>
      <c r="DI50" s="334">
        <f t="shared" si="141"/>
        <v>211</v>
      </c>
      <c r="DK50" s="226">
        <f>IFERROR(ROUNDUP((AO50*(VLOOKUP(VLOOKUP(AP50,Données!$J$2:$L$208,3,FALSE),Données!$E$10:$G$12,3,FALSE)))/1,0),0)</f>
        <v>0</v>
      </c>
      <c r="DL50" s="173">
        <f>IFERROR(ROUNDUP((AQ50*(VLOOKUP(VLOOKUP(AR50,Données!$J$2:$L$208,3,FALSE),Données!$E$10:$G$12,3,FALSE)))/1,0),0)</f>
        <v>0</v>
      </c>
      <c r="DM50" s="173">
        <f>IFERROR(ROUNDUP((AS50*(VLOOKUP(VLOOKUP(AT50,Données!$J$2:$L$208,3,FALSE),Données!$E$10:$G$12,3,FALSE)))/1,0),0)</f>
        <v>0</v>
      </c>
      <c r="DN50" s="173">
        <f>IFERROR(ROUNDUP((AU50*(VLOOKUP(VLOOKUP(AV50,Données!$J$2:$L$208,3,FALSE),Données!$E$10:$G$12,3,FALSE)))/1,0),0)</f>
        <v>0</v>
      </c>
      <c r="DO50" s="173">
        <f>IFERROR(ROUNDUP((AW50*(VLOOKUP(VLOOKUP(AX50,Données!$J$2:$L$208,3,FALSE),Données!$E$10:$G$12,3,FALSE)))/1,0),0)</f>
        <v>0</v>
      </c>
      <c r="DP50" s="174">
        <f>IFERROR(ROUNDUP((AY50*(VLOOKUP(VLOOKUP(AZ50,Données!$J$2:$L$208,3,FALSE),Données!$E$10:$G$12,3,FALSE)))/1,0),0)</f>
        <v>0</v>
      </c>
      <c r="DQ50" s="172">
        <f>IF(ISNA(15/(VLOOKUP(VLOOKUP(AP50,Données!$J$2:$L$208,3,FALSE),Données!$E$10:$G$12,3,FALSE))),0,15/(VLOOKUP(VLOOKUP(AP50,Données!$J$2:$L$208,3,FALSE),Données!$E$10:$G$12,3,FALSE)))</f>
        <v>0</v>
      </c>
      <c r="DR50" s="173">
        <f>IF(ISNA(15/(VLOOKUP(VLOOKUP(AR50,Données!$J$2:$L$208,3,FALSE),Données!$E$10:$G$12,3,FALSE))),0,15/(VLOOKUP(VLOOKUP(AR50,Données!$J$2:$L$208,3,FALSE),Données!$E$10:$G$12,3,FALSE)))</f>
        <v>0</v>
      </c>
      <c r="DS50" s="173">
        <f>IF(ISNA(15/(VLOOKUP(VLOOKUP(AT50,Données!$J$2:$L$208,3,FALSE),Données!$E$10:$G$12,3,FALSE))),0,15/(VLOOKUP(VLOOKUP(AT50,Données!$J$2:$L$208,3,FALSE),Données!$E$10:$G$12,3,FALSE)))</f>
        <v>0</v>
      </c>
      <c r="DT50" s="173">
        <f>IF(ISNA(15/(VLOOKUP(VLOOKUP(AV50,Données!$J$2:$L$208,3,FALSE),Données!$E$10:$G$12,3,FALSE))),0,15/(VLOOKUP(VLOOKUP(AV50,Données!$J$2:$L$208,3,FALSE),Données!$E$10:$G$12,3,FALSE)))</f>
        <v>0</v>
      </c>
      <c r="DU50" s="173">
        <f>IF(ISNA(15/(VLOOKUP(VLOOKUP(AX50,Données!$J$2:$L$208,3,FALSE),Données!$E$10:$G$12,3,FALSE))),0,15/(VLOOKUP(VLOOKUP(AX50,Données!$J$2:$L$208,3,FALSE),Données!$E$10:$G$12,3,FALSE)))</f>
        <v>0</v>
      </c>
      <c r="DV50" s="174">
        <f>IF(ISNA(15/(VLOOKUP(VLOOKUP(AZ50,Données!$J$2:$L$208,3,FALSE),Données!$E$10:$G$12,3,FALSE))),0,15/(VLOOKUP(VLOOKUP(AZ50,Données!$J$2:$L$208,3,FALSE),Données!$E$10:$G$12,3,FALSE)))</f>
        <v>0</v>
      </c>
      <c r="DW50" s="282">
        <v>50</v>
      </c>
      <c r="DX50" s="169">
        <f t="shared" si="114"/>
        <v>36</v>
      </c>
      <c r="DY50" s="171">
        <f t="shared" si="115"/>
        <v>0</v>
      </c>
      <c r="DZ50" s="228" t="str">
        <f t="shared" si="213"/>
        <v/>
      </c>
      <c r="EA50" s="283">
        <f>HLOOKUP(DW50,Plan!$I$6:$IO$26,16,FALSE)</f>
        <v>0</v>
      </c>
      <c r="EB50" s="278" t="s">
        <v>456</v>
      </c>
      <c r="EC50" s="279" t="str">
        <f t="shared" si="116"/>
        <v>17h15  0</v>
      </c>
      <c r="ED50" s="84">
        <f t="shared" si="214"/>
        <v>0</v>
      </c>
      <c r="EE50" s="286">
        <f t="shared" si="143"/>
        <v>15.75</v>
      </c>
      <c r="EG50" s="208">
        <f>IFERROR(ROUNDUP((BB50*(VLOOKUP(VLOOKUP(BC50,Données!$J$2:$L$208,3,FALSE),Données!$E$10:$G$12,3,FALSE)))/1,0),0)</f>
        <v>179</v>
      </c>
      <c r="EH50" s="182">
        <f>IFERROR(ROUNDUP((BD50*(VLOOKUP(VLOOKUP(BE50,Données!$J$2:$L$208,3,FALSE),Données!$E$10:$G$12,3,FALSE)))/1,0),0)</f>
        <v>0</v>
      </c>
      <c r="EI50" s="182">
        <f>IFERROR(ROUNDUP((BF50*(VLOOKUP(VLOOKUP(BG50,Données!$J$2:$L$208,3,FALSE),Données!$E$10:$G$12,3,FALSE)))/1,0),0)</f>
        <v>0</v>
      </c>
      <c r="EJ50" s="182">
        <f>IFERROR(ROUNDUP((BH50*(VLOOKUP(VLOOKUP(BI50,Données!$J$2:$L$208,3,FALSE),Données!$E$10:$G$12,3,FALSE)))/1,0),0)</f>
        <v>0</v>
      </c>
      <c r="EK50" s="182">
        <f>IFERROR(ROUNDUP((BJ50*(VLOOKUP(VLOOKUP(BK50,Données!$J$2:$L$208,3,FALSE),Données!$E$10:$G$12,3,FALSE)))/1,0),0)</f>
        <v>0</v>
      </c>
      <c r="EL50" s="183">
        <f>IFERROR(ROUNDUP((BL50*(VLOOKUP(VLOOKUP(BM50,Données!$J$2:$L$208,3,FALSE),Données!$E$10:$G$12,3,FALSE)))/1,0),0)</f>
        <v>0</v>
      </c>
      <c r="EM50" s="181">
        <f>IF(ISNA(15/(VLOOKUP(VLOOKUP(BC50,Données!$J$2:$L$208,3,FALSE),Données!$E$10:$G$12,3,FALSE))),0,15/(VLOOKUP(VLOOKUP(BC50,Données!$J$2:$L$208,3,FALSE),Données!$E$10:$G$12,3,FALSE)))</f>
        <v>11.25</v>
      </c>
      <c r="EN50" s="182">
        <f>IF(ISNA(15/(VLOOKUP(VLOOKUP(BE50,Données!$J$2:$L$208,3,FALSE),Données!$E$10:$G$12,3,FALSE))),0,15/(VLOOKUP(VLOOKUP(BE50,Données!$J$2:$L$208,3,FALSE),Données!$E$10:$G$12,3,FALSE)))</f>
        <v>0</v>
      </c>
      <c r="EO50" s="182">
        <f>IF(ISNA(15/(VLOOKUP(VLOOKUP(BG50,Données!$J$2:$L$208,3,FALSE),Données!$E$10:$G$12,3,FALSE))),0,15/(VLOOKUP(VLOOKUP(BG50,Données!$J$2:$L$208,3,FALSE),Données!$E$10:$G$12,3,FALSE)))</f>
        <v>0</v>
      </c>
      <c r="EP50" s="182">
        <f>IF(ISNA(15/(VLOOKUP(VLOOKUP(BI50,Données!$J$2:$L$208,3,FALSE),Données!$E$10:$G$12,3,FALSE))),0,15/(VLOOKUP(VLOOKUP(BI50,Données!$J$2:$L$208,3,FALSE),Données!$E$10:$G$12,3,FALSE)))</f>
        <v>0</v>
      </c>
      <c r="EQ50" s="182">
        <f>IF(ISNA(15/(VLOOKUP(VLOOKUP(BK50,Données!$J$2:$L$208,3,FALSE),Données!$E$10:$G$12,3,FALSE))),0,15/(VLOOKUP(VLOOKUP(BK50,Données!$J$2:$L$208,3,FALSE),Données!$E$10:$G$12,3,FALSE)))</f>
        <v>0</v>
      </c>
      <c r="ER50" s="183">
        <f>IF(ISNA(15/(VLOOKUP(VLOOKUP(BM50,Données!$J$2:$L$208,3,FALSE),Données!$E$10:$G$12,3,FALSE))),0,15/(VLOOKUP(VLOOKUP(BM50,Données!$J$2:$L$208,3,FALSE),Données!$E$10:$G$12,3,FALSE)))</f>
        <v>0</v>
      </c>
      <c r="ES50" s="293">
        <v>50</v>
      </c>
      <c r="ET50" s="573">
        <f t="shared" si="117"/>
        <v>12</v>
      </c>
      <c r="EU50" s="180">
        <f t="shared" si="118"/>
        <v>179</v>
      </c>
      <c r="EV50" s="211">
        <f t="shared" si="215"/>
        <v>134</v>
      </c>
      <c r="EW50" s="211">
        <f>HLOOKUP(ES50,Plan!$I$6:$IO$26,19,FALSE)</f>
        <v>9</v>
      </c>
      <c r="EX50" s="210" t="s">
        <v>456</v>
      </c>
      <c r="EY50" s="182" t="str">
        <f t="shared" si="119"/>
        <v>17h15  9</v>
      </c>
      <c r="EZ50" s="295">
        <f t="shared" si="216"/>
        <v>108</v>
      </c>
      <c r="FA50" s="296">
        <f t="shared" si="148"/>
        <v>133.75</v>
      </c>
      <c r="FC50" s="200">
        <f>IFERROR(ROUNDUP((BO50*(VLOOKUP(VLOOKUP(BP50,Données!$J$2:$L$208,3,FALSE),Données!$E$10:$G$12,3,FALSE)))/1,0),0)</f>
        <v>0</v>
      </c>
      <c r="FD50" s="190">
        <f>IFERROR(ROUNDUP((BQ50*(VLOOKUP(VLOOKUP(BR50,Données!$J$2:$L$208,3,FALSE),Données!$E$10:$G$12,3,FALSE)))/1,0),0)</f>
        <v>0</v>
      </c>
      <c r="FE50" s="190">
        <f>IFERROR(ROUNDUP((BS50*(VLOOKUP(VLOOKUP(BT50,Données!$J$2:$L$208,3,FALSE),Données!$E$10:$G$12,3,FALSE)))/1,0),0)</f>
        <v>0</v>
      </c>
      <c r="FF50" s="190">
        <f>IFERROR(ROUNDUP((BU50*(VLOOKUP(VLOOKUP(BV50,Données!$J$2:$L$208,3,FALSE),Données!$E$10:$G$12,3,FALSE)))/1,0),0)</f>
        <v>0</v>
      </c>
      <c r="FG50" s="190">
        <f>IFERROR(ROUNDUP((BW50*(VLOOKUP(VLOOKUP(BX50,Données!$J$2:$L$208,3,FALSE),Données!$E$10:$G$12,3,FALSE)))/1,0),0)</f>
        <v>0</v>
      </c>
      <c r="FH50" s="191">
        <f>IFERROR(ROUNDUP((BY50*(VLOOKUP(VLOOKUP(BZ50,Données!$J$2:$L$208,3,FALSE),Données!$E$10:$G$12,3,FALSE)))/1,0),0)</f>
        <v>0</v>
      </c>
      <c r="FI50" s="189">
        <f>IF(ISNA(15/(VLOOKUP(VLOOKUP(BP50,Données!$J$2:$L$208,3,FALSE),Données!$E$10:$G$12,3,FALSE))),0,15/(VLOOKUP(VLOOKUP(BP50,Données!$J$2:$L$208,3,FALSE),Données!$E$10:$G$12,3,FALSE)))</f>
        <v>0</v>
      </c>
      <c r="FJ50" s="190">
        <f>IF(ISNA(15/(VLOOKUP(VLOOKUP(BR50,Données!$J$2:$L$208,3,FALSE),Données!$E$10:$G$12,3,FALSE))),0,15/(VLOOKUP(VLOOKUP(BR50,Données!$J$2:$L$208,3,FALSE),Données!$E$10:$G$12,3,FALSE)))</f>
        <v>0</v>
      </c>
      <c r="FK50" s="190">
        <f>IF(ISNA(15/(VLOOKUP(VLOOKUP(BT50,Données!$J$2:$L$208,3,FALSE),Données!$E$10:$G$12,3,FALSE))),0,15/(VLOOKUP(VLOOKUP(BT50,Données!$J$2:$L$208,3,FALSE),Données!$E$10:$G$12,3,FALSE)))</f>
        <v>0</v>
      </c>
      <c r="FL50" s="190">
        <f>IF(ISNA(15/(VLOOKUP(VLOOKUP(BV50,Données!$J$2:$L$208,3,FALSE),Données!$E$10:$G$12,3,FALSE))),0,15/(VLOOKUP(VLOOKUP(BV50,Données!$J$2:$L$208,3,FALSE),Données!$E$10:$G$12,3,FALSE)))</f>
        <v>0</v>
      </c>
      <c r="FM50" s="190">
        <f>IF(ISNA(15/(VLOOKUP(VLOOKUP(BX50,Données!$J$2:$L$208,3,FALSE),Données!$E$10:$G$12,3,FALSE))),0,15/(VLOOKUP(VLOOKUP(BX50,Données!$J$2:$L$208,3,FALSE),Données!$E$10:$G$12,3,FALSE)))</f>
        <v>0</v>
      </c>
      <c r="FN50" s="191">
        <f>IF(ISNA(15/(VLOOKUP(VLOOKUP(BZ50,Données!$J$2:$L$208,3,FALSE),Données!$E$10:$G$12,3,FALSE))),0,15/(VLOOKUP(VLOOKUP(BZ50,Données!$J$2:$L$208,3,FALSE),Données!$E$10:$G$12,3,FALSE)))</f>
        <v>0</v>
      </c>
      <c r="FO50" s="305">
        <v>50</v>
      </c>
      <c r="FP50" s="188">
        <f t="shared" si="120"/>
        <v>36</v>
      </c>
      <c r="FQ50" s="190">
        <f t="shared" si="121"/>
        <v>0</v>
      </c>
      <c r="FR50" s="203" t="str">
        <f t="shared" si="217"/>
        <v/>
      </c>
      <c r="FS50" s="203">
        <f>HLOOKUP(FO50,Plan!$I$6:$IO$26,20,FALSE)</f>
        <v>0</v>
      </c>
      <c r="FT50" s="202" t="s">
        <v>456</v>
      </c>
      <c r="FU50" s="190" t="str">
        <f t="shared" si="122"/>
        <v>17h15  0</v>
      </c>
      <c r="FV50" s="307">
        <f t="shared" si="218"/>
        <v>0</v>
      </c>
      <c r="FW50" s="308">
        <f t="shared" si="145"/>
        <v>1008</v>
      </c>
      <c r="FY50" s="233">
        <f>IFERROR(ROUNDUP((CB50*(VLOOKUP(VLOOKUP(CC50,Données!$J$2:$L$208,3,FALSE),Données!$E$10:$G$12,3,FALSE)))/1,0),0)</f>
        <v>0</v>
      </c>
      <c r="FZ50" s="218">
        <f>IFERROR(ROUNDUP((CD50*(VLOOKUP(VLOOKUP(CE50,Données!$J$2:$L$208,3,FALSE),Données!$E$10:$G$12,3,FALSE)))/1,0),0)</f>
        <v>0</v>
      </c>
      <c r="GA50" s="218">
        <f>IFERROR(ROUNDUP((CF50*(VLOOKUP(VLOOKUP(CG50,Données!$J$2:$L$208,3,FALSE),Données!$E$10:$G$12,3,FALSE)))/1,0),0)</f>
        <v>0</v>
      </c>
      <c r="GB50" s="218">
        <f>IFERROR(ROUNDUP((CH50*(VLOOKUP(VLOOKUP(CI50,Données!$J$2:$L$208,3,FALSE),Données!$E$10:$G$12,3,FALSE)))/1,0),0)</f>
        <v>0</v>
      </c>
      <c r="GC50" s="218">
        <f>IFERROR(ROUNDUP((CJ50*(VLOOKUP(VLOOKUP(CK50,Données!$J$2:$L$208,3,FALSE),Données!$E$10:$G$12,3,FALSE)))/1,0),0)</f>
        <v>0</v>
      </c>
      <c r="GD50" s="219">
        <f>IFERROR(ROUNDUP((CL50*(VLOOKUP(VLOOKUP(CM50,Données!$J$2:$L$208,3,FALSE),Données!$E$10:$G$12,3,FALSE)))/1,0),0)</f>
        <v>0</v>
      </c>
      <c r="GE50" s="217">
        <f>IF(ISNA(15/(VLOOKUP(VLOOKUP(CC50,Données!$J$2:$L$208,3,FALSE),Données!$E$10:$G$12,3,FALSE))),0,15/(VLOOKUP(VLOOKUP(CC50,Données!$J$2:$L$208,3,FALSE),Données!$E$10:$G$12,3,FALSE)))</f>
        <v>0</v>
      </c>
      <c r="GF50" s="218">
        <f>IF(ISNA(15/(VLOOKUP(VLOOKUP(CE50,Données!$J$2:$L$208,3,FALSE),Données!$E$10:$G$12,3,FALSE))),0,15/(VLOOKUP(VLOOKUP(CE50,Données!$J$2:$L$208,3,FALSE),Données!$E$10:$G$12,3,FALSE)))</f>
        <v>0</v>
      </c>
      <c r="GG50" s="218">
        <f>IF(ISNA(15/(VLOOKUP(VLOOKUP(CG50,Données!$J$2:$L$208,3,FALSE),Données!$E$10:$G$12,3,FALSE))),0,15/(VLOOKUP(VLOOKUP(CG50,Données!$J$2:$L$208,3,FALSE),Données!$E$10:$G$12,3,FALSE)))</f>
        <v>0</v>
      </c>
      <c r="GH50" s="218">
        <f>IF(ISNA(15/(VLOOKUP(VLOOKUP(CI50,Données!$J$2:$L$208,3,FALSE),Données!$E$10:$G$12,3,FALSE))),0,15/(VLOOKUP(VLOOKUP(CI50,Données!$J$2:$L$208,3,FALSE),Données!$E$10:$G$12,3,FALSE)))</f>
        <v>0</v>
      </c>
      <c r="GI50" s="218">
        <f>IF(ISNA(15/(VLOOKUP(VLOOKUP(CK50,Données!$J$2:$L$208,3,FALSE),Données!$E$10:$G$12,3,FALSE))),0,15/(VLOOKUP(VLOOKUP(CK50,Données!$J$2:$L$208,3,FALSE),Données!$E$10:$G$12,3,FALSE)))</f>
        <v>0</v>
      </c>
      <c r="GJ50" s="219">
        <f>IF(ISNA(15/(VLOOKUP(VLOOKUP(CM50,Données!$J$2:$L$208,3,FALSE),Données!$E$10:$G$12,3,FALSE))),0,15/(VLOOKUP(VLOOKUP(CM50,Données!$J$2:$L$208,3,FALSE),Données!$E$10:$G$12,3,FALSE)))</f>
        <v>0</v>
      </c>
      <c r="GK50" s="318">
        <v>50</v>
      </c>
      <c r="GL50" s="216">
        <f t="shared" si="124"/>
        <v>36</v>
      </c>
      <c r="GM50" s="218">
        <f t="shared" si="125"/>
        <v>0</v>
      </c>
      <c r="GN50" s="236" t="str">
        <f t="shared" si="219"/>
        <v/>
      </c>
      <c r="GO50" s="236">
        <f>HLOOKUP(GK50,Plan!$I$6:$IO$26,21,FALSE)</f>
        <v>0</v>
      </c>
      <c r="GP50" s="235" t="s">
        <v>456</v>
      </c>
      <c r="GQ50" s="218" t="str">
        <f t="shared" si="126"/>
        <v>17h15  0</v>
      </c>
      <c r="GR50" s="320">
        <f t="shared" si="220"/>
        <v>0</v>
      </c>
      <c r="GS50" s="321">
        <f t="shared" si="146"/>
        <v>138</v>
      </c>
      <c r="GT50" s="103"/>
      <c r="GU50" s="426">
        <v>0.71875</v>
      </c>
      <c r="GV50" s="431" t="e">
        <f>#REF!</f>
        <v>#REF!</v>
      </c>
      <c r="GW50" s="432" t="e">
        <f>#REF!</f>
        <v>#REF!</v>
      </c>
      <c r="GX50" s="448" t="e">
        <f t="shared" si="127"/>
        <v>#REF!</v>
      </c>
      <c r="GY50" s="431" t="e">
        <f>#REF!</f>
        <v>#REF!</v>
      </c>
      <c r="GZ50" s="423" t="e">
        <f>#REF!</f>
        <v>#REF!</v>
      </c>
      <c r="HA50" s="434" t="e">
        <f>#REF!</f>
        <v>#REF!</v>
      </c>
      <c r="HB50" s="451" t="e">
        <f t="shared" si="128"/>
        <v>#REF!</v>
      </c>
      <c r="HD50" s="426">
        <v>0.71875</v>
      </c>
      <c r="HE50" s="453" t="str">
        <f>IF(AB50=0,"",IF(VLOOKUP(AC50,Données!$J$2:$M$258,4,FALSE)="G",AB50,""))</f>
        <v/>
      </c>
      <c r="HF50" s="397" t="str">
        <f>IF(AD50=0,"",IF(VLOOKUP(AE50,Données!$J$2:$M$258,4,FALSE)="G",AD50,""))</f>
        <v/>
      </c>
      <c r="HG50" s="397" t="str">
        <f>IF(AF50=0,"",IF(VLOOKUP(AG50,Données!$J$2:$M$258,4,FALSE)="G",AF50,""))</f>
        <v/>
      </c>
      <c r="HH50" s="397" t="str">
        <f>IF(AH50=0,"",IF(VLOOKUP(AI50,Données!$J$2:$M$258,4,FALSE)="G",AH50,""))</f>
        <v/>
      </c>
      <c r="HI50" s="397" t="str">
        <f>IF(AJ50=0,"",IF(VLOOKUP(AK50,Données!$J$2:$M$258,4,FALSE)="G",AJ50,""))</f>
        <v/>
      </c>
      <c r="HJ50" s="461" t="str">
        <f>IF(AL50=0,"",IF(VLOOKUP(AM50,Données!$J$2:$M$258,4,FALSE)="G",AL50,""))</f>
        <v/>
      </c>
      <c r="HK50" s="464">
        <f t="shared" si="129"/>
        <v>0</v>
      </c>
      <c r="HL50" s="453" t="str">
        <f>IF(AO50=0,"",IF(VLOOKUP(AP50,Données!$J$2:$M$258,4,FALSE)="G",AO50,""))</f>
        <v/>
      </c>
      <c r="HM50" s="397" t="str">
        <f>IF(AQ50=0,"",IF(VLOOKUP(AR50,Données!$J$2:$M$258,4,FALSE)="G",AQ50,""))</f>
        <v/>
      </c>
      <c r="HN50" s="397" t="str">
        <f>IF(AS50=0,"",IF(VLOOKUP(AT50,Données!$J$2:$M$258,4,FALSE)="G",AS50,""))</f>
        <v/>
      </c>
      <c r="HO50" s="397" t="str">
        <f>IF(AU50=0,"",IF(VLOOKUP(AV50,Données!$J$2:$M$258,4,FALSE)="G",AU50,""))</f>
        <v/>
      </c>
      <c r="HP50" s="397" t="str">
        <f>IF(AW50=0,"",IF(VLOOKUP(AX50,Données!$J$2:$M$258,4,FALSE)="G",AW50,""))</f>
        <v/>
      </c>
      <c r="HQ50" s="461" t="str">
        <f>IF(AY50=0,"",IF(VLOOKUP(AZ50,Données!$J$2:$M$258,4,FALSE)="G",AY50,""))</f>
        <v/>
      </c>
      <c r="HR50" s="464">
        <f t="shared" si="130"/>
        <v>0</v>
      </c>
      <c r="HS50" s="453" t="str">
        <f>IF(BB50=0,"",IF(VLOOKUP(BC50,Données!$J$2:$M$258,4,FALSE)="G",BB50,""))</f>
        <v/>
      </c>
      <c r="HT50" s="397" t="str">
        <f>IF(BD50=0,"",IF(VLOOKUP(BE50,Données!$J$2:$M$258,4,FALSE)="G",BD50,""))</f>
        <v/>
      </c>
      <c r="HU50" s="397" t="str">
        <f>IF(BF50=0,"",IF(VLOOKUP(BG50,Données!$J$2:$M$258,4,FALSE)="G",BF50,""))</f>
        <v/>
      </c>
      <c r="HV50" s="397" t="str">
        <f>IF(BH50=0,"",IF(VLOOKUP(BI50,Données!$J$2:$M$258,4,FALSE)="G",BH50,""))</f>
        <v/>
      </c>
      <c r="HW50" s="397" t="str">
        <f>IF(BJ50=0,"",IF(VLOOKUP(BK50,Données!$J$2:$M$258,4,FALSE)="G",BJ50,""))</f>
        <v/>
      </c>
      <c r="HX50" s="461" t="str">
        <f>IF(BL50=0,"",IF(VLOOKUP(BM50,Données!$J$2:$M$258,4,FALSE)="G",BL50,""))</f>
        <v/>
      </c>
      <c r="HY50" s="464">
        <f t="shared" si="131"/>
        <v>0</v>
      </c>
      <c r="HZ50" s="453" t="str">
        <f>IF(BO50=0,"",IF(VLOOKUP(BP50,Données!$J$2:$M$258,4,FALSE)="G",BO50,""))</f>
        <v/>
      </c>
      <c r="IA50" s="397" t="str">
        <f>IF(BQ50=0,"",IF(VLOOKUP(BR50,Données!$J$2:$M$258,4,FALSE)="G",BQ50,""))</f>
        <v/>
      </c>
      <c r="IB50" s="397" t="str">
        <f>IF(BS50=0,"",IF(VLOOKUP(BT50,Données!$J$2:$M$258,4,FALSE)="G",BS50,""))</f>
        <v/>
      </c>
      <c r="IC50" s="397" t="str">
        <f>IF(BU50=0,"",IF(VLOOKUP(BV50,Données!$J$2:$M$258,4,FALSE)="G",BU50,""))</f>
        <v/>
      </c>
      <c r="ID50" s="397" t="str">
        <f>IF(BW50=0,"",IF(VLOOKUP(BX50,Données!$J$2:$M$258,4,FALSE)="G",BW50,""))</f>
        <v/>
      </c>
      <c r="IE50" s="461" t="str">
        <f>IF(BY50=0,"",IF(VLOOKUP(BZ50,Données!$J$2:$M$258,4,FALSE)="G",BY50,""))</f>
        <v/>
      </c>
      <c r="IF50" s="464">
        <f t="shared" si="132"/>
        <v>0</v>
      </c>
      <c r="IG50" s="453" t="str">
        <f>IF(CB50=0,"",IF(VLOOKUP(CC50,Données!$J$2:$M$258,4,FALSE)="G",CB50,""))</f>
        <v/>
      </c>
      <c r="IH50" s="397" t="str">
        <f>IF(CD50=0,"",IF(VLOOKUP(CE50,Données!$J$2:$M$258,4,FALSE)="G",CD50,""))</f>
        <v/>
      </c>
      <c r="II50" s="397" t="str">
        <f>IF(CF50=0,"",IF(VLOOKUP(CG50,Données!$J$2:$M$258,4,FALSE)="G",CF50,""))</f>
        <v/>
      </c>
      <c r="IJ50" s="397" t="str">
        <f>IF(CH50=0,"",IF(VLOOKUP(CI50,Données!$J$2:$M$258,4,FALSE)="G",CH50,""))</f>
        <v/>
      </c>
      <c r="IK50" s="397" t="str">
        <f>IF(CJ50=0,"",IF(VLOOKUP(CK50,Données!$J$2:$M$258,4,FALSE)="G",CJ50,""))</f>
        <v/>
      </c>
      <c r="IL50" s="461" t="str">
        <f>IF(CL50=0,"",IF(VLOOKUP(CM50,Données!$J$2:$M$258,4,FALSE)="G",CL50,""))</f>
        <v/>
      </c>
      <c r="IM50" s="464">
        <f t="shared" si="133"/>
        <v>0</v>
      </c>
      <c r="IO50" s="480">
        <f t="shared" si="221"/>
        <v>0</v>
      </c>
      <c r="IP50" s="481">
        <f t="shared" si="222"/>
        <v>0</v>
      </c>
      <c r="IQ50" s="482">
        <f t="shared" si="223"/>
        <v>158</v>
      </c>
      <c r="IR50" s="483">
        <f t="shared" si="224"/>
        <v>0</v>
      </c>
      <c r="IS50" s="484">
        <f t="shared" si="225"/>
        <v>158</v>
      </c>
      <c r="IT50" s="481">
        <f t="shared" si="226"/>
        <v>0</v>
      </c>
      <c r="IU50" s="482">
        <f t="shared" si="134"/>
        <v>11</v>
      </c>
      <c r="IV50" s="485">
        <f t="shared" si="135"/>
        <v>0</v>
      </c>
      <c r="IW50" s="483">
        <f>HLOOKUP(FO50,Plan!$I$6:$IO$30,25,FALSE)</f>
        <v>0</v>
      </c>
      <c r="IX50" s="482" t="str">
        <f t="shared" si="227"/>
        <v>17h15  11</v>
      </c>
      <c r="IY50" s="485">
        <f t="shared" si="228"/>
        <v>132</v>
      </c>
      <c r="IZ50" s="486">
        <f t="shared" si="229"/>
        <v>211</v>
      </c>
      <c r="JA50" s="484" t="str">
        <f t="shared" si="230"/>
        <v>17h15  0</v>
      </c>
      <c r="JB50" s="485">
        <f t="shared" si="231"/>
        <v>0</v>
      </c>
      <c r="JC50" s="487">
        <f t="shared" si="232"/>
        <v>15.75</v>
      </c>
      <c r="JD50" s="488" t="e">
        <f t="shared" si="136"/>
        <v>#REF!</v>
      </c>
      <c r="JF50" s="512">
        <f t="shared" si="233"/>
        <v>0</v>
      </c>
      <c r="JG50" s="513">
        <f t="shared" si="234"/>
        <v>0</v>
      </c>
      <c r="JH50" s="514">
        <f t="shared" si="235"/>
        <v>0</v>
      </c>
      <c r="JI50" s="515">
        <f t="shared" si="236"/>
        <v>134</v>
      </c>
      <c r="JJ50" s="513">
        <f t="shared" si="237"/>
        <v>0</v>
      </c>
      <c r="JK50" s="516">
        <f t="shared" si="238"/>
        <v>0</v>
      </c>
      <c r="JL50" s="517">
        <f t="shared" si="239"/>
        <v>134</v>
      </c>
      <c r="JM50" s="513">
        <f t="shared" si="240"/>
        <v>0</v>
      </c>
      <c r="JN50" s="514">
        <f t="shared" si="241"/>
        <v>0</v>
      </c>
      <c r="JO50" s="506">
        <f t="shared" si="137"/>
        <v>9</v>
      </c>
      <c r="JP50" s="507">
        <f t="shared" si="138"/>
        <v>0</v>
      </c>
      <c r="JQ50" s="507">
        <f t="shared" si="139"/>
        <v>0</v>
      </c>
      <c r="JR50" s="508">
        <f>HLOOKUP(GK50,Plan!$I$6:$IO$30,25,FALSE)</f>
        <v>0</v>
      </c>
      <c r="JS50" s="515" t="str">
        <f t="shared" si="242"/>
        <v>17h15  9</v>
      </c>
      <c r="JT50" s="513">
        <f t="shared" si="243"/>
        <v>108</v>
      </c>
      <c r="JU50" s="518">
        <f t="shared" si="244"/>
        <v>133.75</v>
      </c>
      <c r="JV50" s="517" t="str">
        <f t="shared" si="245"/>
        <v>17h15  0</v>
      </c>
      <c r="JW50" s="513">
        <f t="shared" si="246"/>
        <v>0</v>
      </c>
      <c r="JX50" s="519">
        <f t="shared" si="247"/>
        <v>1008</v>
      </c>
      <c r="JY50" s="515" t="str">
        <f t="shared" si="248"/>
        <v>17h15  0</v>
      </c>
      <c r="JZ50" s="513">
        <f t="shared" si="249"/>
        <v>0</v>
      </c>
      <c r="KA50" s="518">
        <f t="shared" si="250"/>
        <v>138</v>
      </c>
      <c r="KB50" s="520" t="e">
        <f t="shared" si="140"/>
        <v>#REF!</v>
      </c>
    </row>
    <row r="51" spans="1:288" ht="14.25" x14ac:dyDescent="0.2">
      <c r="A51" s="385">
        <f t="shared" si="0"/>
        <v>50</v>
      </c>
      <c r="B51" s="386" t="s">
        <v>406</v>
      </c>
      <c r="C51" s="387" t="s">
        <v>581</v>
      </c>
      <c r="D51" s="388" t="s">
        <v>870</v>
      </c>
      <c r="E51" s="388" t="s">
        <v>366</v>
      </c>
      <c r="F51" s="388">
        <v>254</v>
      </c>
      <c r="G51" s="394" t="str">
        <f>IF(ISNA(VLOOKUP(E51,Données!$J$2:$K$258,2,FALSE)),"",VLOOKUP(E51,Données!$J$2:$K$258,2,FALSE))</f>
        <v>Toronto / Montreal</v>
      </c>
      <c r="H51" s="80"/>
      <c r="I51" s="77" t="str">
        <f t="shared" si="107"/>
        <v>1205T30</v>
      </c>
      <c r="J51" s="82"/>
      <c r="K51" s="344" t="s">
        <v>725</v>
      </c>
      <c r="M51" s="84">
        <f t="shared" si="1"/>
        <v>0</v>
      </c>
      <c r="N51" s="84">
        <f t="shared" si="2"/>
        <v>1</v>
      </c>
      <c r="O51" s="84">
        <f t="shared" si="3"/>
        <v>0</v>
      </c>
      <c r="P51" s="84">
        <f t="shared" si="4"/>
        <v>0</v>
      </c>
      <c r="Q51" s="84">
        <f t="shared" si="5"/>
        <v>0</v>
      </c>
      <c r="S51" s="86" t="str">
        <f t="shared" si="108"/>
        <v>1205</v>
      </c>
      <c r="T51" s="371" t="str">
        <f>VLOOKUP(S51,Données!$Q$2:$R$229,2,FALSE)</f>
        <v>1200</v>
      </c>
      <c r="U51" s="85">
        <f>COUNTIF($T$4:T51,T51)</f>
        <v>2</v>
      </c>
      <c r="V51" s="85" t="str">
        <f t="shared" si="6"/>
        <v>T30</v>
      </c>
      <c r="W51" s="85" t="str">
        <f t="shared" si="109"/>
        <v>12002T30</v>
      </c>
      <c r="X51" s="85">
        <f t="shared" si="149"/>
        <v>162</v>
      </c>
      <c r="Y51" s="85" t="str">
        <f t="shared" si="150"/>
        <v>LHR</v>
      </c>
      <c r="AA51" s="342" t="s">
        <v>41</v>
      </c>
      <c r="AB51" s="107">
        <f t="shared" si="151"/>
        <v>0</v>
      </c>
      <c r="AC51" s="106" t="str">
        <f t="shared" si="251"/>
        <v/>
      </c>
      <c r="AD51" s="97">
        <f t="shared" si="152"/>
        <v>164</v>
      </c>
      <c r="AE51" s="106" t="str">
        <f t="shared" si="153"/>
        <v>IST</v>
      </c>
      <c r="AF51" s="97">
        <f t="shared" si="154"/>
        <v>0</v>
      </c>
      <c r="AG51" s="106" t="str">
        <f t="shared" si="155"/>
        <v/>
      </c>
      <c r="AH51" s="97">
        <f t="shared" si="156"/>
        <v>0</v>
      </c>
      <c r="AI51" s="106" t="str">
        <f t="shared" si="157"/>
        <v/>
      </c>
      <c r="AJ51" s="97">
        <f t="shared" si="158"/>
        <v>0</v>
      </c>
      <c r="AK51" s="106" t="str">
        <f t="shared" si="159"/>
        <v/>
      </c>
      <c r="AL51" s="97">
        <f t="shared" si="160"/>
        <v>0</v>
      </c>
      <c r="AM51" s="108" t="str">
        <f t="shared" si="161"/>
        <v/>
      </c>
      <c r="AN51" s="113"/>
      <c r="AO51" s="115">
        <f t="shared" si="162"/>
        <v>0</v>
      </c>
      <c r="AP51" s="114" t="str">
        <f t="shared" si="163"/>
        <v/>
      </c>
      <c r="AQ51" s="89">
        <f t="shared" si="164"/>
        <v>0</v>
      </c>
      <c r="AR51" s="114" t="str">
        <f t="shared" si="165"/>
        <v/>
      </c>
      <c r="AS51" s="89">
        <f t="shared" si="166"/>
        <v>0</v>
      </c>
      <c r="AT51" s="114" t="str">
        <f t="shared" si="167"/>
        <v/>
      </c>
      <c r="AU51" s="89">
        <f t="shared" si="168"/>
        <v>0</v>
      </c>
      <c r="AV51" s="114" t="str">
        <f t="shared" si="169"/>
        <v/>
      </c>
      <c r="AW51" s="89">
        <f t="shared" si="170"/>
        <v>0</v>
      </c>
      <c r="AX51" s="114" t="str">
        <f t="shared" si="171"/>
        <v/>
      </c>
      <c r="AY51" s="89">
        <f t="shared" si="172"/>
        <v>0</v>
      </c>
      <c r="AZ51" s="116" t="str">
        <f t="shared" si="173"/>
        <v/>
      </c>
      <c r="BA51" s="113"/>
      <c r="BB51" s="122">
        <f t="shared" si="174"/>
        <v>85</v>
      </c>
      <c r="BC51" s="121" t="str">
        <f t="shared" si="175"/>
        <v>LHR</v>
      </c>
      <c r="BD51" s="91">
        <f t="shared" si="176"/>
        <v>0</v>
      </c>
      <c r="BE51" s="121" t="str">
        <f t="shared" si="177"/>
        <v/>
      </c>
      <c r="BF51" s="91">
        <f t="shared" si="178"/>
        <v>0</v>
      </c>
      <c r="BG51" s="121" t="str">
        <f t="shared" si="179"/>
        <v/>
      </c>
      <c r="BH51" s="91">
        <f t="shared" si="180"/>
        <v>0</v>
      </c>
      <c r="BI51" s="121" t="str">
        <f t="shared" si="181"/>
        <v/>
      </c>
      <c r="BJ51" s="91">
        <f t="shared" si="182"/>
        <v>0</v>
      </c>
      <c r="BK51" s="121" t="str">
        <f t="shared" si="183"/>
        <v/>
      </c>
      <c r="BL51" s="91">
        <f t="shared" si="184"/>
        <v>0</v>
      </c>
      <c r="BM51" s="123" t="str">
        <f t="shared" si="185"/>
        <v/>
      </c>
      <c r="BN51" s="113"/>
      <c r="BO51" s="129">
        <f t="shared" si="186"/>
        <v>0</v>
      </c>
      <c r="BP51" s="128" t="str">
        <f t="shared" si="187"/>
        <v/>
      </c>
      <c r="BQ51" s="93">
        <f t="shared" si="188"/>
        <v>0</v>
      </c>
      <c r="BR51" s="128" t="str">
        <f t="shared" si="189"/>
        <v/>
      </c>
      <c r="BS51" s="93">
        <f t="shared" si="190"/>
        <v>0</v>
      </c>
      <c r="BT51" s="128" t="str">
        <f t="shared" si="191"/>
        <v/>
      </c>
      <c r="BU51" s="93">
        <f t="shared" si="192"/>
        <v>0</v>
      </c>
      <c r="BV51" s="128" t="str">
        <f t="shared" si="193"/>
        <v/>
      </c>
      <c r="BW51" s="93">
        <f t="shared" si="194"/>
        <v>0</v>
      </c>
      <c r="BX51" s="128" t="str">
        <f t="shared" si="195"/>
        <v/>
      </c>
      <c r="BY51" s="93">
        <f t="shared" si="196"/>
        <v>0</v>
      </c>
      <c r="BZ51" s="130" t="str">
        <f t="shared" si="197"/>
        <v/>
      </c>
      <c r="CA51" s="113"/>
      <c r="CB51" s="136">
        <f t="shared" si="198"/>
        <v>0</v>
      </c>
      <c r="CC51" s="135" t="str">
        <f t="shared" si="199"/>
        <v/>
      </c>
      <c r="CD51" s="95">
        <f t="shared" si="200"/>
        <v>0</v>
      </c>
      <c r="CE51" s="135" t="str">
        <f t="shared" si="201"/>
        <v/>
      </c>
      <c r="CF51" s="95">
        <f t="shared" si="202"/>
        <v>0</v>
      </c>
      <c r="CG51" s="135" t="str">
        <f t="shared" si="203"/>
        <v/>
      </c>
      <c r="CH51" s="95">
        <f t="shared" si="204"/>
        <v>0</v>
      </c>
      <c r="CI51" s="135" t="str">
        <f t="shared" si="205"/>
        <v/>
      </c>
      <c r="CJ51" s="95">
        <f t="shared" si="206"/>
        <v>0</v>
      </c>
      <c r="CK51" s="135" t="str">
        <f t="shared" si="207"/>
        <v/>
      </c>
      <c r="CL51" s="95">
        <f t="shared" si="208"/>
        <v>0</v>
      </c>
      <c r="CM51" s="137" t="str">
        <f t="shared" si="209"/>
        <v/>
      </c>
      <c r="CO51" s="163">
        <f>IFERROR(ROUNDUP((AB51*(VLOOKUP(VLOOKUP(AC51,Données!$J$2:$L$208,3,FALSE),Données!$E$10:$G$12,3,FALSE)))/1,0),0)</f>
        <v>0</v>
      </c>
      <c r="CP51" s="159">
        <f>IFERROR(ROUNDUP((AD51*(VLOOKUP(VLOOKUP(AE51,Données!$J$2:$L$208,3,FALSE),Données!$E$10:$G$12,3,FALSE)))/1,0),0)</f>
        <v>219</v>
      </c>
      <c r="CQ51" s="159">
        <f>IFERROR(ROUNDUP((AF51*(VLOOKUP(VLOOKUP(AG51,Données!$J$2:$L$208,3,FALSE),Données!$E$10:$G$12,3,FALSE)))/1,0),0)</f>
        <v>0</v>
      </c>
      <c r="CR51" s="159">
        <f>IFERROR(ROUNDUP((AH51*(VLOOKUP(VLOOKUP(AI51,Données!$J$2:$L$208,3,FALSE),Données!$E$10:$G$12,3,FALSE)))/1,0),0)</f>
        <v>0</v>
      </c>
      <c r="CS51" s="159">
        <f>IFERROR(ROUNDUP((AJ51*(VLOOKUP(VLOOKUP(AK51,Données!$J$2:$L$208,3,FALSE),Données!$E$10:$G$12,3,FALSE)))/1,0),0)</f>
        <v>0</v>
      </c>
      <c r="CT51" s="160">
        <f>IFERROR(ROUNDUP((AL51*(VLOOKUP(VLOOKUP(AM51,Données!$J$2:$L$208,3,FALSE),Données!$E$10:$G$12,3,FALSE)))/1,0),0)</f>
        <v>0</v>
      </c>
      <c r="CU51" s="158">
        <f>IF(ISNA(15/(VLOOKUP(VLOOKUP(AC51,Données!$J$2:$L$208,3,FALSE),Données!$E$10:$G$12,3,FALSE))),0,15/(VLOOKUP(VLOOKUP(AC51,Données!$J$2:$L$208,3,FALSE),Données!$E$10:$G$12,3,FALSE)))</f>
        <v>0</v>
      </c>
      <c r="CV51" s="159">
        <f>IF(ISNA(15/(VLOOKUP(VLOOKUP(AE51,Données!$J$2:$L$208,3,FALSE),Données!$E$10:$G$12,3,FALSE))),0,15/(VLOOKUP(VLOOKUP(AE51,Données!$J$2:$L$208,3,FALSE),Données!$E$10:$G$12,3,FALSE)))</f>
        <v>11.25</v>
      </c>
      <c r="CW51" s="159">
        <f>IF(ISNA(15/(VLOOKUP(VLOOKUP(AG51,Données!$J$2:$L$208,3,FALSE),Données!$E$10:$G$12,3,FALSE))),0,15/(VLOOKUP(VLOOKUP(AG51,Données!$J$2:$L$208,3,FALSE),Données!$E$10:$G$12,3,FALSE)))</f>
        <v>0</v>
      </c>
      <c r="CX51" s="159">
        <f>IF(ISNA(15/(VLOOKUP(VLOOKUP(AI51,Données!$J$2:$L$208,3,FALSE),Données!$E$10:$G$12,3,FALSE))),0,15/(VLOOKUP(VLOOKUP(AI51,Données!$J$2:$L$208,3,FALSE),Données!$E$10:$G$12,3,FALSE)))</f>
        <v>0</v>
      </c>
      <c r="CY51" s="159">
        <f>IF(ISNA(15/(VLOOKUP(VLOOKUP(AK51,Données!$J$2:$L$208,3,FALSE),Données!$E$10:$G$12,3,FALSE))),0,15/(VLOOKUP(VLOOKUP(AK51,Données!$J$2:$L$208,3,FALSE),Données!$E$10:$G$12,3,FALSE)))</f>
        <v>0</v>
      </c>
      <c r="CZ51" s="160">
        <f>IF(ISNA(15/(VLOOKUP(VLOOKUP(AM51,Données!$J$2:$L$208,3,FALSE),Données!$E$10:$G$12,3,FALSE))),0,15/(VLOOKUP(VLOOKUP(AM51,Données!$J$2:$L$208,3,FALSE),Données!$E$10:$G$12,3,FALSE)))</f>
        <v>0</v>
      </c>
      <c r="DA51" s="258">
        <v>51</v>
      </c>
      <c r="DB51" s="162">
        <f t="shared" si="252"/>
        <v>12</v>
      </c>
      <c r="DC51" s="161">
        <f t="shared" si="210"/>
        <v>219</v>
      </c>
      <c r="DD51" s="256">
        <f t="shared" si="211"/>
        <v>164</v>
      </c>
      <c r="DE51" s="259">
        <f>HLOOKUP(DA51,Plan!$I$6:$IO$26,17,FALSE)</f>
        <v>9</v>
      </c>
      <c r="DF51" s="164" t="s">
        <v>457</v>
      </c>
      <c r="DG51" s="157" t="str">
        <f t="shared" si="113"/>
        <v>17h30  9</v>
      </c>
      <c r="DH51" s="332">
        <f t="shared" si="212"/>
        <v>108</v>
      </c>
      <c r="DI51" s="334">
        <f t="shared" si="141"/>
        <v>298</v>
      </c>
      <c r="DK51" s="226">
        <f>IFERROR(ROUNDUP((AO51*(VLOOKUP(VLOOKUP(AP51,Données!$J$2:$L$208,3,FALSE),Données!$E$10:$G$12,3,FALSE)))/1,0),0)</f>
        <v>0</v>
      </c>
      <c r="DL51" s="173">
        <f>IFERROR(ROUNDUP((AQ51*(VLOOKUP(VLOOKUP(AR51,Données!$J$2:$L$208,3,FALSE),Données!$E$10:$G$12,3,FALSE)))/1,0),0)</f>
        <v>0</v>
      </c>
      <c r="DM51" s="173">
        <f>IFERROR(ROUNDUP((AS51*(VLOOKUP(VLOOKUP(AT51,Données!$J$2:$L$208,3,FALSE),Données!$E$10:$G$12,3,FALSE)))/1,0),0)</f>
        <v>0</v>
      </c>
      <c r="DN51" s="173">
        <f>IFERROR(ROUNDUP((AU51*(VLOOKUP(VLOOKUP(AV51,Données!$J$2:$L$208,3,FALSE),Données!$E$10:$G$12,3,FALSE)))/1,0),0)</f>
        <v>0</v>
      </c>
      <c r="DO51" s="173">
        <f>IFERROR(ROUNDUP((AW51*(VLOOKUP(VLOOKUP(AX51,Données!$J$2:$L$208,3,FALSE),Données!$E$10:$G$12,3,FALSE)))/1,0),0)</f>
        <v>0</v>
      </c>
      <c r="DP51" s="174">
        <f>IFERROR(ROUNDUP((AY51*(VLOOKUP(VLOOKUP(AZ51,Données!$J$2:$L$208,3,FALSE),Données!$E$10:$G$12,3,FALSE)))/1,0),0)</f>
        <v>0</v>
      </c>
      <c r="DQ51" s="172">
        <f>IF(ISNA(15/(VLOOKUP(VLOOKUP(AP51,Données!$J$2:$L$208,3,FALSE),Données!$E$10:$G$12,3,FALSE))),0,15/(VLOOKUP(VLOOKUP(AP51,Données!$J$2:$L$208,3,FALSE),Données!$E$10:$G$12,3,FALSE)))</f>
        <v>0</v>
      </c>
      <c r="DR51" s="173">
        <f>IF(ISNA(15/(VLOOKUP(VLOOKUP(AR51,Données!$J$2:$L$208,3,FALSE),Données!$E$10:$G$12,3,FALSE))),0,15/(VLOOKUP(VLOOKUP(AR51,Données!$J$2:$L$208,3,FALSE),Données!$E$10:$G$12,3,FALSE)))</f>
        <v>0</v>
      </c>
      <c r="DS51" s="173">
        <f>IF(ISNA(15/(VLOOKUP(VLOOKUP(AT51,Données!$J$2:$L$208,3,FALSE),Données!$E$10:$G$12,3,FALSE))),0,15/(VLOOKUP(VLOOKUP(AT51,Données!$J$2:$L$208,3,FALSE),Données!$E$10:$G$12,3,FALSE)))</f>
        <v>0</v>
      </c>
      <c r="DT51" s="173">
        <f>IF(ISNA(15/(VLOOKUP(VLOOKUP(AV51,Données!$J$2:$L$208,3,FALSE),Données!$E$10:$G$12,3,FALSE))),0,15/(VLOOKUP(VLOOKUP(AV51,Données!$J$2:$L$208,3,FALSE),Données!$E$10:$G$12,3,FALSE)))</f>
        <v>0</v>
      </c>
      <c r="DU51" s="173">
        <f>IF(ISNA(15/(VLOOKUP(VLOOKUP(AX51,Données!$J$2:$L$208,3,FALSE),Données!$E$10:$G$12,3,FALSE))),0,15/(VLOOKUP(VLOOKUP(AX51,Données!$J$2:$L$208,3,FALSE),Données!$E$10:$G$12,3,FALSE)))</f>
        <v>0</v>
      </c>
      <c r="DV51" s="174">
        <f>IF(ISNA(15/(VLOOKUP(VLOOKUP(AZ51,Données!$J$2:$L$208,3,FALSE),Données!$E$10:$G$12,3,FALSE))),0,15/(VLOOKUP(VLOOKUP(AZ51,Données!$J$2:$L$208,3,FALSE),Données!$E$10:$G$12,3,FALSE)))</f>
        <v>0</v>
      </c>
      <c r="DW51" s="282">
        <v>51</v>
      </c>
      <c r="DX51" s="169">
        <f t="shared" si="114"/>
        <v>36</v>
      </c>
      <c r="DY51" s="171">
        <f t="shared" si="115"/>
        <v>0</v>
      </c>
      <c r="DZ51" s="228" t="str">
        <f t="shared" si="213"/>
        <v/>
      </c>
      <c r="EA51" s="283">
        <f>HLOOKUP(DW51,Plan!$I$6:$IO$26,16,FALSE)</f>
        <v>0</v>
      </c>
      <c r="EB51" s="278" t="s">
        <v>457</v>
      </c>
      <c r="EC51" s="279" t="str">
        <f t="shared" si="116"/>
        <v>17h30  0</v>
      </c>
      <c r="ED51" s="84">
        <f t="shared" si="214"/>
        <v>0</v>
      </c>
      <c r="EE51" s="286">
        <f t="shared" si="143"/>
        <v>5.25</v>
      </c>
      <c r="EG51" s="208">
        <f>IFERROR(ROUNDUP((BB51*(VLOOKUP(VLOOKUP(BC51,Données!$J$2:$L$208,3,FALSE),Données!$E$10:$G$12,3,FALSE)))/1,0),0)</f>
        <v>36</v>
      </c>
      <c r="EH51" s="182">
        <f>IFERROR(ROUNDUP((BD51*(VLOOKUP(VLOOKUP(BE51,Données!$J$2:$L$208,3,FALSE),Données!$E$10:$G$12,3,FALSE)))/1,0),0)</f>
        <v>0</v>
      </c>
      <c r="EI51" s="182">
        <f>IFERROR(ROUNDUP((BF51*(VLOOKUP(VLOOKUP(BG51,Données!$J$2:$L$208,3,FALSE),Données!$E$10:$G$12,3,FALSE)))/1,0),0)</f>
        <v>0</v>
      </c>
      <c r="EJ51" s="182">
        <f>IFERROR(ROUNDUP((BH51*(VLOOKUP(VLOOKUP(BI51,Données!$J$2:$L$208,3,FALSE),Données!$E$10:$G$12,3,FALSE)))/1,0),0)</f>
        <v>0</v>
      </c>
      <c r="EK51" s="182">
        <f>IFERROR(ROUNDUP((BJ51*(VLOOKUP(VLOOKUP(BK51,Données!$J$2:$L$208,3,FALSE),Données!$E$10:$G$12,3,FALSE)))/1,0),0)</f>
        <v>0</v>
      </c>
      <c r="EL51" s="183">
        <f>IFERROR(ROUNDUP((BL51*(VLOOKUP(VLOOKUP(BM51,Données!$J$2:$L$208,3,FALSE),Données!$E$10:$G$12,3,FALSE)))/1,0),0)</f>
        <v>0</v>
      </c>
      <c r="EM51" s="181">
        <f>IF(ISNA(15/(VLOOKUP(VLOOKUP(BC51,Données!$J$2:$L$208,3,FALSE),Données!$E$10:$G$12,3,FALSE))),0,15/(VLOOKUP(VLOOKUP(BC51,Données!$J$2:$L$208,3,FALSE),Données!$E$10:$G$12,3,FALSE)))</f>
        <v>36</v>
      </c>
      <c r="EN51" s="182">
        <f>IF(ISNA(15/(VLOOKUP(VLOOKUP(BE51,Données!$J$2:$L$208,3,FALSE),Données!$E$10:$G$12,3,FALSE))),0,15/(VLOOKUP(VLOOKUP(BE51,Données!$J$2:$L$208,3,FALSE),Données!$E$10:$G$12,3,FALSE)))</f>
        <v>0</v>
      </c>
      <c r="EO51" s="182">
        <f>IF(ISNA(15/(VLOOKUP(VLOOKUP(BG51,Données!$J$2:$L$208,3,FALSE),Données!$E$10:$G$12,3,FALSE))),0,15/(VLOOKUP(VLOOKUP(BG51,Données!$J$2:$L$208,3,FALSE),Données!$E$10:$G$12,3,FALSE)))</f>
        <v>0</v>
      </c>
      <c r="EP51" s="182">
        <f>IF(ISNA(15/(VLOOKUP(VLOOKUP(BI51,Données!$J$2:$L$208,3,FALSE),Données!$E$10:$G$12,3,FALSE))),0,15/(VLOOKUP(VLOOKUP(BI51,Données!$J$2:$L$208,3,FALSE),Données!$E$10:$G$12,3,FALSE)))</f>
        <v>0</v>
      </c>
      <c r="EQ51" s="182">
        <f>IF(ISNA(15/(VLOOKUP(VLOOKUP(BK51,Données!$J$2:$L$208,3,FALSE),Données!$E$10:$G$12,3,FALSE))),0,15/(VLOOKUP(VLOOKUP(BK51,Données!$J$2:$L$208,3,FALSE),Données!$E$10:$G$12,3,FALSE)))</f>
        <v>0</v>
      </c>
      <c r="ER51" s="183">
        <f>IF(ISNA(15/(VLOOKUP(VLOOKUP(BM51,Données!$J$2:$L$208,3,FALSE),Données!$E$10:$G$12,3,FALSE))),0,15/(VLOOKUP(VLOOKUP(BM51,Données!$J$2:$L$208,3,FALSE),Données!$E$10:$G$12,3,FALSE)))</f>
        <v>0</v>
      </c>
      <c r="ES51" s="293">
        <v>51</v>
      </c>
      <c r="ET51" s="573">
        <f t="shared" si="117"/>
        <v>36</v>
      </c>
      <c r="EU51" s="180">
        <f t="shared" si="118"/>
        <v>36</v>
      </c>
      <c r="EV51" s="211">
        <f t="shared" si="215"/>
        <v>85</v>
      </c>
      <c r="EW51" s="211">
        <f>HLOOKUP(ES51,Plan!$I$6:$IO$26,19,FALSE)</f>
        <v>9</v>
      </c>
      <c r="EX51" s="210" t="s">
        <v>457</v>
      </c>
      <c r="EY51" s="182" t="str">
        <f t="shared" si="119"/>
        <v>17h30  9</v>
      </c>
      <c r="EZ51" s="295">
        <f t="shared" si="216"/>
        <v>324</v>
      </c>
      <c r="FA51" s="296">
        <f t="shared" si="148"/>
        <v>168.375</v>
      </c>
      <c r="FC51" s="200">
        <f>IFERROR(ROUNDUP((BO51*(VLOOKUP(VLOOKUP(BP51,Données!$J$2:$L$208,3,FALSE),Données!$E$10:$G$12,3,FALSE)))/1,0),0)</f>
        <v>0</v>
      </c>
      <c r="FD51" s="190">
        <f>IFERROR(ROUNDUP((BQ51*(VLOOKUP(VLOOKUP(BR51,Données!$J$2:$L$208,3,FALSE),Données!$E$10:$G$12,3,FALSE)))/1,0),0)</f>
        <v>0</v>
      </c>
      <c r="FE51" s="190">
        <f>IFERROR(ROUNDUP((BS51*(VLOOKUP(VLOOKUP(BT51,Données!$J$2:$L$208,3,FALSE),Données!$E$10:$G$12,3,FALSE)))/1,0),0)</f>
        <v>0</v>
      </c>
      <c r="FF51" s="190">
        <f>IFERROR(ROUNDUP((BU51*(VLOOKUP(VLOOKUP(BV51,Données!$J$2:$L$208,3,FALSE),Données!$E$10:$G$12,3,FALSE)))/1,0),0)</f>
        <v>0</v>
      </c>
      <c r="FG51" s="190">
        <f>IFERROR(ROUNDUP((BW51*(VLOOKUP(VLOOKUP(BX51,Données!$J$2:$L$208,3,FALSE),Données!$E$10:$G$12,3,FALSE)))/1,0),0)</f>
        <v>0</v>
      </c>
      <c r="FH51" s="191">
        <f>IFERROR(ROUNDUP((BY51*(VLOOKUP(VLOOKUP(BZ51,Données!$J$2:$L$208,3,FALSE),Données!$E$10:$G$12,3,FALSE)))/1,0),0)</f>
        <v>0</v>
      </c>
      <c r="FI51" s="189">
        <f>IF(ISNA(15/(VLOOKUP(VLOOKUP(BP51,Données!$J$2:$L$208,3,FALSE),Données!$E$10:$G$12,3,FALSE))),0,15/(VLOOKUP(VLOOKUP(BP51,Données!$J$2:$L$208,3,FALSE),Données!$E$10:$G$12,3,FALSE)))</f>
        <v>0</v>
      </c>
      <c r="FJ51" s="190">
        <f>IF(ISNA(15/(VLOOKUP(VLOOKUP(BR51,Données!$J$2:$L$208,3,FALSE),Données!$E$10:$G$12,3,FALSE))),0,15/(VLOOKUP(VLOOKUP(BR51,Données!$J$2:$L$208,3,FALSE),Données!$E$10:$G$12,3,FALSE)))</f>
        <v>0</v>
      </c>
      <c r="FK51" s="190">
        <f>IF(ISNA(15/(VLOOKUP(VLOOKUP(BT51,Données!$J$2:$L$208,3,FALSE),Données!$E$10:$G$12,3,FALSE))),0,15/(VLOOKUP(VLOOKUP(BT51,Données!$J$2:$L$208,3,FALSE),Données!$E$10:$G$12,3,FALSE)))</f>
        <v>0</v>
      </c>
      <c r="FL51" s="190">
        <f>IF(ISNA(15/(VLOOKUP(VLOOKUP(BV51,Données!$J$2:$L$208,3,FALSE),Données!$E$10:$G$12,3,FALSE))),0,15/(VLOOKUP(VLOOKUP(BV51,Données!$J$2:$L$208,3,FALSE),Données!$E$10:$G$12,3,FALSE)))</f>
        <v>0</v>
      </c>
      <c r="FM51" s="190">
        <f>IF(ISNA(15/(VLOOKUP(VLOOKUP(BX51,Données!$J$2:$L$208,3,FALSE),Données!$E$10:$G$12,3,FALSE))),0,15/(VLOOKUP(VLOOKUP(BX51,Données!$J$2:$L$208,3,FALSE),Données!$E$10:$G$12,3,FALSE)))</f>
        <v>0</v>
      </c>
      <c r="FN51" s="191">
        <f>IF(ISNA(15/(VLOOKUP(VLOOKUP(BZ51,Données!$J$2:$L$208,3,FALSE),Données!$E$10:$G$12,3,FALSE))),0,15/(VLOOKUP(VLOOKUP(BZ51,Données!$J$2:$L$208,3,FALSE),Données!$E$10:$G$12,3,FALSE)))</f>
        <v>0</v>
      </c>
      <c r="FO51" s="305">
        <v>51</v>
      </c>
      <c r="FP51" s="188">
        <f t="shared" si="120"/>
        <v>36</v>
      </c>
      <c r="FQ51" s="190">
        <f t="shared" si="121"/>
        <v>0</v>
      </c>
      <c r="FR51" s="203" t="str">
        <f t="shared" si="217"/>
        <v/>
      </c>
      <c r="FS51" s="203">
        <f>HLOOKUP(FO51,Plan!$I$6:$IO$26,20,FALSE)</f>
        <v>0</v>
      </c>
      <c r="FT51" s="202" t="s">
        <v>457</v>
      </c>
      <c r="FU51" s="190" t="str">
        <f t="shared" si="122"/>
        <v>17h30  0</v>
      </c>
      <c r="FV51" s="307">
        <f t="shared" si="218"/>
        <v>0</v>
      </c>
      <c r="FW51" s="308">
        <f t="shared" si="145"/>
        <v>1008</v>
      </c>
      <c r="FY51" s="233">
        <f>IFERROR(ROUNDUP((CB51*(VLOOKUP(VLOOKUP(CC51,Données!$J$2:$L$208,3,FALSE),Données!$E$10:$G$12,3,FALSE)))/1,0),0)</f>
        <v>0</v>
      </c>
      <c r="FZ51" s="218">
        <f>IFERROR(ROUNDUP((CD51*(VLOOKUP(VLOOKUP(CE51,Données!$J$2:$L$208,3,FALSE),Données!$E$10:$G$12,3,FALSE)))/1,0),0)</f>
        <v>0</v>
      </c>
      <c r="GA51" s="218">
        <f>IFERROR(ROUNDUP((CF51*(VLOOKUP(VLOOKUP(CG51,Données!$J$2:$L$208,3,FALSE),Données!$E$10:$G$12,3,FALSE)))/1,0),0)</f>
        <v>0</v>
      </c>
      <c r="GB51" s="218">
        <f>IFERROR(ROUNDUP((CH51*(VLOOKUP(VLOOKUP(CI51,Données!$J$2:$L$208,3,FALSE),Données!$E$10:$G$12,3,FALSE)))/1,0),0)</f>
        <v>0</v>
      </c>
      <c r="GC51" s="218">
        <f>IFERROR(ROUNDUP((CJ51*(VLOOKUP(VLOOKUP(CK51,Données!$J$2:$L$208,3,FALSE),Données!$E$10:$G$12,3,FALSE)))/1,0),0)</f>
        <v>0</v>
      </c>
      <c r="GD51" s="219">
        <f>IFERROR(ROUNDUP((CL51*(VLOOKUP(VLOOKUP(CM51,Données!$J$2:$L$208,3,FALSE),Données!$E$10:$G$12,3,FALSE)))/1,0),0)</f>
        <v>0</v>
      </c>
      <c r="GE51" s="217">
        <f>IF(ISNA(15/(VLOOKUP(VLOOKUP(CC51,Données!$J$2:$L$208,3,FALSE),Données!$E$10:$G$12,3,FALSE))),0,15/(VLOOKUP(VLOOKUP(CC51,Données!$J$2:$L$208,3,FALSE),Données!$E$10:$G$12,3,FALSE)))</f>
        <v>0</v>
      </c>
      <c r="GF51" s="218">
        <f>IF(ISNA(15/(VLOOKUP(VLOOKUP(CE51,Données!$J$2:$L$208,3,FALSE),Données!$E$10:$G$12,3,FALSE))),0,15/(VLOOKUP(VLOOKUP(CE51,Données!$J$2:$L$208,3,FALSE),Données!$E$10:$G$12,3,FALSE)))</f>
        <v>0</v>
      </c>
      <c r="GG51" s="218">
        <f>IF(ISNA(15/(VLOOKUP(VLOOKUP(CG51,Données!$J$2:$L$208,3,FALSE),Données!$E$10:$G$12,3,FALSE))),0,15/(VLOOKUP(VLOOKUP(CG51,Données!$J$2:$L$208,3,FALSE),Données!$E$10:$G$12,3,FALSE)))</f>
        <v>0</v>
      </c>
      <c r="GH51" s="218">
        <f>IF(ISNA(15/(VLOOKUP(VLOOKUP(CI51,Données!$J$2:$L$208,3,FALSE),Données!$E$10:$G$12,3,FALSE))),0,15/(VLOOKUP(VLOOKUP(CI51,Données!$J$2:$L$208,3,FALSE),Données!$E$10:$G$12,3,FALSE)))</f>
        <v>0</v>
      </c>
      <c r="GI51" s="218">
        <f>IF(ISNA(15/(VLOOKUP(VLOOKUP(CK51,Données!$J$2:$L$208,3,FALSE),Données!$E$10:$G$12,3,FALSE))),0,15/(VLOOKUP(VLOOKUP(CK51,Données!$J$2:$L$208,3,FALSE),Données!$E$10:$G$12,3,FALSE)))</f>
        <v>0</v>
      </c>
      <c r="GJ51" s="219">
        <f>IF(ISNA(15/(VLOOKUP(VLOOKUP(CM51,Données!$J$2:$L$208,3,FALSE),Données!$E$10:$G$12,3,FALSE))),0,15/(VLOOKUP(VLOOKUP(CM51,Données!$J$2:$L$208,3,FALSE),Données!$E$10:$G$12,3,FALSE)))</f>
        <v>0</v>
      </c>
      <c r="GK51" s="318">
        <v>51</v>
      </c>
      <c r="GL51" s="216">
        <f t="shared" si="124"/>
        <v>36</v>
      </c>
      <c r="GM51" s="218">
        <f t="shared" si="125"/>
        <v>0</v>
      </c>
      <c r="GN51" s="236" t="str">
        <f t="shared" si="219"/>
        <v/>
      </c>
      <c r="GO51" s="236">
        <f>HLOOKUP(GK51,Plan!$I$6:$IO$26,21,FALSE)</f>
        <v>0</v>
      </c>
      <c r="GP51" s="235" t="s">
        <v>457</v>
      </c>
      <c r="GQ51" s="218" t="str">
        <f t="shared" si="126"/>
        <v>17h30  0</v>
      </c>
      <c r="GR51" s="320">
        <f t="shared" si="220"/>
        <v>0</v>
      </c>
      <c r="GS51" s="321">
        <f t="shared" si="146"/>
        <v>138</v>
      </c>
      <c r="GT51" s="103"/>
      <c r="GU51" s="426">
        <v>0.72916666666666663</v>
      </c>
      <c r="GV51" s="431" t="e">
        <f>#REF!</f>
        <v>#REF!</v>
      </c>
      <c r="GW51" s="432" t="e">
        <f>#REF!</f>
        <v>#REF!</v>
      </c>
      <c r="GX51" s="448" t="e">
        <f t="shared" si="127"/>
        <v>#REF!</v>
      </c>
      <c r="GY51" s="431" t="e">
        <f>#REF!</f>
        <v>#REF!</v>
      </c>
      <c r="GZ51" s="423" t="e">
        <f>#REF!</f>
        <v>#REF!</v>
      </c>
      <c r="HA51" s="434" t="e">
        <f>#REF!</f>
        <v>#REF!</v>
      </c>
      <c r="HB51" s="451" t="e">
        <f t="shared" si="128"/>
        <v>#REF!</v>
      </c>
      <c r="HD51" s="426">
        <v>0.72916666666666663</v>
      </c>
      <c r="HE51" s="453" t="str">
        <f>IF(AB51=0,"",IF(VLOOKUP(AC51,Données!$J$2:$M$258,4,FALSE)="G",AB51,""))</f>
        <v/>
      </c>
      <c r="HF51" s="397" t="str">
        <f>IF(AD51=0,"",IF(VLOOKUP(AE51,Données!$J$2:$M$258,4,FALSE)="G",AD51,""))</f>
        <v/>
      </c>
      <c r="HG51" s="397" t="str">
        <f>IF(AF51=0,"",IF(VLOOKUP(AG51,Données!$J$2:$M$258,4,FALSE)="G",AF51,""))</f>
        <v/>
      </c>
      <c r="HH51" s="397" t="str">
        <f>IF(AH51=0,"",IF(VLOOKUP(AI51,Données!$J$2:$M$258,4,FALSE)="G",AH51,""))</f>
        <v/>
      </c>
      <c r="HI51" s="397" t="str">
        <f>IF(AJ51=0,"",IF(VLOOKUP(AK51,Données!$J$2:$M$258,4,FALSE)="G",AJ51,""))</f>
        <v/>
      </c>
      <c r="HJ51" s="461" t="str">
        <f>IF(AL51=0,"",IF(VLOOKUP(AM51,Données!$J$2:$M$258,4,FALSE)="G",AL51,""))</f>
        <v/>
      </c>
      <c r="HK51" s="464">
        <f t="shared" si="129"/>
        <v>0</v>
      </c>
      <c r="HL51" s="453" t="str">
        <f>IF(AO51=0,"",IF(VLOOKUP(AP51,Données!$J$2:$M$258,4,FALSE)="G",AO51,""))</f>
        <v/>
      </c>
      <c r="HM51" s="397" t="str">
        <f>IF(AQ51=0,"",IF(VLOOKUP(AR51,Données!$J$2:$M$258,4,FALSE)="G",AQ51,""))</f>
        <v/>
      </c>
      <c r="HN51" s="397" t="str">
        <f>IF(AS51=0,"",IF(VLOOKUP(AT51,Données!$J$2:$M$258,4,FALSE)="G",AS51,""))</f>
        <v/>
      </c>
      <c r="HO51" s="397" t="str">
        <f>IF(AU51=0,"",IF(VLOOKUP(AV51,Données!$J$2:$M$258,4,FALSE)="G",AU51,""))</f>
        <v/>
      </c>
      <c r="HP51" s="397" t="str">
        <f>IF(AW51=0,"",IF(VLOOKUP(AX51,Données!$J$2:$M$258,4,FALSE)="G",AW51,""))</f>
        <v/>
      </c>
      <c r="HQ51" s="461" t="str">
        <f>IF(AY51=0,"",IF(VLOOKUP(AZ51,Données!$J$2:$M$258,4,FALSE)="G",AY51,""))</f>
        <v/>
      </c>
      <c r="HR51" s="464">
        <f t="shared" si="130"/>
        <v>0</v>
      </c>
      <c r="HS51" s="453">
        <f>IF(BB51=0,"",IF(VLOOKUP(BC51,Données!$J$2:$M$258,4,FALSE)="G",BB51,""))</f>
        <v>85</v>
      </c>
      <c r="HT51" s="397" t="str">
        <f>IF(BD51=0,"",IF(VLOOKUP(BE51,Données!$J$2:$M$258,4,FALSE)="G",BD51,""))</f>
        <v/>
      </c>
      <c r="HU51" s="397" t="str">
        <f>IF(BF51=0,"",IF(VLOOKUP(BG51,Données!$J$2:$M$258,4,FALSE)="G",BF51,""))</f>
        <v/>
      </c>
      <c r="HV51" s="397" t="str">
        <f>IF(BH51=0,"",IF(VLOOKUP(BI51,Données!$J$2:$M$258,4,FALSE)="G",BH51,""))</f>
        <v/>
      </c>
      <c r="HW51" s="397" t="str">
        <f>IF(BJ51=0,"",IF(VLOOKUP(BK51,Données!$J$2:$M$258,4,FALSE)="G",BJ51,""))</f>
        <v/>
      </c>
      <c r="HX51" s="461" t="str">
        <f>IF(BL51=0,"",IF(VLOOKUP(BM51,Données!$J$2:$M$258,4,FALSE)="G",BL51,""))</f>
        <v/>
      </c>
      <c r="HY51" s="464">
        <f t="shared" si="131"/>
        <v>85</v>
      </c>
      <c r="HZ51" s="453" t="str">
        <f>IF(BO51=0,"",IF(VLOOKUP(BP51,Données!$J$2:$M$258,4,FALSE)="G",BO51,""))</f>
        <v/>
      </c>
      <c r="IA51" s="397" t="str">
        <f>IF(BQ51=0,"",IF(VLOOKUP(BR51,Données!$J$2:$M$258,4,FALSE)="G",BQ51,""))</f>
        <v/>
      </c>
      <c r="IB51" s="397" t="str">
        <f>IF(BS51=0,"",IF(VLOOKUP(BT51,Données!$J$2:$M$258,4,FALSE)="G",BS51,""))</f>
        <v/>
      </c>
      <c r="IC51" s="397" t="str">
        <f>IF(BU51=0,"",IF(VLOOKUP(BV51,Données!$J$2:$M$258,4,FALSE)="G",BU51,""))</f>
        <v/>
      </c>
      <c r="ID51" s="397" t="str">
        <f>IF(BW51=0,"",IF(VLOOKUP(BX51,Données!$J$2:$M$258,4,FALSE)="G",BW51,""))</f>
        <v/>
      </c>
      <c r="IE51" s="461" t="str">
        <f>IF(BY51=0,"",IF(VLOOKUP(BZ51,Données!$J$2:$M$258,4,FALSE)="G",BY51,""))</f>
        <v/>
      </c>
      <c r="IF51" s="464">
        <f t="shared" si="132"/>
        <v>0</v>
      </c>
      <c r="IG51" s="453" t="str">
        <f>IF(CB51=0,"",IF(VLOOKUP(CC51,Données!$J$2:$M$258,4,FALSE)="G",CB51,""))</f>
        <v/>
      </c>
      <c r="IH51" s="397" t="str">
        <f>IF(CD51=0,"",IF(VLOOKUP(CE51,Données!$J$2:$M$258,4,FALSE)="G",CD51,""))</f>
        <v/>
      </c>
      <c r="II51" s="397" t="str">
        <f>IF(CF51=0,"",IF(VLOOKUP(CG51,Données!$J$2:$M$258,4,FALSE)="G",CF51,""))</f>
        <v/>
      </c>
      <c r="IJ51" s="397" t="str">
        <f>IF(CH51=0,"",IF(VLOOKUP(CI51,Données!$J$2:$M$258,4,FALSE)="G",CH51,""))</f>
        <v/>
      </c>
      <c r="IK51" s="397" t="str">
        <f>IF(CJ51=0,"",IF(VLOOKUP(CK51,Données!$J$2:$M$258,4,FALSE)="G",CJ51,""))</f>
        <v/>
      </c>
      <c r="IL51" s="461" t="str">
        <f>IF(CL51=0,"",IF(VLOOKUP(CM51,Données!$J$2:$M$258,4,FALSE)="G",CL51,""))</f>
        <v/>
      </c>
      <c r="IM51" s="464">
        <f t="shared" si="133"/>
        <v>0</v>
      </c>
      <c r="IO51" s="480">
        <f t="shared" si="221"/>
        <v>0</v>
      </c>
      <c r="IP51" s="481">
        <f t="shared" si="222"/>
        <v>0</v>
      </c>
      <c r="IQ51" s="482">
        <f t="shared" si="223"/>
        <v>164</v>
      </c>
      <c r="IR51" s="483">
        <f t="shared" si="224"/>
        <v>0</v>
      </c>
      <c r="IS51" s="484">
        <f t="shared" si="225"/>
        <v>164</v>
      </c>
      <c r="IT51" s="481">
        <f t="shared" si="226"/>
        <v>0</v>
      </c>
      <c r="IU51" s="482">
        <f t="shared" si="134"/>
        <v>9</v>
      </c>
      <c r="IV51" s="485">
        <f t="shared" si="135"/>
        <v>0</v>
      </c>
      <c r="IW51" s="483">
        <f>HLOOKUP(FO51,Plan!$I$6:$IO$30,25,FALSE)</f>
        <v>0</v>
      </c>
      <c r="IX51" s="482" t="str">
        <f t="shared" si="227"/>
        <v>17h30  9</v>
      </c>
      <c r="IY51" s="485">
        <f t="shared" si="228"/>
        <v>108</v>
      </c>
      <c r="IZ51" s="486">
        <f t="shared" si="229"/>
        <v>298</v>
      </c>
      <c r="JA51" s="484" t="str">
        <f t="shared" si="230"/>
        <v>17h30  0</v>
      </c>
      <c r="JB51" s="485">
        <f t="shared" si="231"/>
        <v>0</v>
      </c>
      <c r="JC51" s="487">
        <f t="shared" si="232"/>
        <v>5.25</v>
      </c>
      <c r="JD51" s="488" t="e">
        <f t="shared" si="136"/>
        <v>#REF!</v>
      </c>
      <c r="JF51" s="512">
        <f t="shared" si="233"/>
        <v>85</v>
      </c>
      <c r="JG51" s="513">
        <f t="shared" si="234"/>
        <v>0</v>
      </c>
      <c r="JH51" s="514">
        <f t="shared" si="235"/>
        <v>0</v>
      </c>
      <c r="JI51" s="515">
        <f t="shared" si="236"/>
        <v>85</v>
      </c>
      <c r="JJ51" s="513">
        <f t="shared" si="237"/>
        <v>0</v>
      </c>
      <c r="JK51" s="516">
        <f t="shared" si="238"/>
        <v>0</v>
      </c>
      <c r="JL51" s="517">
        <f t="shared" si="239"/>
        <v>0</v>
      </c>
      <c r="JM51" s="513">
        <f t="shared" si="240"/>
        <v>0</v>
      </c>
      <c r="JN51" s="514">
        <f t="shared" si="241"/>
        <v>0</v>
      </c>
      <c r="JO51" s="506">
        <f t="shared" si="137"/>
        <v>9</v>
      </c>
      <c r="JP51" s="507">
        <f t="shared" si="138"/>
        <v>0</v>
      </c>
      <c r="JQ51" s="507">
        <f t="shared" si="139"/>
        <v>0</v>
      </c>
      <c r="JR51" s="508">
        <f>HLOOKUP(GK51,Plan!$I$6:$IO$30,25,FALSE)</f>
        <v>0</v>
      </c>
      <c r="JS51" s="515" t="str">
        <f t="shared" si="242"/>
        <v>17h30  9</v>
      </c>
      <c r="JT51" s="513">
        <f t="shared" si="243"/>
        <v>324</v>
      </c>
      <c r="JU51" s="518">
        <f t="shared" si="244"/>
        <v>168.375</v>
      </c>
      <c r="JV51" s="517" t="str">
        <f t="shared" si="245"/>
        <v>17h30  0</v>
      </c>
      <c r="JW51" s="513">
        <f t="shared" si="246"/>
        <v>0</v>
      </c>
      <c r="JX51" s="519">
        <f t="shared" si="247"/>
        <v>1008</v>
      </c>
      <c r="JY51" s="515" t="str">
        <f t="shared" si="248"/>
        <v>17h30  0</v>
      </c>
      <c r="JZ51" s="513">
        <f t="shared" si="249"/>
        <v>0</v>
      </c>
      <c r="KA51" s="518">
        <f t="shared" si="250"/>
        <v>138</v>
      </c>
      <c r="KB51" s="520" t="e">
        <f t="shared" si="140"/>
        <v>#REF!</v>
      </c>
    </row>
    <row r="52" spans="1:288" ht="14.25" x14ac:dyDescent="0.2">
      <c r="A52" s="385">
        <f t="shared" si="0"/>
        <v>51</v>
      </c>
      <c r="B52" s="386" t="s">
        <v>405</v>
      </c>
      <c r="C52" s="387" t="s">
        <v>22</v>
      </c>
      <c r="D52" s="388" t="s">
        <v>793</v>
      </c>
      <c r="E52" s="388" t="s">
        <v>240</v>
      </c>
      <c r="F52" s="388">
        <v>101</v>
      </c>
      <c r="G52" s="394" t="str">
        <f>IF(ISNA(VLOOKUP(E52,Données!$J$2:$K$258,2,FALSE)),"",VLOOKUP(E52,Données!$J$2:$K$258,2,FALSE))</f>
        <v>Kiev</v>
      </c>
      <c r="H52" s="80"/>
      <c r="I52" s="77" t="str">
        <f t="shared" si="107"/>
        <v>1240TRD</v>
      </c>
      <c r="J52" s="82"/>
      <c r="K52" s="344" t="s">
        <v>726</v>
      </c>
      <c r="M52" s="84">
        <f t="shared" si="1"/>
        <v>0</v>
      </c>
      <c r="N52" s="84">
        <f t="shared" si="2"/>
        <v>0</v>
      </c>
      <c r="O52" s="84">
        <f t="shared" si="3"/>
        <v>0</v>
      </c>
      <c r="P52" s="84">
        <f t="shared" si="4"/>
        <v>0</v>
      </c>
      <c r="Q52" s="84">
        <f t="shared" si="5"/>
        <v>0</v>
      </c>
      <c r="S52" s="86" t="str">
        <f t="shared" si="108"/>
        <v>1240</v>
      </c>
      <c r="T52" s="371" t="str">
        <f>VLOOKUP(S52,Données!$Q$2:$R$229,2,FALSE)</f>
        <v>1230</v>
      </c>
      <c r="U52" s="85">
        <f>COUNTIF($T$4:T52,T52)</f>
        <v>1</v>
      </c>
      <c r="V52" s="85" t="str">
        <f t="shared" si="6"/>
        <v>TRD</v>
      </c>
      <c r="W52" s="85" t="str">
        <f t="shared" si="109"/>
        <v>12301TRD</v>
      </c>
      <c r="X52" s="85">
        <f t="shared" si="149"/>
        <v>145</v>
      </c>
      <c r="Y52" s="85" t="str">
        <f t="shared" si="150"/>
        <v>SVO</v>
      </c>
      <c r="AA52" s="342" t="s">
        <v>42</v>
      </c>
      <c r="AB52" s="107">
        <f t="shared" si="151"/>
        <v>0</v>
      </c>
      <c r="AC52" s="106" t="str">
        <f t="shared" si="251"/>
        <v/>
      </c>
      <c r="AD52" s="97">
        <f t="shared" si="152"/>
        <v>0</v>
      </c>
      <c r="AE52" s="106" t="str">
        <f t="shared" si="153"/>
        <v/>
      </c>
      <c r="AF52" s="97">
        <f t="shared" si="154"/>
        <v>0</v>
      </c>
      <c r="AG52" s="106" t="str">
        <f t="shared" si="155"/>
        <v/>
      </c>
      <c r="AH52" s="97">
        <f t="shared" si="156"/>
        <v>0</v>
      </c>
      <c r="AI52" s="106" t="str">
        <f t="shared" si="157"/>
        <v/>
      </c>
      <c r="AJ52" s="97">
        <f t="shared" si="158"/>
        <v>0</v>
      </c>
      <c r="AK52" s="106" t="str">
        <f t="shared" si="159"/>
        <v/>
      </c>
      <c r="AL52" s="97">
        <f t="shared" si="160"/>
        <v>0</v>
      </c>
      <c r="AM52" s="108" t="str">
        <f t="shared" si="161"/>
        <v/>
      </c>
      <c r="AN52" s="113"/>
      <c r="AO52" s="115">
        <f t="shared" si="162"/>
        <v>0</v>
      </c>
      <c r="AP52" s="114" t="str">
        <f t="shared" si="163"/>
        <v/>
      </c>
      <c r="AQ52" s="89">
        <f t="shared" si="164"/>
        <v>0</v>
      </c>
      <c r="AR52" s="114" t="str">
        <f t="shared" si="165"/>
        <v/>
      </c>
      <c r="AS52" s="89">
        <f t="shared" si="166"/>
        <v>100</v>
      </c>
      <c r="AT52" s="114" t="str">
        <f t="shared" si="167"/>
        <v>LCY</v>
      </c>
      <c r="AU52" s="89">
        <f t="shared" si="168"/>
        <v>0</v>
      </c>
      <c r="AV52" s="114" t="str">
        <f t="shared" si="169"/>
        <v/>
      </c>
      <c r="AW52" s="89">
        <f t="shared" si="170"/>
        <v>0</v>
      </c>
      <c r="AX52" s="114" t="str">
        <f t="shared" si="171"/>
        <v/>
      </c>
      <c r="AY52" s="89">
        <f t="shared" si="172"/>
        <v>0</v>
      </c>
      <c r="AZ52" s="116" t="str">
        <f t="shared" si="173"/>
        <v/>
      </c>
      <c r="BA52" s="113"/>
      <c r="BB52" s="122">
        <f t="shared" si="174"/>
        <v>115</v>
      </c>
      <c r="BC52" s="121" t="str">
        <f t="shared" si="175"/>
        <v>LHR</v>
      </c>
      <c r="BD52" s="91">
        <f t="shared" si="176"/>
        <v>0</v>
      </c>
      <c r="BE52" s="121" t="str">
        <f t="shared" si="177"/>
        <v/>
      </c>
      <c r="BF52" s="91">
        <f t="shared" si="178"/>
        <v>0</v>
      </c>
      <c r="BG52" s="121" t="str">
        <f t="shared" si="179"/>
        <v/>
      </c>
      <c r="BH52" s="91">
        <f t="shared" si="180"/>
        <v>0</v>
      </c>
      <c r="BI52" s="121" t="str">
        <f t="shared" si="181"/>
        <v/>
      </c>
      <c r="BJ52" s="91">
        <f t="shared" si="182"/>
        <v>0</v>
      </c>
      <c r="BK52" s="121" t="str">
        <f t="shared" si="183"/>
        <v/>
      </c>
      <c r="BL52" s="91">
        <f t="shared" si="184"/>
        <v>0</v>
      </c>
      <c r="BM52" s="123" t="str">
        <f t="shared" si="185"/>
        <v/>
      </c>
      <c r="BN52" s="113"/>
      <c r="BO52" s="129">
        <f t="shared" si="186"/>
        <v>0</v>
      </c>
      <c r="BP52" s="128" t="str">
        <f t="shared" si="187"/>
        <v/>
      </c>
      <c r="BQ52" s="93">
        <f t="shared" si="188"/>
        <v>186</v>
      </c>
      <c r="BR52" s="128" t="str">
        <f t="shared" si="189"/>
        <v>NCL</v>
      </c>
      <c r="BS52" s="93">
        <f t="shared" si="190"/>
        <v>0</v>
      </c>
      <c r="BT52" s="128" t="str">
        <f t="shared" si="191"/>
        <v/>
      </c>
      <c r="BU52" s="93">
        <f t="shared" si="192"/>
        <v>0</v>
      </c>
      <c r="BV52" s="128" t="str">
        <f t="shared" si="193"/>
        <v/>
      </c>
      <c r="BW52" s="93">
        <f t="shared" si="194"/>
        <v>0</v>
      </c>
      <c r="BX52" s="128" t="str">
        <f t="shared" si="195"/>
        <v/>
      </c>
      <c r="BY52" s="93">
        <f t="shared" si="196"/>
        <v>0</v>
      </c>
      <c r="BZ52" s="130" t="str">
        <f t="shared" si="197"/>
        <v/>
      </c>
      <c r="CA52" s="113"/>
      <c r="CB52" s="136">
        <f t="shared" si="198"/>
        <v>0</v>
      </c>
      <c r="CC52" s="135" t="str">
        <f t="shared" si="199"/>
        <v/>
      </c>
      <c r="CD52" s="95">
        <f t="shared" si="200"/>
        <v>0</v>
      </c>
      <c r="CE52" s="135" t="str">
        <f t="shared" si="201"/>
        <v/>
      </c>
      <c r="CF52" s="95">
        <f t="shared" si="202"/>
        <v>0</v>
      </c>
      <c r="CG52" s="135" t="str">
        <f t="shared" si="203"/>
        <v/>
      </c>
      <c r="CH52" s="95">
        <f t="shared" si="204"/>
        <v>0</v>
      </c>
      <c r="CI52" s="135" t="str">
        <f t="shared" si="205"/>
        <v/>
      </c>
      <c r="CJ52" s="95">
        <f t="shared" si="206"/>
        <v>0</v>
      </c>
      <c r="CK52" s="135" t="str">
        <f t="shared" si="207"/>
        <v/>
      </c>
      <c r="CL52" s="95">
        <f t="shared" si="208"/>
        <v>0</v>
      </c>
      <c r="CM52" s="137" t="str">
        <f t="shared" si="209"/>
        <v/>
      </c>
      <c r="CO52" s="163">
        <f>IFERROR(ROUNDUP((AB52*(VLOOKUP(VLOOKUP(AC52,Données!$J$2:$L$208,3,FALSE),Données!$E$10:$G$12,3,FALSE)))/1,0),0)</f>
        <v>0</v>
      </c>
      <c r="CP52" s="159">
        <f>IFERROR(ROUNDUP((AD52*(VLOOKUP(VLOOKUP(AE52,Données!$J$2:$L$208,3,FALSE),Données!$E$10:$G$12,3,FALSE)))/1,0),0)</f>
        <v>0</v>
      </c>
      <c r="CQ52" s="159">
        <f>IFERROR(ROUNDUP((AF52*(VLOOKUP(VLOOKUP(AG52,Données!$J$2:$L$208,3,FALSE),Données!$E$10:$G$12,3,FALSE)))/1,0),0)</f>
        <v>0</v>
      </c>
      <c r="CR52" s="159">
        <f>IFERROR(ROUNDUP((AH52*(VLOOKUP(VLOOKUP(AI52,Données!$J$2:$L$208,3,FALSE),Données!$E$10:$G$12,3,FALSE)))/1,0),0)</f>
        <v>0</v>
      </c>
      <c r="CS52" s="159">
        <f>IFERROR(ROUNDUP((AJ52*(VLOOKUP(VLOOKUP(AK52,Données!$J$2:$L$208,3,FALSE),Données!$E$10:$G$12,3,FALSE)))/1,0),0)</f>
        <v>0</v>
      </c>
      <c r="CT52" s="160">
        <f>IFERROR(ROUNDUP((AL52*(VLOOKUP(VLOOKUP(AM52,Données!$J$2:$L$208,3,FALSE),Données!$E$10:$G$12,3,FALSE)))/1,0),0)</f>
        <v>0</v>
      </c>
      <c r="CU52" s="158">
        <f>IF(ISNA(15/(VLOOKUP(VLOOKUP(AC52,Données!$J$2:$L$208,3,FALSE),Données!$E$10:$G$12,3,FALSE))),0,15/(VLOOKUP(VLOOKUP(AC52,Données!$J$2:$L$208,3,FALSE),Données!$E$10:$G$12,3,FALSE)))</f>
        <v>0</v>
      </c>
      <c r="CV52" s="159">
        <f>IF(ISNA(15/(VLOOKUP(VLOOKUP(AE52,Données!$J$2:$L$208,3,FALSE),Données!$E$10:$G$12,3,FALSE))),0,15/(VLOOKUP(VLOOKUP(AE52,Données!$J$2:$L$208,3,FALSE),Données!$E$10:$G$12,3,FALSE)))</f>
        <v>0</v>
      </c>
      <c r="CW52" s="159">
        <f>IF(ISNA(15/(VLOOKUP(VLOOKUP(AG52,Données!$J$2:$L$208,3,FALSE),Données!$E$10:$G$12,3,FALSE))),0,15/(VLOOKUP(VLOOKUP(AG52,Données!$J$2:$L$208,3,FALSE),Données!$E$10:$G$12,3,FALSE)))</f>
        <v>0</v>
      </c>
      <c r="CX52" s="159">
        <f>IF(ISNA(15/(VLOOKUP(VLOOKUP(AI52,Données!$J$2:$L$208,3,FALSE),Données!$E$10:$G$12,3,FALSE))),0,15/(VLOOKUP(VLOOKUP(AI52,Données!$J$2:$L$208,3,FALSE),Données!$E$10:$G$12,3,FALSE)))</f>
        <v>0</v>
      </c>
      <c r="CY52" s="159">
        <f>IF(ISNA(15/(VLOOKUP(VLOOKUP(AK52,Données!$J$2:$L$208,3,FALSE),Données!$E$10:$G$12,3,FALSE))),0,15/(VLOOKUP(VLOOKUP(AK52,Données!$J$2:$L$208,3,FALSE),Données!$E$10:$G$12,3,FALSE)))</f>
        <v>0</v>
      </c>
      <c r="CZ52" s="160">
        <f>IF(ISNA(15/(VLOOKUP(VLOOKUP(AM52,Données!$J$2:$L$208,3,FALSE),Données!$E$10:$G$12,3,FALSE))),0,15/(VLOOKUP(VLOOKUP(AM52,Données!$J$2:$L$208,3,FALSE),Données!$E$10:$G$12,3,FALSE)))</f>
        <v>0</v>
      </c>
      <c r="DA52" s="258">
        <v>52</v>
      </c>
      <c r="DB52" s="162">
        <f t="shared" si="252"/>
        <v>12</v>
      </c>
      <c r="DC52" s="161">
        <f t="shared" si="210"/>
        <v>0</v>
      </c>
      <c r="DD52" s="256">
        <f t="shared" si="211"/>
        <v>0</v>
      </c>
      <c r="DE52" s="259">
        <f>HLOOKUP(DA52,Plan!$I$6:$IO$26,17,FALSE)</f>
        <v>8</v>
      </c>
      <c r="DF52" s="164" t="s">
        <v>458</v>
      </c>
      <c r="DG52" s="157" t="str">
        <f t="shared" si="113"/>
        <v>17h45  8</v>
      </c>
      <c r="DH52" s="332">
        <f t="shared" si="212"/>
        <v>96</v>
      </c>
      <c r="DI52" s="334">
        <f t="shared" si="141"/>
        <v>190</v>
      </c>
      <c r="DK52" s="226">
        <f>IFERROR(ROUNDUP((AO52*(VLOOKUP(VLOOKUP(AP52,Données!$J$2:$L$208,3,FALSE),Données!$E$10:$G$12,3,FALSE)))/1,0),0)</f>
        <v>0</v>
      </c>
      <c r="DL52" s="173">
        <f>IFERROR(ROUNDUP((AQ52*(VLOOKUP(VLOOKUP(AR52,Données!$J$2:$L$208,3,FALSE),Données!$E$10:$G$12,3,FALSE)))/1,0),0)</f>
        <v>0</v>
      </c>
      <c r="DM52" s="173">
        <f>IFERROR(ROUNDUP((AS52*(VLOOKUP(VLOOKUP(AT52,Données!$J$2:$L$208,3,FALSE),Données!$E$10:$G$12,3,FALSE)))/1,0),0)</f>
        <v>42</v>
      </c>
      <c r="DN52" s="173">
        <f>IFERROR(ROUNDUP((AU52*(VLOOKUP(VLOOKUP(AV52,Données!$J$2:$L$208,3,FALSE),Données!$E$10:$G$12,3,FALSE)))/1,0),0)</f>
        <v>0</v>
      </c>
      <c r="DO52" s="173">
        <f>IFERROR(ROUNDUP((AW52*(VLOOKUP(VLOOKUP(AX52,Données!$J$2:$L$208,3,FALSE),Données!$E$10:$G$12,3,FALSE)))/1,0),0)</f>
        <v>0</v>
      </c>
      <c r="DP52" s="174">
        <f>IFERROR(ROUNDUP((AY52*(VLOOKUP(VLOOKUP(AZ52,Données!$J$2:$L$208,3,FALSE),Données!$E$10:$G$12,3,FALSE)))/1,0),0)</f>
        <v>0</v>
      </c>
      <c r="DQ52" s="172">
        <f>IF(ISNA(15/(VLOOKUP(VLOOKUP(AP52,Données!$J$2:$L$208,3,FALSE),Données!$E$10:$G$12,3,FALSE))),0,15/(VLOOKUP(VLOOKUP(AP52,Données!$J$2:$L$208,3,FALSE),Données!$E$10:$G$12,3,FALSE)))</f>
        <v>0</v>
      </c>
      <c r="DR52" s="173">
        <f>IF(ISNA(15/(VLOOKUP(VLOOKUP(AR52,Données!$J$2:$L$208,3,FALSE),Données!$E$10:$G$12,3,FALSE))),0,15/(VLOOKUP(VLOOKUP(AR52,Données!$J$2:$L$208,3,FALSE),Données!$E$10:$G$12,3,FALSE)))</f>
        <v>0</v>
      </c>
      <c r="DS52" s="173">
        <f>IF(ISNA(15/(VLOOKUP(VLOOKUP(AT52,Données!$J$2:$L$208,3,FALSE),Données!$E$10:$G$12,3,FALSE))),0,15/(VLOOKUP(VLOOKUP(AT52,Données!$J$2:$L$208,3,FALSE),Données!$E$10:$G$12,3,FALSE)))</f>
        <v>36</v>
      </c>
      <c r="DT52" s="173">
        <f>IF(ISNA(15/(VLOOKUP(VLOOKUP(AV52,Données!$J$2:$L$208,3,FALSE),Données!$E$10:$G$12,3,FALSE))),0,15/(VLOOKUP(VLOOKUP(AV52,Données!$J$2:$L$208,3,FALSE),Données!$E$10:$G$12,3,FALSE)))</f>
        <v>0</v>
      </c>
      <c r="DU52" s="173">
        <f>IF(ISNA(15/(VLOOKUP(VLOOKUP(AX52,Données!$J$2:$L$208,3,FALSE),Données!$E$10:$G$12,3,FALSE))),0,15/(VLOOKUP(VLOOKUP(AX52,Données!$J$2:$L$208,3,FALSE),Données!$E$10:$G$12,3,FALSE)))</f>
        <v>0</v>
      </c>
      <c r="DV52" s="174">
        <f>IF(ISNA(15/(VLOOKUP(VLOOKUP(AZ52,Données!$J$2:$L$208,3,FALSE),Données!$E$10:$G$12,3,FALSE))),0,15/(VLOOKUP(VLOOKUP(AZ52,Données!$J$2:$L$208,3,FALSE),Données!$E$10:$G$12,3,FALSE)))</f>
        <v>0</v>
      </c>
      <c r="DW52" s="282">
        <v>52</v>
      </c>
      <c r="DX52" s="169">
        <f t="shared" si="114"/>
        <v>36</v>
      </c>
      <c r="DY52" s="171">
        <f t="shared" si="115"/>
        <v>42</v>
      </c>
      <c r="DZ52" s="228">
        <f t="shared" si="213"/>
        <v>100</v>
      </c>
      <c r="EA52" s="283">
        <f>HLOOKUP(DW52,Plan!$I$6:$IO$26,16,FALSE)</f>
        <v>0</v>
      </c>
      <c r="EB52" s="278" t="s">
        <v>458</v>
      </c>
      <c r="EC52" s="279" t="str">
        <f t="shared" si="116"/>
        <v>17h45  0</v>
      </c>
      <c r="ED52" s="84">
        <f t="shared" si="214"/>
        <v>0</v>
      </c>
      <c r="EE52" s="286">
        <f t="shared" si="143"/>
        <v>0</v>
      </c>
      <c r="EG52" s="208">
        <f>IFERROR(ROUNDUP((BB52*(VLOOKUP(VLOOKUP(BC52,Données!$J$2:$L$208,3,FALSE),Données!$E$10:$G$12,3,FALSE)))/1,0),0)</f>
        <v>48</v>
      </c>
      <c r="EH52" s="182">
        <f>IFERROR(ROUNDUP((BD52*(VLOOKUP(VLOOKUP(BE52,Données!$J$2:$L$208,3,FALSE),Données!$E$10:$G$12,3,FALSE)))/1,0),0)</f>
        <v>0</v>
      </c>
      <c r="EI52" s="182">
        <f>IFERROR(ROUNDUP((BF52*(VLOOKUP(VLOOKUP(BG52,Données!$J$2:$L$208,3,FALSE),Données!$E$10:$G$12,3,FALSE)))/1,0),0)</f>
        <v>0</v>
      </c>
      <c r="EJ52" s="182">
        <f>IFERROR(ROUNDUP((BH52*(VLOOKUP(VLOOKUP(BI52,Données!$J$2:$L$208,3,FALSE),Données!$E$10:$G$12,3,FALSE)))/1,0),0)</f>
        <v>0</v>
      </c>
      <c r="EK52" s="182">
        <f>IFERROR(ROUNDUP((BJ52*(VLOOKUP(VLOOKUP(BK52,Données!$J$2:$L$208,3,FALSE),Données!$E$10:$G$12,3,FALSE)))/1,0),0)</f>
        <v>0</v>
      </c>
      <c r="EL52" s="183">
        <f>IFERROR(ROUNDUP((BL52*(VLOOKUP(VLOOKUP(BM52,Données!$J$2:$L$208,3,FALSE),Données!$E$10:$G$12,3,FALSE)))/1,0),0)</f>
        <v>0</v>
      </c>
      <c r="EM52" s="181">
        <f>IF(ISNA(15/(VLOOKUP(VLOOKUP(BC52,Données!$J$2:$L$208,3,FALSE),Données!$E$10:$G$12,3,FALSE))),0,15/(VLOOKUP(VLOOKUP(BC52,Données!$J$2:$L$208,3,FALSE),Données!$E$10:$G$12,3,FALSE)))</f>
        <v>36</v>
      </c>
      <c r="EN52" s="182">
        <f>IF(ISNA(15/(VLOOKUP(VLOOKUP(BE52,Données!$J$2:$L$208,3,FALSE),Données!$E$10:$G$12,3,FALSE))),0,15/(VLOOKUP(VLOOKUP(BE52,Données!$J$2:$L$208,3,FALSE),Données!$E$10:$G$12,3,FALSE)))</f>
        <v>0</v>
      </c>
      <c r="EO52" s="182">
        <f>IF(ISNA(15/(VLOOKUP(VLOOKUP(BG52,Données!$J$2:$L$208,3,FALSE),Données!$E$10:$G$12,3,FALSE))),0,15/(VLOOKUP(VLOOKUP(BG52,Données!$J$2:$L$208,3,FALSE),Données!$E$10:$G$12,3,FALSE)))</f>
        <v>0</v>
      </c>
      <c r="EP52" s="182">
        <f>IF(ISNA(15/(VLOOKUP(VLOOKUP(BI52,Données!$J$2:$L$208,3,FALSE),Données!$E$10:$G$12,3,FALSE))),0,15/(VLOOKUP(VLOOKUP(BI52,Données!$J$2:$L$208,3,FALSE),Données!$E$10:$G$12,3,FALSE)))</f>
        <v>0</v>
      </c>
      <c r="EQ52" s="182">
        <f>IF(ISNA(15/(VLOOKUP(VLOOKUP(BK52,Données!$J$2:$L$208,3,FALSE),Données!$E$10:$G$12,3,FALSE))),0,15/(VLOOKUP(VLOOKUP(BK52,Données!$J$2:$L$208,3,FALSE),Données!$E$10:$G$12,3,FALSE)))</f>
        <v>0</v>
      </c>
      <c r="ER52" s="183">
        <f>IF(ISNA(15/(VLOOKUP(VLOOKUP(BM52,Données!$J$2:$L$208,3,FALSE),Données!$E$10:$G$12,3,FALSE))),0,15/(VLOOKUP(VLOOKUP(BM52,Données!$J$2:$L$208,3,FALSE),Données!$E$10:$G$12,3,FALSE)))</f>
        <v>0</v>
      </c>
      <c r="ES52" s="293">
        <v>52</v>
      </c>
      <c r="ET52" s="573">
        <f t="shared" si="117"/>
        <v>36</v>
      </c>
      <c r="EU52" s="180">
        <f t="shared" si="118"/>
        <v>48</v>
      </c>
      <c r="EV52" s="211">
        <f t="shared" si="215"/>
        <v>115</v>
      </c>
      <c r="EW52" s="211">
        <f>HLOOKUP(ES52,Plan!$I$6:$IO$26,19,FALSE)</f>
        <v>9</v>
      </c>
      <c r="EX52" s="210" t="s">
        <v>458</v>
      </c>
      <c r="EY52" s="182" t="str">
        <f t="shared" si="119"/>
        <v>17h45  9</v>
      </c>
      <c r="EZ52" s="295">
        <f t="shared" si="216"/>
        <v>324</v>
      </c>
      <c r="FA52" s="296">
        <f t="shared" si="148"/>
        <v>172.625</v>
      </c>
      <c r="FC52" s="200">
        <f>IFERROR(ROUNDUP((BO52*(VLOOKUP(VLOOKUP(BP52,Données!$J$2:$L$208,3,FALSE),Données!$E$10:$G$12,3,FALSE)))/1,0),0)</f>
        <v>0</v>
      </c>
      <c r="FD52" s="190">
        <f>IFERROR(ROUNDUP((BQ52*(VLOOKUP(VLOOKUP(BR52,Données!$J$2:$L$208,3,FALSE),Données!$E$10:$G$12,3,FALSE)))/1,0),0)</f>
        <v>78</v>
      </c>
      <c r="FE52" s="190">
        <f>IFERROR(ROUNDUP((BS52*(VLOOKUP(VLOOKUP(BT52,Données!$J$2:$L$208,3,FALSE),Données!$E$10:$G$12,3,FALSE)))/1,0),0)</f>
        <v>0</v>
      </c>
      <c r="FF52" s="190">
        <f>IFERROR(ROUNDUP((BU52*(VLOOKUP(VLOOKUP(BV52,Données!$J$2:$L$208,3,FALSE),Données!$E$10:$G$12,3,FALSE)))/1,0),0)</f>
        <v>0</v>
      </c>
      <c r="FG52" s="190">
        <f>IFERROR(ROUNDUP((BW52*(VLOOKUP(VLOOKUP(BX52,Données!$J$2:$L$208,3,FALSE),Données!$E$10:$G$12,3,FALSE)))/1,0),0)</f>
        <v>0</v>
      </c>
      <c r="FH52" s="191">
        <f>IFERROR(ROUNDUP((BY52*(VLOOKUP(VLOOKUP(BZ52,Données!$J$2:$L$208,3,FALSE),Données!$E$10:$G$12,3,FALSE)))/1,0),0)</f>
        <v>0</v>
      </c>
      <c r="FI52" s="189">
        <f>IF(ISNA(15/(VLOOKUP(VLOOKUP(BP52,Données!$J$2:$L$208,3,FALSE),Données!$E$10:$G$12,3,FALSE))),0,15/(VLOOKUP(VLOOKUP(BP52,Données!$J$2:$L$208,3,FALSE),Données!$E$10:$G$12,3,FALSE)))</f>
        <v>0</v>
      </c>
      <c r="FJ52" s="190">
        <f>IF(ISNA(15/(VLOOKUP(VLOOKUP(BR52,Données!$J$2:$L$208,3,FALSE),Données!$E$10:$G$12,3,FALSE))),0,15/(VLOOKUP(VLOOKUP(BR52,Données!$J$2:$L$208,3,FALSE),Données!$E$10:$G$12,3,FALSE)))</f>
        <v>36</v>
      </c>
      <c r="FK52" s="190">
        <f>IF(ISNA(15/(VLOOKUP(VLOOKUP(BT52,Données!$J$2:$L$208,3,FALSE),Données!$E$10:$G$12,3,FALSE))),0,15/(VLOOKUP(VLOOKUP(BT52,Données!$J$2:$L$208,3,FALSE),Données!$E$10:$G$12,3,FALSE)))</f>
        <v>0</v>
      </c>
      <c r="FL52" s="190">
        <f>IF(ISNA(15/(VLOOKUP(VLOOKUP(BV52,Données!$J$2:$L$208,3,FALSE),Données!$E$10:$G$12,3,FALSE))),0,15/(VLOOKUP(VLOOKUP(BV52,Données!$J$2:$L$208,3,FALSE),Données!$E$10:$G$12,3,FALSE)))</f>
        <v>0</v>
      </c>
      <c r="FM52" s="190">
        <f>IF(ISNA(15/(VLOOKUP(VLOOKUP(BX52,Données!$J$2:$L$208,3,FALSE),Données!$E$10:$G$12,3,FALSE))),0,15/(VLOOKUP(VLOOKUP(BX52,Données!$J$2:$L$208,3,FALSE),Données!$E$10:$G$12,3,FALSE)))</f>
        <v>0</v>
      </c>
      <c r="FN52" s="191">
        <f>IF(ISNA(15/(VLOOKUP(VLOOKUP(BZ52,Données!$J$2:$L$208,3,FALSE),Données!$E$10:$G$12,3,FALSE))),0,15/(VLOOKUP(VLOOKUP(BZ52,Données!$J$2:$L$208,3,FALSE),Données!$E$10:$G$12,3,FALSE)))</f>
        <v>0</v>
      </c>
      <c r="FO52" s="305">
        <v>52</v>
      </c>
      <c r="FP52" s="188">
        <f t="shared" si="120"/>
        <v>36</v>
      </c>
      <c r="FQ52" s="190">
        <f t="shared" si="121"/>
        <v>78</v>
      </c>
      <c r="FR52" s="203">
        <f t="shared" si="217"/>
        <v>186</v>
      </c>
      <c r="FS52" s="203">
        <f>HLOOKUP(FO52,Plan!$I$6:$IO$26,20,FALSE)</f>
        <v>0</v>
      </c>
      <c r="FT52" s="202" t="s">
        <v>458</v>
      </c>
      <c r="FU52" s="190" t="str">
        <f t="shared" si="122"/>
        <v>17h45  0</v>
      </c>
      <c r="FV52" s="307">
        <f t="shared" si="218"/>
        <v>0</v>
      </c>
      <c r="FW52" s="308">
        <f t="shared" si="145"/>
        <v>1086</v>
      </c>
      <c r="FY52" s="233">
        <f>IFERROR(ROUNDUP((CB52*(VLOOKUP(VLOOKUP(CC52,Données!$J$2:$L$208,3,FALSE),Données!$E$10:$G$12,3,FALSE)))/1,0),0)</f>
        <v>0</v>
      </c>
      <c r="FZ52" s="218">
        <f>IFERROR(ROUNDUP((CD52*(VLOOKUP(VLOOKUP(CE52,Données!$J$2:$L$208,3,FALSE),Données!$E$10:$G$12,3,FALSE)))/1,0),0)</f>
        <v>0</v>
      </c>
      <c r="GA52" s="218">
        <f>IFERROR(ROUNDUP((CF52*(VLOOKUP(VLOOKUP(CG52,Données!$J$2:$L$208,3,FALSE),Données!$E$10:$G$12,3,FALSE)))/1,0),0)</f>
        <v>0</v>
      </c>
      <c r="GB52" s="218">
        <f>IFERROR(ROUNDUP((CH52*(VLOOKUP(VLOOKUP(CI52,Données!$J$2:$L$208,3,FALSE),Données!$E$10:$G$12,3,FALSE)))/1,0),0)</f>
        <v>0</v>
      </c>
      <c r="GC52" s="218">
        <f>IFERROR(ROUNDUP((CJ52*(VLOOKUP(VLOOKUP(CK52,Données!$J$2:$L$208,3,FALSE),Données!$E$10:$G$12,3,FALSE)))/1,0),0)</f>
        <v>0</v>
      </c>
      <c r="GD52" s="219">
        <f>IFERROR(ROUNDUP((CL52*(VLOOKUP(VLOOKUP(CM52,Données!$J$2:$L$208,3,FALSE),Données!$E$10:$G$12,3,FALSE)))/1,0),0)</f>
        <v>0</v>
      </c>
      <c r="GE52" s="217">
        <f>IF(ISNA(15/(VLOOKUP(VLOOKUP(CC52,Données!$J$2:$L$208,3,FALSE),Données!$E$10:$G$12,3,FALSE))),0,15/(VLOOKUP(VLOOKUP(CC52,Données!$J$2:$L$208,3,FALSE),Données!$E$10:$G$12,3,FALSE)))</f>
        <v>0</v>
      </c>
      <c r="GF52" s="218">
        <f>IF(ISNA(15/(VLOOKUP(VLOOKUP(CE52,Données!$J$2:$L$208,3,FALSE),Données!$E$10:$G$12,3,FALSE))),0,15/(VLOOKUP(VLOOKUP(CE52,Données!$J$2:$L$208,3,FALSE),Données!$E$10:$G$12,3,FALSE)))</f>
        <v>0</v>
      </c>
      <c r="GG52" s="218">
        <f>IF(ISNA(15/(VLOOKUP(VLOOKUP(CG52,Données!$J$2:$L$208,3,FALSE),Données!$E$10:$G$12,3,FALSE))),0,15/(VLOOKUP(VLOOKUP(CG52,Données!$J$2:$L$208,3,FALSE),Données!$E$10:$G$12,3,FALSE)))</f>
        <v>0</v>
      </c>
      <c r="GH52" s="218">
        <f>IF(ISNA(15/(VLOOKUP(VLOOKUP(CI52,Données!$J$2:$L$208,3,FALSE),Données!$E$10:$G$12,3,FALSE))),0,15/(VLOOKUP(VLOOKUP(CI52,Données!$J$2:$L$208,3,FALSE),Données!$E$10:$G$12,3,FALSE)))</f>
        <v>0</v>
      </c>
      <c r="GI52" s="218">
        <f>IF(ISNA(15/(VLOOKUP(VLOOKUP(CK52,Données!$J$2:$L$208,3,FALSE),Données!$E$10:$G$12,3,FALSE))),0,15/(VLOOKUP(VLOOKUP(CK52,Données!$J$2:$L$208,3,FALSE),Données!$E$10:$G$12,3,FALSE)))</f>
        <v>0</v>
      </c>
      <c r="GJ52" s="219">
        <f>IF(ISNA(15/(VLOOKUP(VLOOKUP(CM52,Données!$J$2:$L$208,3,FALSE),Données!$E$10:$G$12,3,FALSE))),0,15/(VLOOKUP(VLOOKUP(CM52,Données!$J$2:$L$208,3,FALSE),Données!$E$10:$G$12,3,FALSE)))</f>
        <v>0</v>
      </c>
      <c r="GK52" s="318">
        <v>52</v>
      </c>
      <c r="GL52" s="216">
        <f t="shared" si="124"/>
        <v>36</v>
      </c>
      <c r="GM52" s="218">
        <f t="shared" si="125"/>
        <v>0</v>
      </c>
      <c r="GN52" s="236" t="str">
        <f t="shared" si="219"/>
        <v/>
      </c>
      <c r="GO52" s="236">
        <f>HLOOKUP(GK52,Plan!$I$6:$IO$26,21,FALSE)</f>
        <v>0</v>
      </c>
      <c r="GP52" s="235" t="s">
        <v>458</v>
      </c>
      <c r="GQ52" s="218" t="str">
        <f t="shared" si="126"/>
        <v>17h45  0</v>
      </c>
      <c r="GR52" s="320">
        <f t="shared" si="220"/>
        <v>0</v>
      </c>
      <c r="GS52" s="321">
        <f t="shared" si="146"/>
        <v>138</v>
      </c>
      <c r="GT52" s="103"/>
      <c r="GU52" s="426">
        <v>0.73958333333333337</v>
      </c>
      <c r="GV52" s="431" t="e">
        <f>#REF!</f>
        <v>#REF!</v>
      </c>
      <c r="GW52" s="432" t="e">
        <f>#REF!</f>
        <v>#REF!</v>
      </c>
      <c r="GX52" s="448" t="e">
        <f t="shared" si="127"/>
        <v>#REF!</v>
      </c>
      <c r="GY52" s="431" t="e">
        <f>#REF!</f>
        <v>#REF!</v>
      </c>
      <c r="GZ52" s="423" t="e">
        <f>#REF!</f>
        <v>#REF!</v>
      </c>
      <c r="HA52" s="434" t="e">
        <f>#REF!</f>
        <v>#REF!</v>
      </c>
      <c r="HB52" s="451" t="e">
        <f t="shared" si="128"/>
        <v>#REF!</v>
      </c>
      <c r="HD52" s="426">
        <v>0.73958333333333337</v>
      </c>
      <c r="HE52" s="453" t="str">
        <f>IF(AB52=0,"",IF(VLOOKUP(AC52,Données!$J$2:$M$258,4,FALSE)="G",AB52,""))</f>
        <v/>
      </c>
      <c r="HF52" s="397" t="str">
        <f>IF(AD52=0,"",IF(VLOOKUP(AE52,Données!$J$2:$M$258,4,FALSE)="G",AD52,""))</f>
        <v/>
      </c>
      <c r="HG52" s="397" t="str">
        <f>IF(AF52=0,"",IF(VLOOKUP(AG52,Données!$J$2:$M$258,4,FALSE)="G",AF52,""))</f>
        <v/>
      </c>
      <c r="HH52" s="397" t="str">
        <f>IF(AH52=0,"",IF(VLOOKUP(AI52,Données!$J$2:$M$258,4,FALSE)="G",AH52,""))</f>
        <v/>
      </c>
      <c r="HI52" s="397" t="str">
        <f>IF(AJ52=0,"",IF(VLOOKUP(AK52,Données!$J$2:$M$258,4,FALSE)="G",AJ52,""))</f>
        <v/>
      </c>
      <c r="HJ52" s="461" t="str">
        <f>IF(AL52=0,"",IF(VLOOKUP(AM52,Données!$J$2:$M$258,4,FALSE)="G",AL52,""))</f>
        <v/>
      </c>
      <c r="HK52" s="464">
        <f t="shared" si="129"/>
        <v>0</v>
      </c>
      <c r="HL52" s="453" t="str">
        <f>IF(AO52=0,"",IF(VLOOKUP(AP52,Données!$J$2:$M$258,4,FALSE)="G",AO52,""))</f>
        <v/>
      </c>
      <c r="HM52" s="397" t="str">
        <f>IF(AQ52=0,"",IF(VLOOKUP(AR52,Données!$J$2:$M$258,4,FALSE)="G",AQ52,""))</f>
        <v/>
      </c>
      <c r="HN52" s="397">
        <f>IF(AS52=0,"",IF(VLOOKUP(AT52,Données!$J$2:$M$258,4,FALSE)="G",AS52,""))</f>
        <v>100</v>
      </c>
      <c r="HO52" s="397" t="str">
        <f>IF(AU52=0,"",IF(VLOOKUP(AV52,Données!$J$2:$M$258,4,FALSE)="G",AU52,""))</f>
        <v/>
      </c>
      <c r="HP52" s="397" t="str">
        <f>IF(AW52=0,"",IF(VLOOKUP(AX52,Données!$J$2:$M$258,4,FALSE)="G",AW52,""))</f>
        <v/>
      </c>
      <c r="HQ52" s="461" t="str">
        <f>IF(AY52=0,"",IF(VLOOKUP(AZ52,Données!$J$2:$M$258,4,FALSE)="G",AY52,""))</f>
        <v/>
      </c>
      <c r="HR52" s="464">
        <f t="shared" si="130"/>
        <v>100</v>
      </c>
      <c r="HS52" s="453">
        <f>IF(BB52=0,"",IF(VLOOKUP(BC52,Données!$J$2:$M$258,4,FALSE)="G",BB52,""))</f>
        <v>115</v>
      </c>
      <c r="HT52" s="397" t="str">
        <f>IF(BD52=0,"",IF(VLOOKUP(BE52,Données!$J$2:$M$258,4,FALSE)="G",BD52,""))</f>
        <v/>
      </c>
      <c r="HU52" s="397" t="str">
        <f>IF(BF52=0,"",IF(VLOOKUP(BG52,Données!$J$2:$M$258,4,FALSE)="G",BF52,""))</f>
        <v/>
      </c>
      <c r="HV52" s="397" t="str">
        <f>IF(BH52=0,"",IF(VLOOKUP(BI52,Données!$J$2:$M$258,4,FALSE)="G",BH52,""))</f>
        <v/>
      </c>
      <c r="HW52" s="397" t="str">
        <f>IF(BJ52=0,"",IF(VLOOKUP(BK52,Données!$J$2:$M$258,4,FALSE)="G",BJ52,""))</f>
        <v/>
      </c>
      <c r="HX52" s="461" t="str">
        <f>IF(BL52=0,"",IF(VLOOKUP(BM52,Données!$J$2:$M$258,4,FALSE)="G",BL52,""))</f>
        <v/>
      </c>
      <c r="HY52" s="464">
        <f t="shared" si="131"/>
        <v>115</v>
      </c>
      <c r="HZ52" s="453" t="str">
        <f>IF(BO52=0,"",IF(VLOOKUP(BP52,Données!$J$2:$M$258,4,FALSE)="G",BO52,""))</f>
        <v/>
      </c>
      <c r="IA52" s="397">
        <f>IF(BQ52=0,"",IF(VLOOKUP(BR52,Données!$J$2:$M$258,4,FALSE)="G",BQ52,""))</f>
        <v>186</v>
      </c>
      <c r="IB52" s="397" t="str">
        <f>IF(BS52=0,"",IF(VLOOKUP(BT52,Données!$J$2:$M$258,4,FALSE)="G",BS52,""))</f>
        <v/>
      </c>
      <c r="IC52" s="397" t="str">
        <f>IF(BU52=0,"",IF(VLOOKUP(BV52,Données!$J$2:$M$258,4,FALSE)="G",BU52,""))</f>
        <v/>
      </c>
      <c r="ID52" s="397" t="str">
        <f>IF(BW52=0,"",IF(VLOOKUP(BX52,Données!$J$2:$M$258,4,FALSE)="G",BW52,""))</f>
        <v/>
      </c>
      <c r="IE52" s="461" t="str">
        <f>IF(BY52=0,"",IF(VLOOKUP(BZ52,Données!$J$2:$M$258,4,FALSE)="G",BY52,""))</f>
        <v/>
      </c>
      <c r="IF52" s="464">
        <f t="shared" si="132"/>
        <v>186</v>
      </c>
      <c r="IG52" s="453" t="str">
        <f>IF(CB52=0,"",IF(VLOOKUP(CC52,Données!$J$2:$M$258,4,FALSE)="G",CB52,""))</f>
        <v/>
      </c>
      <c r="IH52" s="397" t="str">
        <f>IF(CD52=0,"",IF(VLOOKUP(CE52,Données!$J$2:$M$258,4,FALSE)="G",CD52,""))</f>
        <v/>
      </c>
      <c r="II52" s="397" t="str">
        <f>IF(CF52=0,"",IF(VLOOKUP(CG52,Données!$J$2:$M$258,4,FALSE)="G",CF52,""))</f>
        <v/>
      </c>
      <c r="IJ52" s="397" t="str">
        <f>IF(CH52=0,"",IF(VLOOKUP(CI52,Données!$J$2:$M$258,4,FALSE)="G",CH52,""))</f>
        <v/>
      </c>
      <c r="IK52" s="397" t="str">
        <f>IF(CJ52=0,"",IF(VLOOKUP(CK52,Données!$J$2:$M$258,4,FALSE)="G",CJ52,""))</f>
        <v/>
      </c>
      <c r="IL52" s="461" t="str">
        <f>IF(CL52=0,"",IF(VLOOKUP(CM52,Données!$J$2:$M$258,4,FALSE)="G",CL52,""))</f>
        <v/>
      </c>
      <c r="IM52" s="464">
        <f t="shared" si="133"/>
        <v>0</v>
      </c>
      <c r="IO52" s="480">
        <f t="shared" si="221"/>
        <v>0</v>
      </c>
      <c r="IP52" s="481">
        <f t="shared" si="222"/>
        <v>100</v>
      </c>
      <c r="IQ52" s="482">
        <f t="shared" si="223"/>
        <v>0</v>
      </c>
      <c r="IR52" s="483">
        <f t="shared" si="224"/>
        <v>0</v>
      </c>
      <c r="IS52" s="484">
        <f t="shared" si="225"/>
        <v>0</v>
      </c>
      <c r="IT52" s="481">
        <f t="shared" si="226"/>
        <v>100</v>
      </c>
      <c r="IU52" s="482">
        <f t="shared" si="134"/>
        <v>8</v>
      </c>
      <c r="IV52" s="485">
        <f t="shared" si="135"/>
        <v>0</v>
      </c>
      <c r="IW52" s="483">
        <f>HLOOKUP(FO52,Plan!$I$6:$IO$30,25,FALSE)</f>
        <v>0</v>
      </c>
      <c r="IX52" s="482" t="str">
        <f t="shared" si="227"/>
        <v>17h45  8</v>
      </c>
      <c r="IY52" s="485">
        <f t="shared" si="228"/>
        <v>96</v>
      </c>
      <c r="IZ52" s="486">
        <f t="shared" si="229"/>
        <v>190</v>
      </c>
      <c r="JA52" s="484" t="str">
        <f t="shared" si="230"/>
        <v>17h45  0</v>
      </c>
      <c r="JB52" s="485">
        <f t="shared" si="231"/>
        <v>0</v>
      </c>
      <c r="JC52" s="487">
        <f t="shared" si="232"/>
        <v>0</v>
      </c>
      <c r="JD52" s="488" t="e">
        <f t="shared" si="136"/>
        <v>#REF!</v>
      </c>
      <c r="JF52" s="512">
        <f t="shared" si="233"/>
        <v>115</v>
      </c>
      <c r="JG52" s="513">
        <f t="shared" si="234"/>
        <v>186</v>
      </c>
      <c r="JH52" s="514">
        <f t="shared" si="235"/>
        <v>0</v>
      </c>
      <c r="JI52" s="515">
        <f t="shared" si="236"/>
        <v>115</v>
      </c>
      <c r="JJ52" s="513">
        <f t="shared" si="237"/>
        <v>186</v>
      </c>
      <c r="JK52" s="516">
        <f t="shared" si="238"/>
        <v>0</v>
      </c>
      <c r="JL52" s="517">
        <f t="shared" si="239"/>
        <v>0</v>
      </c>
      <c r="JM52" s="513">
        <f t="shared" si="240"/>
        <v>0</v>
      </c>
      <c r="JN52" s="514">
        <f t="shared" si="241"/>
        <v>0</v>
      </c>
      <c r="JO52" s="506">
        <f t="shared" si="137"/>
        <v>9</v>
      </c>
      <c r="JP52" s="507">
        <f t="shared" si="138"/>
        <v>0</v>
      </c>
      <c r="JQ52" s="507">
        <f t="shared" si="139"/>
        <v>0</v>
      </c>
      <c r="JR52" s="508">
        <f>HLOOKUP(GK52,Plan!$I$6:$IO$30,25,FALSE)</f>
        <v>0</v>
      </c>
      <c r="JS52" s="515" t="str">
        <f t="shared" si="242"/>
        <v>17h45  9</v>
      </c>
      <c r="JT52" s="513">
        <f t="shared" si="243"/>
        <v>324</v>
      </c>
      <c r="JU52" s="518">
        <f t="shared" si="244"/>
        <v>172.625</v>
      </c>
      <c r="JV52" s="517" t="str">
        <f t="shared" si="245"/>
        <v>17h45  0</v>
      </c>
      <c r="JW52" s="513">
        <f t="shared" si="246"/>
        <v>0</v>
      </c>
      <c r="JX52" s="519">
        <f t="shared" si="247"/>
        <v>1086</v>
      </c>
      <c r="JY52" s="515" t="str">
        <f t="shared" si="248"/>
        <v>17h45  0</v>
      </c>
      <c r="JZ52" s="513">
        <f t="shared" si="249"/>
        <v>0</v>
      </c>
      <c r="KA52" s="518">
        <f t="shared" si="250"/>
        <v>138</v>
      </c>
      <c r="KB52" s="520" t="e">
        <f t="shared" si="140"/>
        <v>#REF!</v>
      </c>
    </row>
    <row r="53" spans="1:288" ht="14.25" x14ac:dyDescent="0.2">
      <c r="A53" s="385">
        <f t="shared" si="0"/>
        <v>52</v>
      </c>
      <c r="B53" s="386" t="s">
        <v>407</v>
      </c>
      <c r="C53" s="387" t="s">
        <v>582</v>
      </c>
      <c r="D53" s="388" t="s">
        <v>774</v>
      </c>
      <c r="E53" s="388" t="s">
        <v>262</v>
      </c>
      <c r="F53" s="388">
        <v>120</v>
      </c>
      <c r="G53" s="394" t="str">
        <f>IF(ISNA(VLOOKUP(E53,Données!$J$2:$K$258,2,FALSE)),"",VLOOKUP(E53,Données!$J$2:$K$258,2,FALSE))</f>
        <v>London Heathrow</v>
      </c>
      <c r="H53" s="80"/>
      <c r="I53" s="77" t="str">
        <f t="shared" si="107"/>
        <v>1240GPD</v>
      </c>
      <c r="J53" s="82"/>
      <c r="K53" s="344" t="s">
        <v>727</v>
      </c>
      <c r="M53" s="84">
        <f t="shared" si="1"/>
        <v>0</v>
      </c>
      <c r="N53" s="84">
        <f t="shared" si="2"/>
        <v>0</v>
      </c>
      <c r="O53" s="84">
        <f t="shared" si="3"/>
        <v>0</v>
      </c>
      <c r="P53" s="84">
        <f t="shared" si="4"/>
        <v>1</v>
      </c>
      <c r="Q53" s="84">
        <f t="shared" si="5"/>
        <v>0</v>
      </c>
      <c r="S53" s="86" t="str">
        <f t="shared" si="108"/>
        <v>1240</v>
      </c>
      <c r="T53" s="371" t="str">
        <f>VLOOKUP(S53,Données!$Q$2:$R$229,2,FALSE)</f>
        <v>1230</v>
      </c>
      <c r="U53" s="85">
        <f>COUNTIF($T$4:T53,T53)</f>
        <v>2</v>
      </c>
      <c r="V53" s="85" t="str">
        <f t="shared" si="6"/>
        <v>GPD</v>
      </c>
      <c r="W53" s="85" t="str">
        <f t="shared" si="109"/>
        <v>12302GPD</v>
      </c>
      <c r="X53" s="85">
        <f t="shared" si="149"/>
        <v>254</v>
      </c>
      <c r="Y53" s="85" t="str">
        <f t="shared" si="150"/>
        <v>YYZ</v>
      </c>
      <c r="AA53" s="342" t="s">
        <v>43</v>
      </c>
      <c r="AB53" s="107">
        <f t="shared" si="151"/>
        <v>0</v>
      </c>
      <c r="AC53" s="106" t="str">
        <f t="shared" si="251"/>
        <v/>
      </c>
      <c r="AD53" s="97">
        <f t="shared" si="152"/>
        <v>0</v>
      </c>
      <c r="AE53" s="106" t="str">
        <f t="shared" si="153"/>
        <v/>
      </c>
      <c r="AF53" s="97">
        <f t="shared" si="154"/>
        <v>0</v>
      </c>
      <c r="AG53" s="106" t="str">
        <f t="shared" si="155"/>
        <v/>
      </c>
      <c r="AH53" s="97">
        <f t="shared" si="156"/>
        <v>0</v>
      </c>
      <c r="AI53" s="106" t="str">
        <f t="shared" si="157"/>
        <v/>
      </c>
      <c r="AJ53" s="97">
        <f t="shared" si="158"/>
        <v>0</v>
      </c>
      <c r="AK53" s="106" t="str">
        <f t="shared" si="159"/>
        <v/>
      </c>
      <c r="AL53" s="97">
        <f t="shared" si="160"/>
        <v>0</v>
      </c>
      <c r="AM53" s="108" t="str">
        <f t="shared" si="161"/>
        <v/>
      </c>
      <c r="AN53" s="113"/>
      <c r="AO53" s="115">
        <f t="shared" si="162"/>
        <v>0</v>
      </c>
      <c r="AP53" s="114" t="str">
        <f t="shared" si="163"/>
        <v/>
      </c>
      <c r="AQ53" s="89">
        <f t="shared" si="164"/>
        <v>0</v>
      </c>
      <c r="AR53" s="114" t="str">
        <f t="shared" si="165"/>
        <v/>
      </c>
      <c r="AS53" s="89">
        <f t="shared" si="166"/>
        <v>0</v>
      </c>
      <c r="AT53" s="114" t="str">
        <f t="shared" si="167"/>
        <v/>
      </c>
      <c r="AU53" s="89">
        <f t="shared" si="168"/>
        <v>0</v>
      </c>
      <c r="AV53" s="114" t="str">
        <f t="shared" si="169"/>
        <v/>
      </c>
      <c r="AW53" s="89">
        <f t="shared" si="170"/>
        <v>0</v>
      </c>
      <c r="AX53" s="114" t="str">
        <f t="shared" si="171"/>
        <v/>
      </c>
      <c r="AY53" s="89">
        <f t="shared" si="172"/>
        <v>0</v>
      </c>
      <c r="AZ53" s="116" t="str">
        <f t="shared" si="173"/>
        <v/>
      </c>
      <c r="BA53" s="113"/>
      <c r="BB53" s="122">
        <f t="shared" si="174"/>
        <v>0</v>
      </c>
      <c r="BC53" s="121" t="str">
        <f t="shared" si="175"/>
        <v/>
      </c>
      <c r="BD53" s="91">
        <f t="shared" si="176"/>
        <v>110</v>
      </c>
      <c r="BE53" s="121" t="str">
        <f t="shared" si="177"/>
        <v>TUN</v>
      </c>
      <c r="BF53" s="91">
        <f t="shared" si="178"/>
        <v>0</v>
      </c>
      <c r="BG53" s="121" t="str">
        <f t="shared" si="179"/>
        <v/>
      </c>
      <c r="BH53" s="91">
        <f t="shared" si="180"/>
        <v>0</v>
      </c>
      <c r="BI53" s="121" t="str">
        <f t="shared" si="181"/>
        <v/>
      </c>
      <c r="BJ53" s="91">
        <f t="shared" si="182"/>
        <v>0</v>
      </c>
      <c r="BK53" s="121" t="str">
        <f t="shared" si="183"/>
        <v/>
      </c>
      <c r="BL53" s="91">
        <f t="shared" si="184"/>
        <v>0</v>
      </c>
      <c r="BM53" s="123" t="str">
        <f t="shared" si="185"/>
        <v/>
      </c>
      <c r="BN53" s="113"/>
      <c r="BO53" s="129">
        <f t="shared" si="186"/>
        <v>134</v>
      </c>
      <c r="BP53" s="128" t="str">
        <f t="shared" si="187"/>
        <v>LHR</v>
      </c>
      <c r="BQ53" s="93">
        <f t="shared" si="188"/>
        <v>0</v>
      </c>
      <c r="BR53" s="128" t="str">
        <f t="shared" si="189"/>
        <v/>
      </c>
      <c r="BS53" s="93">
        <f t="shared" si="190"/>
        <v>0</v>
      </c>
      <c r="BT53" s="128" t="str">
        <f t="shared" si="191"/>
        <v/>
      </c>
      <c r="BU53" s="93">
        <f t="shared" si="192"/>
        <v>0</v>
      </c>
      <c r="BV53" s="128" t="str">
        <f t="shared" si="193"/>
        <v/>
      </c>
      <c r="BW53" s="93">
        <f t="shared" si="194"/>
        <v>0</v>
      </c>
      <c r="BX53" s="128" t="str">
        <f t="shared" si="195"/>
        <v/>
      </c>
      <c r="BY53" s="93">
        <f t="shared" si="196"/>
        <v>0</v>
      </c>
      <c r="BZ53" s="130" t="str">
        <f t="shared" si="197"/>
        <v/>
      </c>
      <c r="CA53" s="113"/>
      <c r="CB53" s="136">
        <f t="shared" si="198"/>
        <v>0</v>
      </c>
      <c r="CC53" s="135" t="str">
        <f t="shared" si="199"/>
        <v/>
      </c>
      <c r="CD53" s="95">
        <f t="shared" si="200"/>
        <v>0</v>
      </c>
      <c r="CE53" s="135" t="str">
        <f t="shared" si="201"/>
        <v/>
      </c>
      <c r="CF53" s="95">
        <f t="shared" si="202"/>
        <v>0</v>
      </c>
      <c r="CG53" s="135" t="str">
        <f t="shared" si="203"/>
        <v/>
      </c>
      <c r="CH53" s="95">
        <f t="shared" si="204"/>
        <v>0</v>
      </c>
      <c r="CI53" s="135" t="str">
        <f t="shared" si="205"/>
        <v/>
      </c>
      <c r="CJ53" s="95">
        <f t="shared" si="206"/>
        <v>0</v>
      </c>
      <c r="CK53" s="135" t="str">
        <f t="shared" si="207"/>
        <v/>
      </c>
      <c r="CL53" s="95">
        <f t="shared" si="208"/>
        <v>0</v>
      </c>
      <c r="CM53" s="137" t="str">
        <f t="shared" si="209"/>
        <v/>
      </c>
      <c r="CO53" s="163">
        <f>IFERROR(ROUNDUP((AB53*(VLOOKUP(VLOOKUP(AC53,Données!$J$2:$L$208,3,FALSE),Données!$E$10:$G$12,3,FALSE)))/1,0),0)</f>
        <v>0</v>
      </c>
      <c r="CP53" s="159">
        <f>IFERROR(ROUNDUP((AD53*(VLOOKUP(VLOOKUP(AE53,Données!$J$2:$L$208,3,FALSE),Données!$E$10:$G$12,3,FALSE)))/1,0),0)</f>
        <v>0</v>
      </c>
      <c r="CQ53" s="159">
        <f>IFERROR(ROUNDUP((AF53*(VLOOKUP(VLOOKUP(AG53,Données!$J$2:$L$208,3,FALSE),Données!$E$10:$G$12,3,FALSE)))/1,0),0)</f>
        <v>0</v>
      </c>
      <c r="CR53" s="159">
        <f>IFERROR(ROUNDUP((AH53*(VLOOKUP(VLOOKUP(AI53,Données!$J$2:$L$208,3,FALSE),Données!$E$10:$G$12,3,FALSE)))/1,0),0)</f>
        <v>0</v>
      </c>
      <c r="CS53" s="159">
        <f>IFERROR(ROUNDUP((AJ53*(VLOOKUP(VLOOKUP(AK53,Données!$J$2:$L$208,3,FALSE),Données!$E$10:$G$12,3,FALSE)))/1,0),0)</f>
        <v>0</v>
      </c>
      <c r="CT53" s="160">
        <f>IFERROR(ROUNDUP((AL53*(VLOOKUP(VLOOKUP(AM53,Données!$J$2:$L$208,3,FALSE),Données!$E$10:$G$12,3,FALSE)))/1,0),0)</f>
        <v>0</v>
      </c>
      <c r="CU53" s="158">
        <f>IF(ISNA(15/(VLOOKUP(VLOOKUP(AC53,Données!$J$2:$L$208,3,FALSE),Données!$E$10:$G$12,3,FALSE))),0,15/(VLOOKUP(VLOOKUP(AC53,Données!$J$2:$L$208,3,FALSE),Données!$E$10:$G$12,3,FALSE)))</f>
        <v>0</v>
      </c>
      <c r="CV53" s="159">
        <f>IF(ISNA(15/(VLOOKUP(VLOOKUP(AE53,Données!$J$2:$L$208,3,FALSE),Données!$E$10:$G$12,3,FALSE))),0,15/(VLOOKUP(VLOOKUP(AE53,Données!$J$2:$L$208,3,FALSE),Données!$E$10:$G$12,3,FALSE)))</f>
        <v>0</v>
      </c>
      <c r="CW53" s="159">
        <f>IF(ISNA(15/(VLOOKUP(VLOOKUP(AG53,Données!$J$2:$L$208,3,FALSE),Données!$E$10:$G$12,3,FALSE))),0,15/(VLOOKUP(VLOOKUP(AG53,Données!$J$2:$L$208,3,FALSE),Données!$E$10:$G$12,3,FALSE)))</f>
        <v>0</v>
      </c>
      <c r="CX53" s="159">
        <f>IF(ISNA(15/(VLOOKUP(VLOOKUP(AI53,Données!$J$2:$L$208,3,FALSE),Données!$E$10:$G$12,3,FALSE))),0,15/(VLOOKUP(VLOOKUP(AI53,Données!$J$2:$L$208,3,FALSE),Données!$E$10:$G$12,3,FALSE)))</f>
        <v>0</v>
      </c>
      <c r="CY53" s="159">
        <f>IF(ISNA(15/(VLOOKUP(VLOOKUP(AK53,Données!$J$2:$L$208,3,FALSE),Données!$E$10:$G$12,3,FALSE))),0,15/(VLOOKUP(VLOOKUP(AK53,Données!$J$2:$L$208,3,FALSE),Données!$E$10:$G$12,3,FALSE)))</f>
        <v>0</v>
      </c>
      <c r="CZ53" s="160">
        <f>IF(ISNA(15/(VLOOKUP(VLOOKUP(AM53,Données!$J$2:$L$208,3,FALSE),Données!$E$10:$G$12,3,FALSE))),0,15/(VLOOKUP(VLOOKUP(AM53,Données!$J$2:$L$208,3,FALSE),Données!$E$10:$G$12,3,FALSE)))</f>
        <v>0</v>
      </c>
      <c r="DA53" s="258">
        <v>53</v>
      </c>
      <c r="DB53" s="162">
        <f t="shared" si="252"/>
        <v>12</v>
      </c>
      <c r="DC53" s="161">
        <f t="shared" si="210"/>
        <v>0</v>
      </c>
      <c r="DD53" s="256">
        <f t="shared" si="211"/>
        <v>0</v>
      </c>
      <c r="DE53" s="259">
        <f>HLOOKUP(DA53,Plan!$I$6:$IO$26,17,FALSE)</f>
        <v>8</v>
      </c>
      <c r="DF53" s="164" t="s">
        <v>459</v>
      </c>
      <c r="DG53" s="157" t="str">
        <f t="shared" si="113"/>
        <v>18h00  8</v>
      </c>
      <c r="DH53" s="332">
        <f t="shared" si="212"/>
        <v>96</v>
      </c>
      <c r="DI53" s="334">
        <f t="shared" si="141"/>
        <v>94</v>
      </c>
      <c r="DK53" s="226">
        <f>IFERROR(ROUNDUP((AO53*(VLOOKUP(VLOOKUP(AP53,Données!$J$2:$L$208,3,FALSE),Données!$E$10:$G$12,3,FALSE)))/1,0),0)</f>
        <v>0</v>
      </c>
      <c r="DL53" s="173">
        <f>IFERROR(ROUNDUP((AQ53*(VLOOKUP(VLOOKUP(AR53,Données!$J$2:$L$208,3,FALSE),Données!$E$10:$G$12,3,FALSE)))/1,0),0)</f>
        <v>0</v>
      </c>
      <c r="DM53" s="173">
        <f>IFERROR(ROUNDUP((AS53*(VLOOKUP(VLOOKUP(AT53,Données!$J$2:$L$208,3,FALSE),Données!$E$10:$G$12,3,FALSE)))/1,0),0)</f>
        <v>0</v>
      </c>
      <c r="DN53" s="173">
        <f>IFERROR(ROUNDUP((AU53*(VLOOKUP(VLOOKUP(AV53,Données!$J$2:$L$208,3,FALSE),Données!$E$10:$G$12,3,FALSE)))/1,0),0)</f>
        <v>0</v>
      </c>
      <c r="DO53" s="173">
        <f>IFERROR(ROUNDUP((AW53*(VLOOKUP(VLOOKUP(AX53,Données!$J$2:$L$208,3,FALSE),Données!$E$10:$G$12,3,FALSE)))/1,0),0)</f>
        <v>0</v>
      </c>
      <c r="DP53" s="174">
        <f>IFERROR(ROUNDUP((AY53*(VLOOKUP(VLOOKUP(AZ53,Données!$J$2:$L$208,3,FALSE),Données!$E$10:$G$12,3,FALSE)))/1,0),0)</f>
        <v>0</v>
      </c>
      <c r="DQ53" s="172">
        <f>IF(ISNA(15/(VLOOKUP(VLOOKUP(AP53,Données!$J$2:$L$208,3,FALSE),Données!$E$10:$G$12,3,FALSE))),0,15/(VLOOKUP(VLOOKUP(AP53,Données!$J$2:$L$208,3,FALSE),Données!$E$10:$G$12,3,FALSE)))</f>
        <v>0</v>
      </c>
      <c r="DR53" s="173">
        <f>IF(ISNA(15/(VLOOKUP(VLOOKUP(AR53,Données!$J$2:$L$208,3,FALSE),Données!$E$10:$G$12,3,FALSE))),0,15/(VLOOKUP(VLOOKUP(AR53,Données!$J$2:$L$208,3,FALSE),Données!$E$10:$G$12,3,FALSE)))</f>
        <v>0</v>
      </c>
      <c r="DS53" s="173">
        <f>IF(ISNA(15/(VLOOKUP(VLOOKUP(AT53,Données!$J$2:$L$208,3,FALSE),Données!$E$10:$G$12,3,FALSE))),0,15/(VLOOKUP(VLOOKUP(AT53,Données!$J$2:$L$208,3,FALSE),Données!$E$10:$G$12,3,FALSE)))</f>
        <v>0</v>
      </c>
      <c r="DT53" s="173">
        <f>IF(ISNA(15/(VLOOKUP(VLOOKUP(AV53,Données!$J$2:$L$208,3,FALSE),Données!$E$10:$G$12,3,FALSE))),0,15/(VLOOKUP(VLOOKUP(AV53,Données!$J$2:$L$208,3,FALSE),Données!$E$10:$G$12,3,FALSE)))</f>
        <v>0</v>
      </c>
      <c r="DU53" s="173">
        <f>IF(ISNA(15/(VLOOKUP(VLOOKUP(AX53,Données!$J$2:$L$208,3,FALSE),Données!$E$10:$G$12,3,FALSE))),0,15/(VLOOKUP(VLOOKUP(AX53,Données!$J$2:$L$208,3,FALSE),Données!$E$10:$G$12,3,FALSE)))</f>
        <v>0</v>
      </c>
      <c r="DV53" s="174">
        <f>IF(ISNA(15/(VLOOKUP(VLOOKUP(AZ53,Données!$J$2:$L$208,3,FALSE),Données!$E$10:$G$12,3,FALSE))),0,15/(VLOOKUP(VLOOKUP(AZ53,Données!$J$2:$L$208,3,FALSE),Données!$E$10:$G$12,3,FALSE)))</f>
        <v>0</v>
      </c>
      <c r="DW53" s="282">
        <v>53</v>
      </c>
      <c r="DX53" s="169">
        <f t="shared" si="114"/>
        <v>36</v>
      </c>
      <c r="DY53" s="171">
        <f t="shared" si="115"/>
        <v>0</v>
      </c>
      <c r="DZ53" s="228" t="str">
        <f t="shared" si="213"/>
        <v/>
      </c>
      <c r="EA53" s="283">
        <f>HLOOKUP(DW53,Plan!$I$6:$IO$26,16,FALSE)</f>
        <v>0</v>
      </c>
      <c r="EB53" s="278" t="s">
        <v>459</v>
      </c>
      <c r="EC53" s="279" t="str">
        <f t="shared" si="116"/>
        <v>18h00  0</v>
      </c>
      <c r="ED53" s="84">
        <f t="shared" si="214"/>
        <v>0</v>
      </c>
      <c r="EE53" s="286">
        <f t="shared" si="143"/>
        <v>0</v>
      </c>
      <c r="EG53" s="208">
        <f>IFERROR(ROUNDUP((BB53*(VLOOKUP(VLOOKUP(BC53,Données!$J$2:$L$208,3,FALSE),Données!$E$10:$G$12,3,FALSE)))/1,0),0)</f>
        <v>0</v>
      </c>
      <c r="EH53" s="182">
        <f>IFERROR(ROUNDUP((BD53*(VLOOKUP(VLOOKUP(BE53,Données!$J$2:$L$208,3,FALSE),Données!$E$10:$G$12,3,FALSE)))/1,0),0)</f>
        <v>147</v>
      </c>
      <c r="EI53" s="182">
        <f>IFERROR(ROUNDUP((BF53*(VLOOKUP(VLOOKUP(BG53,Données!$J$2:$L$208,3,FALSE),Données!$E$10:$G$12,3,FALSE)))/1,0),0)</f>
        <v>0</v>
      </c>
      <c r="EJ53" s="182">
        <f>IFERROR(ROUNDUP((BH53*(VLOOKUP(VLOOKUP(BI53,Données!$J$2:$L$208,3,FALSE),Données!$E$10:$G$12,3,FALSE)))/1,0),0)</f>
        <v>0</v>
      </c>
      <c r="EK53" s="182">
        <f>IFERROR(ROUNDUP((BJ53*(VLOOKUP(VLOOKUP(BK53,Données!$J$2:$L$208,3,FALSE),Données!$E$10:$G$12,3,FALSE)))/1,0),0)</f>
        <v>0</v>
      </c>
      <c r="EL53" s="183">
        <f>IFERROR(ROUNDUP((BL53*(VLOOKUP(VLOOKUP(BM53,Données!$J$2:$L$208,3,FALSE),Données!$E$10:$G$12,3,FALSE)))/1,0),0)</f>
        <v>0</v>
      </c>
      <c r="EM53" s="181">
        <f>IF(ISNA(15/(VLOOKUP(VLOOKUP(BC53,Données!$J$2:$L$208,3,FALSE),Données!$E$10:$G$12,3,FALSE))),0,15/(VLOOKUP(VLOOKUP(BC53,Données!$J$2:$L$208,3,FALSE),Données!$E$10:$G$12,3,FALSE)))</f>
        <v>0</v>
      </c>
      <c r="EN53" s="182">
        <f>IF(ISNA(15/(VLOOKUP(VLOOKUP(BE53,Données!$J$2:$L$208,3,FALSE),Données!$E$10:$G$12,3,FALSE))),0,15/(VLOOKUP(VLOOKUP(BE53,Données!$J$2:$L$208,3,FALSE),Données!$E$10:$G$12,3,FALSE)))</f>
        <v>11.25</v>
      </c>
      <c r="EO53" s="182">
        <f>IF(ISNA(15/(VLOOKUP(VLOOKUP(BG53,Données!$J$2:$L$208,3,FALSE),Données!$E$10:$G$12,3,FALSE))),0,15/(VLOOKUP(VLOOKUP(BG53,Données!$J$2:$L$208,3,FALSE),Données!$E$10:$G$12,3,FALSE)))</f>
        <v>0</v>
      </c>
      <c r="EP53" s="182">
        <f>IF(ISNA(15/(VLOOKUP(VLOOKUP(BI53,Données!$J$2:$L$208,3,FALSE),Données!$E$10:$G$12,3,FALSE))),0,15/(VLOOKUP(VLOOKUP(BI53,Données!$J$2:$L$208,3,FALSE),Données!$E$10:$G$12,3,FALSE)))</f>
        <v>0</v>
      </c>
      <c r="EQ53" s="182">
        <f>IF(ISNA(15/(VLOOKUP(VLOOKUP(BK53,Données!$J$2:$L$208,3,FALSE),Données!$E$10:$G$12,3,FALSE))),0,15/(VLOOKUP(VLOOKUP(BK53,Données!$J$2:$L$208,3,FALSE),Données!$E$10:$G$12,3,FALSE)))</f>
        <v>0</v>
      </c>
      <c r="ER53" s="183">
        <f>IF(ISNA(15/(VLOOKUP(VLOOKUP(BM53,Données!$J$2:$L$208,3,FALSE),Données!$E$10:$G$12,3,FALSE))),0,15/(VLOOKUP(VLOOKUP(BM53,Données!$J$2:$L$208,3,FALSE),Données!$E$10:$G$12,3,FALSE)))</f>
        <v>0</v>
      </c>
      <c r="ES53" s="293">
        <v>53</v>
      </c>
      <c r="ET53" s="573">
        <f t="shared" si="117"/>
        <v>12</v>
      </c>
      <c r="EU53" s="180">
        <f t="shared" si="118"/>
        <v>147</v>
      </c>
      <c r="EV53" s="211">
        <f t="shared" si="215"/>
        <v>110</v>
      </c>
      <c r="EW53" s="211">
        <f>HLOOKUP(ES53,Plan!$I$6:$IO$26,19,FALSE)</f>
        <v>9</v>
      </c>
      <c r="EX53" s="210" t="s">
        <v>459</v>
      </c>
      <c r="EY53" s="182" t="str">
        <f t="shared" si="119"/>
        <v>18h00  9</v>
      </c>
      <c r="EZ53" s="295">
        <f t="shared" si="216"/>
        <v>108</v>
      </c>
      <c r="FA53" s="296">
        <f t="shared" si="148"/>
        <v>114.125</v>
      </c>
      <c r="FC53" s="200">
        <f>IFERROR(ROUNDUP((BO53*(VLOOKUP(VLOOKUP(BP53,Données!$J$2:$L$208,3,FALSE),Données!$E$10:$G$12,3,FALSE)))/1,0),0)</f>
        <v>56</v>
      </c>
      <c r="FD53" s="190">
        <f>IFERROR(ROUNDUP((BQ53*(VLOOKUP(VLOOKUP(BR53,Données!$J$2:$L$208,3,FALSE),Données!$E$10:$G$12,3,FALSE)))/1,0),0)</f>
        <v>0</v>
      </c>
      <c r="FE53" s="190">
        <f>IFERROR(ROUNDUP((BS53*(VLOOKUP(VLOOKUP(BT53,Données!$J$2:$L$208,3,FALSE),Données!$E$10:$G$12,3,FALSE)))/1,0),0)</f>
        <v>0</v>
      </c>
      <c r="FF53" s="190">
        <f>IFERROR(ROUNDUP((BU53*(VLOOKUP(VLOOKUP(BV53,Données!$J$2:$L$208,3,FALSE),Données!$E$10:$G$12,3,FALSE)))/1,0),0)</f>
        <v>0</v>
      </c>
      <c r="FG53" s="190">
        <f>IFERROR(ROUNDUP((BW53*(VLOOKUP(VLOOKUP(BX53,Données!$J$2:$L$208,3,FALSE),Données!$E$10:$G$12,3,FALSE)))/1,0),0)</f>
        <v>0</v>
      </c>
      <c r="FH53" s="191">
        <f>IFERROR(ROUNDUP((BY53*(VLOOKUP(VLOOKUP(BZ53,Données!$J$2:$L$208,3,FALSE),Données!$E$10:$G$12,3,FALSE)))/1,0),0)</f>
        <v>0</v>
      </c>
      <c r="FI53" s="189">
        <f>IF(ISNA(15/(VLOOKUP(VLOOKUP(BP53,Données!$J$2:$L$208,3,FALSE),Données!$E$10:$G$12,3,FALSE))),0,15/(VLOOKUP(VLOOKUP(BP53,Données!$J$2:$L$208,3,FALSE),Données!$E$10:$G$12,3,FALSE)))</f>
        <v>36</v>
      </c>
      <c r="FJ53" s="190">
        <f>IF(ISNA(15/(VLOOKUP(VLOOKUP(BR53,Données!$J$2:$L$208,3,FALSE),Données!$E$10:$G$12,3,FALSE))),0,15/(VLOOKUP(VLOOKUP(BR53,Données!$J$2:$L$208,3,FALSE),Données!$E$10:$G$12,3,FALSE)))</f>
        <v>0</v>
      </c>
      <c r="FK53" s="190">
        <f>IF(ISNA(15/(VLOOKUP(VLOOKUP(BT53,Données!$J$2:$L$208,3,FALSE),Données!$E$10:$G$12,3,FALSE))),0,15/(VLOOKUP(VLOOKUP(BT53,Données!$J$2:$L$208,3,FALSE),Données!$E$10:$G$12,3,FALSE)))</f>
        <v>0</v>
      </c>
      <c r="FL53" s="190">
        <f>IF(ISNA(15/(VLOOKUP(VLOOKUP(BV53,Données!$J$2:$L$208,3,FALSE),Données!$E$10:$G$12,3,FALSE))),0,15/(VLOOKUP(VLOOKUP(BV53,Données!$J$2:$L$208,3,FALSE),Données!$E$10:$G$12,3,FALSE)))</f>
        <v>0</v>
      </c>
      <c r="FM53" s="190">
        <f>IF(ISNA(15/(VLOOKUP(VLOOKUP(BX53,Données!$J$2:$L$208,3,FALSE),Données!$E$10:$G$12,3,FALSE))),0,15/(VLOOKUP(VLOOKUP(BX53,Données!$J$2:$L$208,3,FALSE),Données!$E$10:$G$12,3,FALSE)))</f>
        <v>0</v>
      </c>
      <c r="FN53" s="191">
        <f>IF(ISNA(15/(VLOOKUP(VLOOKUP(BZ53,Données!$J$2:$L$208,3,FALSE),Données!$E$10:$G$12,3,FALSE))),0,15/(VLOOKUP(VLOOKUP(BZ53,Données!$J$2:$L$208,3,FALSE),Données!$E$10:$G$12,3,FALSE)))</f>
        <v>0</v>
      </c>
      <c r="FO53" s="305">
        <v>53</v>
      </c>
      <c r="FP53" s="188">
        <f t="shared" si="120"/>
        <v>36</v>
      </c>
      <c r="FQ53" s="190">
        <f t="shared" si="121"/>
        <v>56</v>
      </c>
      <c r="FR53" s="203">
        <f t="shared" si="217"/>
        <v>134</v>
      </c>
      <c r="FS53" s="203">
        <f>HLOOKUP(FO53,Plan!$I$6:$IO$26,20,FALSE)</f>
        <v>0</v>
      </c>
      <c r="FT53" s="202" t="s">
        <v>459</v>
      </c>
      <c r="FU53" s="190" t="str">
        <f t="shared" si="122"/>
        <v>18h00  0</v>
      </c>
      <c r="FV53" s="307">
        <f t="shared" si="218"/>
        <v>0</v>
      </c>
      <c r="FW53" s="308">
        <f t="shared" si="145"/>
        <v>1142</v>
      </c>
      <c r="FY53" s="233">
        <f>IFERROR(ROUNDUP((CB53*(VLOOKUP(VLOOKUP(CC53,Données!$J$2:$L$208,3,FALSE),Données!$E$10:$G$12,3,FALSE)))/1,0),0)</f>
        <v>0</v>
      </c>
      <c r="FZ53" s="218">
        <f>IFERROR(ROUNDUP((CD53*(VLOOKUP(VLOOKUP(CE53,Données!$J$2:$L$208,3,FALSE),Données!$E$10:$G$12,3,FALSE)))/1,0),0)</f>
        <v>0</v>
      </c>
      <c r="GA53" s="218">
        <f>IFERROR(ROUNDUP((CF53*(VLOOKUP(VLOOKUP(CG53,Données!$J$2:$L$208,3,FALSE),Données!$E$10:$G$12,3,FALSE)))/1,0),0)</f>
        <v>0</v>
      </c>
      <c r="GB53" s="218">
        <f>IFERROR(ROUNDUP((CH53*(VLOOKUP(VLOOKUP(CI53,Données!$J$2:$L$208,3,FALSE),Données!$E$10:$G$12,3,FALSE)))/1,0),0)</f>
        <v>0</v>
      </c>
      <c r="GC53" s="218">
        <f>IFERROR(ROUNDUP((CJ53*(VLOOKUP(VLOOKUP(CK53,Données!$J$2:$L$208,3,FALSE),Données!$E$10:$G$12,3,FALSE)))/1,0),0)</f>
        <v>0</v>
      </c>
      <c r="GD53" s="219">
        <f>IFERROR(ROUNDUP((CL53*(VLOOKUP(VLOOKUP(CM53,Données!$J$2:$L$208,3,FALSE),Données!$E$10:$G$12,3,FALSE)))/1,0),0)</f>
        <v>0</v>
      </c>
      <c r="GE53" s="217">
        <f>IF(ISNA(15/(VLOOKUP(VLOOKUP(CC53,Données!$J$2:$L$208,3,FALSE),Données!$E$10:$G$12,3,FALSE))),0,15/(VLOOKUP(VLOOKUP(CC53,Données!$J$2:$L$208,3,FALSE),Données!$E$10:$G$12,3,FALSE)))</f>
        <v>0</v>
      </c>
      <c r="GF53" s="218">
        <f>IF(ISNA(15/(VLOOKUP(VLOOKUP(CE53,Données!$J$2:$L$208,3,FALSE),Données!$E$10:$G$12,3,FALSE))),0,15/(VLOOKUP(VLOOKUP(CE53,Données!$J$2:$L$208,3,FALSE),Données!$E$10:$G$12,3,FALSE)))</f>
        <v>0</v>
      </c>
      <c r="GG53" s="218">
        <f>IF(ISNA(15/(VLOOKUP(VLOOKUP(CG53,Données!$J$2:$L$208,3,FALSE),Données!$E$10:$G$12,3,FALSE))),0,15/(VLOOKUP(VLOOKUP(CG53,Données!$J$2:$L$208,3,FALSE),Données!$E$10:$G$12,3,FALSE)))</f>
        <v>0</v>
      </c>
      <c r="GH53" s="218">
        <f>IF(ISNA(15/(VLOOKUP(VLOOKUP(CI53,Données!$J$2:$L$208,3,FALSE),Données!$E$10:$G$12,3,FALSE))),0,15/(VLOOKUP(VLOOKUP(CI53,Données!$J$2:$L$208,3,FALSE),Données!$E$10:$G$12,3,FALSE)))</f>
        <v>0</v>
      </c>
      <c r="GI53" s="218">
        <f>IF(ISNA(15/(VLOOKUP(VLOOKUP(CK53,Données!$J$2:$L$208,3,FALSE),Données!$E$10:$G$12,3,FALSE))),0,15/(VLOOKUP(VLOOKUP(CK53,Données!$J$2:$L$208,3,FALSE),Données!$E$10:$G$12,3,FALSE)))</f>
        <v>0</v>
      </c>
      <c r="GJ53" s="219">
        <f>IF(ISNA(15/(VLOOKUP(VLOOKUP(CM53,Données!$J$2:$L$208,3,FALSE),Données!$E$10:$G$12,3,FALSE))),0,15/(VLOOKUP(VLOOKUP(CM53,Données!$J$2:$L$208,3,FALSE),Données!$E$10:$G$12,3,FALSE)))</f>
        <v>0</v>
      </c>
      <c r="GK53" s="318">
        <v>53</v>
      </c>
      <c r="GL53" s="216">
        <f t="shared" si="124"/>
        <v>36</v>
      </c>
      <c r="GM53" s="218">
        <f t="shared" si="125"/>
        <v>0</v>
      </c>
      <c r="GN53" s="236" t="str">
        <f t="shared" si="219"/>
        <v/>
      </c>
      <c r="GO53" s="236">
        <f>HLOOKUP(GK53,Plan!$I$6:$IO$26,21,FALSE)</f>
        <v>0</v>
      </c>
      <c r="GP53" s="235" t="s">
        <v>459</v>
      </c>
      <c r="GQ53" s="218" t="str">
        <f t="shared" si="126"/>
        <v>18h00  0</v>
      </c>
      <c r="GR53" s="320">
        <f t="shared" si="220"/>
        <v>0</v>
      </c>
      <c r="GS53" s="321">
        <f t="shared" si="146"/>
        <v>138</v>
      </c>
      <c r="GT53" s="103"/>
      <c r="GU53" s="426">
        <v>0.75</v>
      </c>
      <c r="GV53" s="431" t="e">
        <f>#REF!</f>
        <v>#REF!</v>
      </c>
      <c r="GW53" s="432" t="e">
        <f>#REF!</f>
        <v>#REF!</v>
      </c>
      <c r="GX53" s="448" t="e">
        <f t="shared" si="127"/>
        <v>#REF!</v>
      </c>
      <c r="GY53" s="431" t="e">
        <f>#REF!</f>
        <v>#REF!</v>
      </c>
      <c r="GZ53" s="423" t="e">
        <f>#REF!</f>
        <v>#REF!</v>
      </c>
      <c r="HA53" s="434" t="e">
        <f>#REF!</f>
        <v>#REF!</v>
      </c>
      <c r="HB53" s="451" t="e">
        <f t="shared" si="128"/>
        <v>#REF!</v>
      </c>
      <c r="HD53" s="426">
        <v>0.75</v>
      </c>
      <c r="HE53" s="453" t="str">
        <f>IF(AB53=0,"",IF(VLOOKUP(AC53,Données!$J$2:$M$258,4,FALSE)="G",AB53,""))</f>
        <v/>
      </c>
      <c r="HF53" s="397" t="str">
        <f>IF(AD53=0,"",IF(VLOOKUP(AE53,Données!$J$2:$M$258,4,FALSE)="G",AD53,""))</f>
        <v/>
      </c>
      <c r="HG53" s="397" t="str">
        <f>IF(AF53=0,"",IF(VLOOKUP(AG53,Données!$J$2:$M$258,4,FALSE)="G",AF53,""))</f>
        <v/>
      </c>
      <c r="HH53" s="397" t="str">
        <f>IF(AH53=0,"",IF(VLOOKUP(AI53,Données!$J$2:$M$258,4,FALSE)="G",AH53,""))</f>
        <v/>
      </c>
      <c r="HI53" s="397" t="str">
        <f>IF(AJ53=0,"",IF(VLOOKUP(AK53,Données!$J$2:$M$258,4,FALSE)="G",AJ53,""))</f>
        <v/>
      </c>
      <c r="HJ53" s="461" t="str">
        <f>IF(AL53=0,"",IF(VLOOKUP(AM53,Données!$J$2:$M$258,4,FALSE)="G",AL53,""))</f>
        <v/>
      </c>
      <c r="HK53" s="464">
        <f t="shared" si="129"/>
        <v>0</v>
      </c>
      <c r="HL53" s="453" t="str">
        <f>IF(AO53=0,"",IF(VLOOKUP(AP53,Données!$J$2:$M$258,4,FALSE)="G",AO53,""))</f>
        <v/>
      </c>
      <c r="HM53" s="397" t="str">
        <f>IF(AQ53=0,"",IF(VLOOKUP(AR53,Données!$J$2:$M$258,4,FALSE)="G",AQ53,""))</f>
        <v/>
      </c>
      <c r="HN53" s="397" t="str">
        <f>IF(AS53=0,"",IF(VLOOKUP(AT53,Données!$J$2:$M$258,4,FALSE)="G",AS53,""))</f>
        <v/>
      </c>
      <c r="HO53" s="397" t="str">
        <f>IF(AU53=0,"",IF(VLOOKUP(AV53,Données!$J$2:$M$258,4,FALSE)="G",AU53,""))</f>
        <v/>
      </c>
      <c r="HP53" s="397" t="str">
        <f>IF(AW53=0,"",IF(VLOOKUP(AX53,Données!$J$2:$M$258,4,FALSE)="G",AW53,""))</f>
        <v/>
      </c>
      <c r="HQ53" s="461" t="str">
        <f>IF(AY53=0,"",IF(VLOOKUP(AZ53,Données!$J$2:$M$258,4,FALSE)="G",AY53,""))</f>
        <v/>
      </c>
      <c r="HR53" s="464">
        <f t="shared" si="130"/>
        <v>0</v>
      </c>
      <c r="HS53" s="453" t="str">
        <f>IF(BB53=0,"",IF(VLOOKUP(BC53,Données!$J$2:$M$258,4,FALSE)="G",BB53,""))</f>
        <v/>
      </c>
      <c r="HT53" s="397" t="str">
        <f>IF(BD53=0,"",IF(VLOOKUP(BE53,Données!$J$2:$M$258,4,FALSE)="G",BD53,""))</f>
        <v/>
      </c>
      <c r="HU53" s="397" t="str">
        <f>IF(BF53=0,"",IF(VLOOKUP(BG53,Données!$J$2:$M$258,4,FALSE)="G",BF53,""))</f>
        <v/>
      </c>
      <c r="HV53" s="397" t="str">
        <f>IF(BH53=0,"",IF(VLOOKUP(BI53,Données!$J$2:$M$258,4,FALSE)="G",BH53,""))</f>
        <v/>
      </c>
      <c r="HW53" s="397" t="str">
        <f>IF(BJ53=0,"",IF(VLOOKUP(BK53,Données!$J$2:$M$258,4,FALSE)="G",BJ53,""))</f>
        <v/>
      </c>
      <c r="HX53" s="461" t="str">
        <f>IF(BL53=0,"",IF(VLOOKUP(BM53,Données!$J$2:$M$258,4,FALSE)="G",BL53,""))</f>
        <v/>
      </c>
      <c r="HY53" s="464">
        <f t="shared" si="131"/>
        <v>0</v>
      </c>
      <c r="HZ53" s="453">
        <f>IF(BO53=0,"",IF(VLOOKUP(BP53,Données!$J$2:$M$258,4,FALSE)="G",BO53,""))</f>
        <v>134</v>
      </c>
      <c r="IA53" s="397" t="str">
        <f>IF(BQ53=0,"",IF(VLOOKUP(BR53,Données!$J$2:$M$258,4,FALSE)="G",BQ53,""))</f>
        <v/>
      </c>
      <c r="IB53" s="397" t="str">
        <f>IF(BS53=0,"",IF(VLOOKUP(BT53,Données!$J$2:$M$258,4,FALSE)="G",BS53,""))</f>
        <v/>
      </c>
      <c r="IC53" s="397" t="str">
        <f>IF(BU53=0,"",IF(VLOOKUP(BV53,Données!$J$2:$M$258,4,FALSE)="G",BU53,""))</f>
        <v/>
      </c>
      <c r="ID53" s="397" t="str">
        <f>IF(BW53=0,"",IF(VLOOKUP(BX53,Données!$J$2:$M$258,4,FALSE)="G",BW53,""))</f>
        <v/>
      </c>
      <c r="IE53" s="461" t="str">
        <f>IF(BY53=0,"",IF(VLOOKUP(BZ53,Données!$J$2:$M$258,4,FALSE)="G",BY53,""))</f>
        <v/>
      </c>
      <c r="IF53" s="464">
        <f t="shared" si="132"/>
        <v>134</v>
      </c>
      <c r="IG53" s="453" t="str">
        <f>IF(CB53=0,"",IF(VLOOKUP(CC53,Données!$J$2:$M$258,4,FALSE)="G",CB53,""))</f>
        <v/>
      </c>
      <c r="IH53" s="397" t="str">
        <f>IF(CD53=0,"",IF(VLOOKUP(CE53,Données!$J$2:$M$258,4,FALSE)="G",CD53,""))</f>
        <v/>
      </c>
      <c r="II53" s="397" t="str">
        <f>IF(CF53=0,"",IF(VLOOKUP(CG53,Données!$J$2:$M$258,4,FALSE)="G",CF53,""))</f>
        <v/>
      </c>
      <c r="IJ53" s="397" t="str">
        <f>IF(CH53=0,"",IF(VLOOKUP(CI53,Données!$J$2:$M$258,4,FALSE)="G",CH53,""))</f>
        <v/>
      </c>
      <c r="IK53" s="397" t="str">
        <f>IF(CJ53=0,"",IF(VLOOKUP(CK53,Données!$J$2:$M$258,4,FALSE)="G",CJ53,""))</f>
        <v/>
      </c>
      <c r="IL53" s="461" t="str">
        <f>IF(CL53=0,"",IF(VLOOKUP(CM53,Données!$J$2:$M$258,4,FALSE)="G",CL53,""))</f>
        <v/>
      </c>
      <c r="IM53" s="464">
        <f t="shared" si="133"/>
        <v>0</v>
      </c>
      <c r="IO53" s="480">
        <f t="shared" si="221"/>
        <v>0</v>
      </c>
      <c r="IP53" s="481">
        <f t="shared" si="222"/>
        <v>0</v>
      </c>
      <c r="IQ53" s="482">
        <f t="shared" si="223"/>
        <v>0</v>
      </c>
      <c r="IR53" s="483">
        <f t="shared" si="224"/>
        <v>0</v>
      </c>
      <c r="IS53" s="484">
        <f t="shared" si="225"/>
        <v>0</v>
      </c>
      <c r="IT53" s="481">
        <f t="shared" si="226"/>
        <v>0</v>
      </c>
      <c r="IU53" s="482">
        <f t="shared" si="134"/>
        <v>8</v>
      </c>
      <c r="IV53" s="485">
        <f t="shared" si="135"/>
        <v>0</v>
      </c>
      <c r="IW53" s="483">
        <f>HLOOKUP(FO53,Plan!$I$6:$IO$30,25,FALSE)</f>
        <v>0</v>
      </c>
      <c r="IX53" s="482" t="str">
        <f t="shared" si="227"/>
        <v>18h00  8</v>
      </c>
      <c r="IY53" s="485">
        <f t="shared" si="228"/>
        <v>96</v>
      </c>
      <c r="IZ53" s="486">
        <f t="shared" si="229"/>
        <v>94</v>
      </c>
      <c r="JA53" s="484" t="str">
        <f t="shared" si="230"/>
        <v>18h00  0</v>
      </c>
      <c r="JB53" s="485">
        <f t="shared" si="231"/>
        <v>0</v>
      </c>
      <c r="JC53" s="487">
        <f t="shared" si="232"/>
        <v>0</v>
      </c>
      <c r="JD53" s="488" t="e">
        <f t="shared" si="136"/>
        <v>#REF!</v>
      </c>
      <c r="JF53" s="512">
        <f t="shared" si="233"/>
        <v>0</v>
      </c>
      <c r="JG53" s="513">
        <f t="shared" si="234"/>
        <v>134</v>
      </c>
      <c r="JH53" s="514">
        <f t="shared" si="235"/>
        <v>0</v>
      </c>
      <c r="JI53" s="515">
        <f t="shared" si="236"/>
        <v>110</v>
      </c>
      <c r="JJ53" s="513">
        <f t="shared" si="237"/>
        <v>134</v>
      </c>
      <c r="JK53" s="516">
        <f t="shared" si="238"/>
        <v>0</v>
      </c>
      <c r="JL53" s="517">
        <f t="shared" si="239"/>
        <v>110</v>
      </c>
      <c r="JM53" s="513">
        <f t="shared" si="240"/>
        <v>0</v>
      </c>
      <c r="JN53" s="514">
        <f t="shared" si="241"/>
        <v>0</v>
      </c>
      <c r="JO53" s="506">
        <f t="shared" si="137"/>
        <v>9</v>
      </c>
      <c r="JP53" s="507">
        <f t="shared" si="138"/>
        <v>0</v>
      </c>
      <c r="JQ53" s="507">
        <f t="shared" si="139"/>
        <v>0</v>
      </c>
      <c r="JR53" s="508">
        <f>HLOOKUP(GK53,Plan!$I$6:$IO$30,25,FALSE)</f>
        <v>0</v>
      </c>
      <c r="JS53" s="515" t="str">
        <f t="shared" si="242"/>
        <v>18h00  9</v>
      </c>
      <c r="JT53" s="513">
        <f t="shared" si="243"/>
        <v>108</v>
      </c>
      <c r="JU53" s="518">
        <f t="shared" si="244"/>
        <v>114.125</v>
      </c>
      <c r="JV53" s="517" t="str">
        <f t="shared" si="245"/>
        <v>18h00  0</v>
      </c>
      <c r="JW53" s="513">
        <f t="shared" si="246"/>
        <v>0</v>
      </c>
      <c r="JX53" s="519">
        <f t="shared" si="247"/>
        <v>1142</v>
      </c>
      <c r="JY53" s="515" t="str">
        <f t="shared" si="248"/>
        <v>18h00  0</v>
      </c>
      <c r="JZ53" s="513">
        <f t="shared" si="249"/>
        <v>0</v>
      </c>
      <c r="KA53" s="518">
        <f t="shared" si="250"/>
        <v>138</v>
      </c>
      <c r="KB53" s="520" t="e">
        <f t="shared" si="140"/>
        <v>#REF!</v>
      </c>
    </row>
    <row r="54" spans="1:288" ht="14.25" x14ac:dyDescent="0.2">
      <c r="A54" s="385">
        <f t="shared" si="0"/>
        <v>53</v>
      </c>
      <c r="B54" s="386" t="s">
        <v>407</v>
      </c>
      <c r="C54" s="387" t="s">
        <v>23</v>
      </c>
      <c r="D54" s="388" t="s">
        <v>775</v>
      </c>
      <c r="E54" s="388" t="s">
        <v>262</v>
      </c>
      <c r="F54" s="388">
        <v>109</v>
      </c>
      <c r="G54" s="394" t="str">
        <f>IF(ISNA(VLOOKUP(E54,Données!$J$2:$K$258,2,FALSE)),"",VLOOKUP(E54,Données!$J$2:$K$258,2,FALSE))</f>
        <v>London Heathrow</v>
      </c>
      <c r="H54" s="80"/>
      <c r="I54" s="77" t="str">
        <f t="shared" si="107"/>
        <v>1245GPA</v>
      </c>
      <c r="J54" s="82"/>
      <c r="K54" s="344" t="s">
        <v>728</v>
      </c>
      <c r="M54" s="84">
        <f t="shared" si="1"/>
        <v>0</v>
      </c>
      <c r="N54" s="84">
        <f t="shared" si="2"/>
        <v>0</v>
      </c>
      <c r="O54" s="84">
        <f t="shared" si="3"/>
        <v>0</v>
      </c>
      <c r="P54" s="84">
        <f t="shared" si="4"/>
        <v>0</v>
      </c>
      <c r="Q54" s="84">
        <f t="shared" si="5"/>
        <v>0</v>
      </c>
      <c r="S54" s="86" t="str">
        <f t="shared" si="108"/>
        <v>1245</v>
      </c>
      <c r="T54" s="371" t="str">
        <f>VLOOKUP(S54,Données!$Q$2:$R$229,2,FALSE)</f>
        <v>1245</v>
      </c>
      <c r="U54" s="85">
        <f>COUNTIF($T$4:T54,T54)</f>
        <v>1</v>
      </c>
      <c r="V54" s="85" t="str">
        <f t="shared" si="6"/>
        <v>GPA</v>
      </c>
      <c r="W54" s="85" t="str">
        <f t="shared" si="109"/>
        <v>12451GPA</v>
      </c>
      <c r="X54" s="85">
        <f t="shared" si="149"/>
        <v>101</v>
      </c>
      <c r="Y54" s="85" t="str">
        <f t="shared" si="150"/>
        <v>KBP</v>
      </c>
      <c r="AA54" s="342" t="s">
        <v>44</v>
      </c>
      <c r="AB54" s="107">
        <f t="shared" si="151"/>
        <v>0</v>
      </c>
      <c r="AC54" s="106" t="str">
        <f t="shared" si="251"/>
        <v/>
      </c>
      <c r="AD54" s="97">
        <f t="shared" si="152"/>
        <v>126</v>
      </c>
      <c r="AE54" s="106" t="str">
        <f t="shared" si="153"/>
        <v>DME</v>
      </c>
      <c r="AF54" s="97">
        <f t="shared" si="154"/>
        <v>0</v>
      </c>
      <c r="AG54" s="106" t="str">
        <f t="shared" si="155"/>
        <v/>
      </c>
      <c r="AH54" s="97">
        <f t="shared" si="156"/>
        <v>142</v>
      </c>
      <c r="AI54" s="106" t="str">
        <f t="shared" si="157"/>
        <v>ALG</v>
      </c>
      <c r="AJ54" s="97">
        <f t="shared" si="158"/>
        <v>0</v>
      </c>
      <c r="AK54" s="106" t="str">
        <f t="shared" si="159"/>
        <v/>
      </c>
      <c r="AL54" s="97">
        <f t="shared" si="160"/>
        <v>0</v>
      </c>
      <c r="AM54" s="108" t="str">
        <f t="shared" si="161"/>
        <v/>
      </c>
      <c r="AN54" s="113"/>
      <c r="AO54" s="115">
        <f t="shared" si="162"/>
        <v>0</v>
      </c>
      <c r="AP54" s="114" t="str">
        <f t="shared" si="163"/>
        <v/>
      </c>
      <c r="AQ54" s="89">
        <f t="shared" si="164"/>
        <v>0</v>
      </c>
      <c r="AR54" s="114" t="str">
        <f t="shared" si="165"/>
        <v/>
      </c>
      <c r="AS54" s="89">
        <f t="shared" si="166"/>
        <v>0</v>
      </c>
      <c r="AT54" s="114" t="str">
        <f t="shared" si="167"/>
        <v/>
      </c>
      <c r="AU54" s="89">
        <f t="shared" si="168"/>
        <v>0</v>
      </c>
      <c r="AV54" s="114" t="str">
        <f t="shared" si="169"/>
        <v/>
      </c>
      <c r="AW54" s="89">
        <f t="shared" si="170"/>
        <v>0</v>
      </c>
      <c r="AX54" s="114" t="str">
        <f t="shared" si="171"/>
        <v/>
      </c>
      <c r="AY54" s="89">
        <f t="shared" si="172"/>
        <v>0</v>
      </c>
      <c r="AZ54" s="116" t="str">
        <f t="shared" si="173"/>
        <v/>
      </c>
      <c r="BA54" s="113"/>
      <c r="BB54" s="122">
        <f t="shared" si="174"/>
        <v>167</v>
      </c>
      <c r="BC54" s="121" t="str">
        <f t="shared" si="175"/>
        <v>IST</v>
      </c>
      <c r="BD54" s="91">
        <f t="shared" si="176"/>
        <v>0</v>
      </c>
      <c r="BE54" s="121" t="str">
        <f t="shared" si="177"/>
        <v/>
      </c>
      <c r="BF54" s="91">
        <f t="shared" si="178"/>
        <v>178</v>
      </c>
      <c r="BG54" s="121" t="str">
        <f t="shared" si="179"/>
        <v>NCL</v>
      </c>
      <c r="BH54" s="91">
        <f t="shared" si="180"/>
        <v>0</v>
      </c>
      <c r="BI54" s="121" t="str">
        <f t="shared" si="181"/>
        <v/>
      </c>
      <c r="BJ54" s="91">
        <f t="shared" si="182"/>
        <v>0</v>
      </c>
      <c r="BK54" s="121" t="str">
        <f t="shared" si="183"/>
        <v/>
      </c>
      <c r="BL54" s="91">
        <f t="shared" si="184"/>
        <v>0</v>
      </c>
      <c r="BM54" s="123" t="str">
        <f t="shared" si="185"/>
        <v/>
      </c>
      <c r="BN54" s="113"/>
      <c r="BO54" s="129">
        <f t="shared" si="186"/>
        <v>0</v>
      </c>
      <c r="BP54" s="128" t="str">
        <f t="shared" si="187"/>
        <v/>
      </c>
      <c r="BQ54" s="93">
        <f t="shared" si="188"/>
        <v>0</v>
      </c>
      <c r="BR54" s="128" t="str">
        <f t="shared" si="189"/>
        <v/>
      </c>
      <c r="BS54" s="93">
        <f t="shared" si="190"/>
        <v>0</v>
      </c>
      <c r="BT54" s="128" t="str">
        <f t="shared" si="191"/>
        <v/>
      </c>
      <c r="BU54" s="93">
        <f t="shared" si="192"/>
        <v>0</v>
      </c>
      <c r="BV54" s="128" t="str">
        <f t="shared" si="193"/>
        <v/>
      </c>
      <c r="BW54" s="93">
        <f t="shared" si="194"/>
        <v>0</v>
      </c>
      <c r="BX54" s="128" t="str">
        <f t="shared" si="195"/>
        <v/>
      </c>
      <c r="BY54" s="93">
        <f t="shared" si="196"/>
        <v>0</v>
      </c>
      <c r="BZ54" s="130" t="str">
        <f t="shared" si="197"/>
        <v/>
      </c>
      <c r="CA54" s="113"/>
      <c r="CB54" s="136">
        <f t="shared" si="198"/>
        <v>0</v>
      </c>
      <c r="CC54" s="135" t="str">
        <f t="shared" si="199"/>
        <v/>
      </c>
      <c r="CD54" s="95">
        <f t="shared" si="200"/>
        <v>0</v>
      </c>
      <c r="CE54" s="135" t="str">
        <f t="shared" si="201"/>
        <v/>
      </c>
      <c r="CF54" s="95">
        <f t="shared" si="202"/>
        <v>0</v>
      </c>
      <c r="CG54" s="135" t="str">
        <f t="shared" si="203"/>
        <v/>
      </c>
      <c r="CH54" s="95">
        <f t="shared" si="204"/>
        <v>0</v>
      </c>
      <c r="CI54" s="135" t="str">
        <f t="shared" si="205"/>
        <v/>
      </c>
      <c r="CJ54" s="95">
        <f t="shared" si="206"/>
        <v>0</v>
      </c>
      <c r="CK54" s="135" t="str">
        <f t="shared" si="207"/>
        <v/>
      </c>
      <c r="CL54" s="95">
        <f t="shared" si="208"/>
        <v>0</v>
      </c>
      <c r="CM54" s="137" t="str">
        <f t="shared" si="209"/>
        <v/>
      </c>
      <c r="CO54" s="163">
        <f>IFERROR(ROUNDUP((AB54*(VLOOKUP(VLOOKUP(AC54,Données!$J$2:$L$208,3,FALSE),Données!$E$10:$G$12,3,FALSE)))/1,0),0)</f>
        <v>0</v>
      </c>
      <c r="CP54" s="159">
        <f>IFERROR(ROUNDUP((AD54*(VLOOKUP(VLOOKUP(AE54,Données!$J$2:$L$208,3,FALSE),Données!$E$10:$G$12,3,FALSE)))/1,0),0)</f>
        <v>168</v>
      </c>
      <c r="CQ54" s="159">
        <f>IFERROR(ROUNDUP((AF54*(VLOOKUP(VLOOKUP(AG54,Données!$J$2:$L$208,3,FALSE),Données!$E$10:$G$12,3,FALSE)))/1,0),0)</f>
        <v>0</v>
      </c>
      <c r="CR54" s="159">
        <f>IFERROR(ROUNDUP((AH54*(VLOOKUP(VLOOKUP(AI54,Données!$J$2:$L$208,3,FALSE),Données!$E$10:$G$12,3,FALSE)))/1,0),0)</f>
        <v>190</v>
      </c>
      <c r="CS54" s="159">
        <f>IFERROR(ROUNDUP((AJ54*(VLOOKUP(VLOOKUP(AK54,Données!$J$2:$L$208,3,FALSE),Données!$E$10:$G$12,3,FALSE)))/1,0),0)</f>
        <v>0</v>
      </c>
      <c r="CT54" s="160">
        <f>IFERROR(ROUNDUP((AL54*(VLOOKUP(VLOOKUP(AM54,Données!$J$2:$L$208,3,FALSE),Données!$E$10:$G$12,3,FALSE)))/1,0),0)</f>
        <v>0</v>
      </c>
      <c r="CU54" s="158">
        <f>IF(ISNA(15/(VLOOKUP(VLOOKUP(AC54,Données!$J$2:$L$208,3,FALSE),Données!$E$10:$G$12,3,FALSE))),0,15/(VLOOKUP(VLOOKUP(AC54,Données!$J$2:$L$208,3,FALSE),Données!$E$10:$G$12,3,FALSE)))</f>
        <v>0</v>
      </c>
      <c r="CV54" s="159">
        <f>IF(ISNA(15/(VLOOKUP(VLOOKUP(AE54,Données!$J$2:$L$208,3,FALSE),Données!$E$10:$G$12,3,FALSE))),0,15/(VLOOKUP(VLOOKUP(AE54,Données!$J$2:$L$208,3,FALSE),Données!$E$10:$G$12,3,FALSE)))</f>
        <v>11.25</v>
      </c>
      <c r="CW54" s="159">
        <f>IF(ISNA(15/(VLOOKUP(VLOOKUP(AG54,Données!$J$2:$L$208,3,FALSE),Données!$E$10:$G$12,3,FALSE))),0,15/(VLOOKUP(VLOOKUP(AG54,Données!$J$2:$L$208,3,FALSE),Données!$E$10:$G$12,3,FALSE)))</f>
        <v>0</v>
      </c>
      <c r="CX54" s="159">
        <f>IF(ISNA(15/(VLOOKUP(VLOOKUP(AI54,Données!$J$2:$L$208,3,FALSE),Données!$E$10:$G$12,3,FALSE))),0,15/(VLOOKUP(VLOOKUP(AI54,Données!$J$2:$L$208,3,FALSE),Données!$E$10:$G$12,3,FALSE)))</f>
        <v>11.25</v>
      </c>
      <c r="CY54" s="159">
        <f>IF(ISNA(15/(VLOOKUP(VLOOKUP(AK54,Données!$J$2:$L$208,3,FALSE),Données!$E$10:$G$12,3,FALSE))),0,15/(VLOOKUP(VLOOKUP(AK54,Données!$J$2:$L$208,3,FALSE),Données!$E$10:$G$12,3,FALSE)))</f>
        <v>0</v>
      </c>
      <c r="CZ54" s="160">
        <f>IF(ISNA(15/(VLOOKUP(VLOOKUP(AM54,Données!$J$2:$L$208,3,FALSE),Données!$E$10:$G$12,3,FALSE))),0,15/(VLOOKUP(VLOOKUP(AM54,Données!$J$2:$L$208,3,FALSE),Données!$E$10:$G$12,3,FALSE)))</f>
        <v>0</v>
      </c>
      <c r="DA54" s="258">
        <v>54</v>
      </c>
      <c r="DB54" s="162">
        <f t="shared" si="252"/>
        <v>12</v>
      </c>
      <c r="DC54" s="161">
        <f t="shared" si="210"/>
        <v>358</v>
      </c>
      <c r="DD54" s="256">
        <f t="shared" si="211"/>
        <v>268</v>
      </c>
      <c r="DE54" s="259">
        <f>HLOOKUP(DA54,Plan!$I$6:$IO$26,17,FALSE)</f>
        <v>7</v>
      </c>
      <c r="DF54" s="164" t="s">
        <v>460</v>
      </c>
      <c r="DG54" s="157" t="str">
        <f t="shared" si="113"/>
        <v>18h15  7</v>
      </c>
      <c r="DH54" s="332">
        <f t="shared" si="212"/>
        <v>84</v>
      </c>
      <c r="DI54" s="334">
        <f t="shared" si="141"/>
        <v>356</v>
      </c>
      <c r="DK54" s="226">
        <f>IFERROR(ROUNDUP((AO54*(VLOOKUP(VLOOKUP(AP54,Données!$J$2:$L$208,3,FALSE),Données!$E$10:$G$12,3,FALSE)))/1,0),0)</f>
        <v>0</v>
      </c>
      <c r="DL54" s="173">
        <f>IFERROR(ROUNDUP((AQ54*(VLOOKUP(VLOOKUP(AR54,Données!$J$2:$L$208,3,FALSE),Données!$E$10:$G$12,3,FALSE)))/1,0),0)</f>
        <v>0</v>
      </c>
      <c r="DM54" s="173">
        <f>IFERROR(ROUNDUP((AS54*(VLOOKUP(VLOOKUP(AT54,Données!$J$2:$L$208,3,FALSE),Données!$E$10:$G$12,3,FALSE)))/1,0),0)</f>
        <v>0</v>
      </c>
      <c r="DN54" s="173">
        <f>IFERROR(ROUNDUP((AU54*(VLOOKUP(VLOOKUP(AV54,Données!$J$2:$L$208,3,FALSE),Données!$E$10:$G$12,3,FALSE)))/1,0),0)</f>
        <v>0</v>
      </c>
      <c r="DO54" s="173">
        <f>IFERROR(ROUNDUP((AW54*(VLOOKUP(VLOOKUP(AX54,Données!$J$2:$L$208,3,FALSE),Données!$E$10:$G$12,3,FALSE)))/1,0),0)</f>
        <v>0</v>
      </c>
      <c r="DP54" s="174">
        <f>IFERROR(ROUNDUP((AY54*(VLOOKUP(VLOOKUP(AZ54,Données!$J$2:$L$208,3,FALSE),Données!$E$10:$G$12,3,FALSE)))/1,0),0)</f>
        <v>0</v>
      </c>
      <c r="DQ54" s="172">
        <f>IF(ISNA(15/(VLOOKUP(VLOOKUP(AP54,Données!$J$2:$L$208,3,FALSE),Données!$E$10:$G$12,3,FALSE))),0,15/(VLOOKUP(VLOOKUP(AP54,Données!$J$2:$L$208,3,FALSE),Données!$E$10:$G$12,3,FALSE)))</f>
        <v>0</v>
      </c>
      <c r="DR54" s="173">
        <f>IF(ISNA(15/(VLOOKUP(VLOOKUP(AR54,Données!$J$2:$L$208,3,FALSE),Données!$E$10:$G$12,3,FALSE))),0,15/(VLOOKUP(VLOOKUP(AR54,Données!$J$2:$L$208,3,FALSE),Données!$E$10:$G$12,3,FALSE)))</f>
        <v>0</v>
      </c>
      <c r="DS54" s="173">
        <f>IF(ISNA(15/(VLOOKUP(VLOOKUP(AT54,Données!$J$2:$L$208,3,FALSE),Données!$E$10:$G$12,3,FALSE))),0,15/(VLOOKUP(VLOOKUP(AT54,Données!$J$2:$L$208,3,FALSE),Données!$E$10:$G$12,3,FALSE)))</f>
        <v>0</v>
      </c>
      <c r="DT54" s="173">
        <f>IF(ISNA(15/(VLOOKUP(VLOOKUP(AV54,Données!$J$2:$L$208,3,FALSE),Données!$E$10:$G$12,3,FALSE))),0,15/(VLOOKUP(VLOOKUP(AV54,Données!$J$2:$L$208,3,FALSE),Données!$E$10:$G$12,3,FALSE)))</f>
        <v>0</v>
      </c>
      <c r="DU54" s="173">
        <f>IF(ISNA(15/(VLOOKUP(VLOOKUP(AX54,Données!$J$2:$L$208,3,FALSE),Données!$E$10:$G$12,3,FALSE))),0,15/(VLOOKUP(VLOOKUP(AX54,Données!$J$2:$L$208,3,FALSE),Données!$E$10:$G$12,3,FALSE)))</f>
        <v>0</v>
      </c>
      <c r="DV54" s="174">
        <f>IF(ISNA(15/(VLOOKUP(VLOOKUP(AZ54,Données!$J$2:$L$208,3,FALSE),Données!$E$10:$G$12,3,FALSE))),0,15/(VLOOKUP(VLOOKUP(AZ54,Données!$J$2:$L$208,3,FALSE),Données!$E$10:$G$12,3,FALSE)))</f>
        <v>0</v>
      </c>
      <c r="DW54" s="282">
        <v>54</v>
      </c>
      <c r="DX54" s="169">
        <f t="shared" si="114"/>
        <v>36</v>
      </c>
      <c r="DY54" s="171">
        <f t="shared" si="115"/>
        <v>0</v>
      </c>
      <c r="DZ54" s="228" t="str">
        <f t="shared" si="213"/>
        <v/>
      </c>
      <c r="EA54" s="283">
        <f>HLOOKUP(DW54,Plan!$I$6:$IO$26,16,FALSE)</f>
        <v>0</v>
      </c>
      <c r="EB54" s="278" t="s">
        <v>460</v>
      </c>
      <c r="EC54" s="279" t="str">
        <f t="shared" si="116"/>
        <v>18h15  0</v>
      </c>
      <c r="ED54" s="84">
        <f t="shared" si="214"/>
        <v>0</v>
      </c>
      <c r="EE54" s="286">
        <f t="shared" si="143"/>
        <v>0</v>
      </c>
      <c r="EG54" s="208">
        <f>IFERROR(ROUNDUP((BB54*(VLOOKUP(VLOOKUP(BC54,Données!$J$2:$L$208,3,FALSE),Données!$E$10:$G$12,3,FALSE)))/1,0),0)</f>
        <v>223</v>
      </c>
      <c r="EH54" s="182">
        <f>IFERROR(ROUNDUP((BD54*(VLOOKUP(VLOOKUP(BE54,Données!$J$2:$L$208,3,FALSE),Données!$E$10:$G$12,3,FALSE)))/1,0),0)</f>
        <v>0</v>
      </c>
      <c r="EI54" s="182">
        <f>IFERROR(ROUNDUP((BF54*(VLOOKUP(VLOOKUP(BG54,Données!$J$2:$L$208,3,FALSE),Données!$E$10:$G$12,3,FALSE)))/1,0),0)</f>
        <v>75</v>
      </c>
      <c r="EJ54" s="182">
        <f>IFERROR(ROUNDUP((BH54*(VLOOKUP(VLOOKUP(BI54,Données!$J$2:$L$208,3,FALSE),Données!$E$10:$G$12,3,FALSE)))/1,0),0)</f>
        <v>0</v>
      </c>
      <c r="EK54" s="182">
        <f>IFERROR(ROUNDUP((BJ54*(VLOOKUP(VLOOKUP(BK54,Données!$J$2:$L$208,3,FALSE),Données!$E$10:$G$12,3,FALSE)))/1,0),0)</f>
        <v>0</v>
      </c>
      <c r="EL54" s="183">
        <f>IFERROR(ROUNDUP((BL54*(VLOOKUP(VLOOKUP(BM54,Données!$J$2:$L$208,3,FALSE),Données!$E$10:$G$12,3,FALSE)))/1,0),0)</f>
        <v>0</v>
      </c>
      <c r="EM54" s="181">
        <f>IF(ISNA(15/(VLOOKUP(VLOOKUP(BC54,Données!$J$2:$L$208,3,FALSE),Données!$E$10:$G$12,3,FALSE))),0,15/(VLOOKUP(VLOOKUP(BC54,Données!$J$2:$L$208,3,FALSE),Données!$E$10:$G$12,3,FALSE)))</f>
        <v>11.25</v>
      </c>
      <c r="EN54" s="182">
        <f>IF(ISNA(15/(VLOOKUP(VLOOKUP(BE54,Données!$J$2:$L$208,3,FALSE),Données!$E$10:$G$12,3,FALSE))),0,15/(VLOOKUP(VLOOKUP(BE54,Données!$J$2:$L$208,3,FALSE),Données!$E$10:$G$12,3,FALSE)))</f>
        <v>0</v>
      </c>
      <c r="EO54" s="182">
        <f>IF(ISNA(15/(VLOOKUP(VLOOKUP(BG54,Données!$J$2:$L$208,3,FALSE),Données!$E$10:$G$12,3,FALSE))),0,15/(VLOOKUP(VLOOKUP(BG54,Données!$J$2:$L$208,3,FALSE),Données!$E$10:$G$12,3,FALSE)))</f>
        <v>36</v>
      </c>
      <c r="EP54" s="182">
        <f>IF(ISNA(15/(VLOOKUP(VLOOKUP(BI54,Données!$J$2:$L$208,3,FALSE),Données!$E$10:$G$12,3,FALSE))),0,15/(VLOOKUP(VLOOKUP(BI54,Données!$J$2:$L$208,3,FALSE),Données!$E$10:$G$12,3,FALSE)))</f>
        <v>0</v>
      </c>
      <c r="EQ54" s="182">
        <f>IF(ISNA(15/(VLOOKUP(VLOOKUP(BK54,Données!$J$2:$L$208,3,FALSE),Données!$E$10:$G$12,3,FALSE))),0,15/(VLOOKUP(VLOOKUP(BK54,Données!$J$2:$L$208,3,FALSE),Données!$E$10:$G$12,3,FALSE)))</f>
        <v>0</v>
      </c>
      <c r="ER54" s="183">
        <f>IF(ISNA(15/(VLOOKUP(VLOOKUP(BM54,Données!$J$2:$L$208,3,FALSE),Données!$E$10:$G$12,3,FALSE))),0,15/(VLOOKUP(VLOOKUP(BM54,Données!$J$2:$L$208,3,FALSE),Données!$E$10:$G$12,3,FALSE)))</f>
        <v>0</v>
      </c>
      <c r="ES54" s="293">
        <v>54</v>
      </c>
      <c r="ET54" s="573">
        <f t="shared" si="117"/>
        <v>24</v>
      </c>
      <c r="EU54" s="180">
        <f t="shared" si="118"/>
        <v>298</v>
      </c>
      <c r="EV54" s="211">
        <f t="shared" si="215"/>
        <v>345</v>
      </c>
      <c r="EW54" s="211">
        <f>HLOOKUP(ES54,Plan!$I$6:$IO$26,19,FALSE)</f>
        <v>10</v>
      </c>
      <c r="EX54" s="210" t="s">
        <v>460</v>
      </c>
      <c r="EY54" s="182" t="str">
        <f t="shared" si="119"/>
        <v>18h15  10</v>
      </c>
      <c r="EZ54" s="295">
        <f t="shared" si="216"/>
        <v>240</v>
      </c>
      <c r="FA54" s="296">
        <f t="shared" si="148"/>
        <v>49</v>
      </c>
      <c r="FC54" s="200">
        <f>IFERROR(ROUNDUP((BO54*(VLOOKUP(VLOOKUP(BP54,Données!$J$2:$L$208,3,FALSE),Données!$E$10:$G$12,3,FALSE)))/1,0),0)</f>
        <v>0</v>
      </c>
      <c r="FD54" s="190">
        <f>IFERROR(ROUNDUP((BQ54*(VLOOKUP(VLOOKUP(BR54,Données!$J$2:$L$208,3,FALSE),Données!$E$10:$G$12,3,FALSE)))/1,0),0)</f>
        <v>0</v>
      </c>
      <c r="FE54" s="190">
        <f>IFERROR(ROUNDUP((BS54*(VLOOKUP(VLOOKUP(BT54,Données!$J$2:$L$208,3,FALSE),Données!$E$10:$G$12,3,FALSE)))/1,0),0)</f>
        <v>0</v>
      </c>
      <c r="FF54" s="190">
        <f>IFERROR(ROUNDUP((BU54*(VLOOKUP(VLOOKUP(BV54,Données!$J$2:$L$208,3,FALSE),Données!$E$10:$G$12,3,FALSE)))/1,0),0)</f>
        <v>0</v>
      </c>
      <c r="FG54" s="190">
        <f>IFERROR(ROUNDUP((BW54*(VLOOKUP(VLOOKUP(BX54,Données!$J$2:$L$208,3,FALSE),Données!$E$10:$G$12,3,FALSE)))/1,0),0)</f>
        <v>0</v>
      </c>
      <c r="FH54" s="191">
        <f>IFERROR(ROUNDUP((BY54*(VLOOKUP(VLOOKUP(BZ54,Données!$J$2:$L$208,3,FALSE),Données!$E$10:$G$12,3,FALSE)))/1,0),0)</f>
        <v>0</v>
      </c>
      <c r="FI54" s="189">
        <f>IF(ISNA(15/(VLOOKUP(VLOOKUP(BP54,Données!$J$2:$L$208,3,FALSE),Données!$E$10:$G$12,3,FALSE))),0,15/(VLOOKUP(VLOOKUP(BP54,Données!$J$2:$L$208,3,FALSE),Données!$E$10:$G$12,3,FALSE)))</f>
        <v>0</v>
      </c>
      <c r="FJ54" s="190">
        <f>IF(ISNA(15/(VLOOKUP(VLOOKUP(BR54,Données!$J$2:$L$208,3,FALSE),Données!$E$10:$G$12,3,FALSE))),0,15/(VLOOKUP(VLOOKUP(BR54,Données!$J$2:$L$208,3,FALSE),Données!$E$10:$G$12,3,FALSE)))</f>
        <v>0</v>
      </c>
      <c r="FK54" s="190">
        <f>IF(ISNA(15/(VLOOKUP(VLOOKUP(BT54,Données!$J$2:$L$208,3,FALSE),Données!$E$10:$G$12,3,FALSE))),0,15/(VLOOKUP(VLOOKUP(BT54,Données!$J$2:$L$208,3,FALSE),Données!$E$10:$G$12,3,FALSE)))</f>
        <v>0</v>
      </c>
      <c r="FL54" s="190">
        <f>IF(ISNA(15/(VLOOKUP(VLOOKUP(BV54,Données!$J$2:$L$208,3,FALSE),Données!$E$10:$G$12,3,FALSE))),0,15/(VLOOKUP(VLOOKUP(BV54,Données!$J$2:$L$208,3,FALSE),Données!$E$10:$G$12,3,FALSE)))</f>
        <v>0</v>
      </c>
      <c r="FM54" s="190">
        <f>IF(ISNA(15/(VLOOKUP(VLOOKUP(BX54,Données!$J$2:$L$208,3,FALSE),Données!$E$10:$G$12,3,FALSE))),0,15/(VLOOKUP(VLOOKUP(BX54,Données!$J$2:$L$208,3,FALSE),Données!$E$10:$G$12,3,FALSE)))</f>
        <v>0</v>
      </c>
      <c r="FN54" s="191">
        <f>IF(ISNA(15/(VLOOKUP(VLOOKUP(BZ54,Données!$J$2:$L$208,3,FALSE),Données!$E$10:$G$12,3,FALSE))),0,15/(VLOOKUP(VLOOKUP(BZ54,Données!$J$2:$L$208,3,FALSE),Données!$E$10:$G$12,3,FALSE)))</f>
        <v>0</v>
      </c>
      <c r="FO54" s="305">
        <v>54</v>
      </c>
      <c r="FP54" s="188">
        <f t="shared" si="120"/>
        <v>36</v>
      </c>
      <c r="FQ54" s="190">
        <f t="shared" si="121"/>
        <v>0</v>
      </c>
      <c r="FR54" s="203" t="str">
        <f t="shared" si="217"/>
        <v/>
      </c>
      <c r="FS54" s="203">
        <f>HLOOKUP(FO54,Plan!$I$6:$IO$26,20,FALSE)</f>
        <v>0</v>
      </c>
      <c r="FT54" s="202" t="s">
        <v>460</v>
      </c>
      <c r="FU54" s="190" t="str">
        <f t="shared" si="122"/>
        <v>18h15  0</v>
      </c>
      <c r="FV54" s="307">
        <f t="shared" si="218"/>
        <v>0</v>
      </c>
      <c r="FW54" s="308">
        <f t="shared" si="145"/>
        <v>1142</v>
      </c>
      <c r="FY54" s="233">
        <f>IFERROR(ROUNDUP((CB54*(VLOOKUP(VLOOKUP(CC54,Données!$J$2:$L$208,3,FALSE),Données!$E$10:$G$12,3,FALSE)))/1,0),0)</f>
        <v>0</v>
      </c>
      <c r="FZ54" s="218">
        <f>IFERROR(ROUNDUP((CD54*(VLOOKUP(VLOOKUP(CE54,Données!$J$2:$L$208,3,FALSE),Données!$E$10:$G$12,3,FALSE)))/1,0),0)</f>
        <v>0</v>
      </c>
      <c r="GA54" s="218">
        <f>IFERROR(ROUNDUP((CF54*(VLOOKUP(VLOOKUP(CG54,Données!$J$2:$L$208,3,FALSE),Données!$E$10:$G$12,3,FALSE)))/1,0),0)</f>
        <v>0</v>
      </c>
      <c r="GB54" s="218">
        <f>IFERROR(ROUNDUP((CH54*(VLOOKUP(VLOOKUP(CI54,Données!$J$2:$L$208,3,FALSE),Données!$E$10:$G$12,3,FALSE)))/1,0),0)</f>
        <v>0</v>
      </c>
      <c r="GC54" s="218">
        <f>IFERROR(ROUNDUP((CJ54*(VLOOKUP(VLOOKUP(CK54,Données!$J$2:$L$208,3,FALSE),Données!$E$10:$G$12,3,FALSE)))/1,0),0)</f>
        <v>0</v>
      </c>
      <c r="GD54" s="219">
        <f>IFERROR(ROUNDUP((CL54*(VLOOKUP(VLOOKUP(CM54,Données!$J$2:$L$208,3,FALSE),Données!$E$10:$G$12,3,FALSE)))/1,0),0)</f>
        <v>0</v>
      </c>
      <c r="GE54" s="217">
        <f>IF(ISNA(15/(VLOOKUP(VLOOKUP(CC54,Données!$J$2:$L$208,3,FALSE),Données!$E$10:$G$12,3,FALSE))),0,15/(VLOOKUP(VLOOKUP(CC54,Données!$J$2:$L$208,3,FALSE),Données!$E$10:$G$12,3,FALSE)))</f>
        <v>0</v>
      </c>
      <c r="GF54" s="218">
        <f>IF(ISNA(15/(VLOOKUP(VLOOKUP(CE54,Données!$J$2:$L$208,3,FALSE),Données!$E$10:$G$12,3,FALSE))),0,15/(VLOOKUP(VLOOKUP(CE54,Données!$J$2:$L$208,3,FALSE),Données!$E$10:$G$12,3,FALSE)))</f>
        <v>0</v>
      </c>
      <c r="GG54" s="218">
        <f>IF(ISNA(15/(VLOOKUP(VLOOKUP(CG54,Données!$J$2:$L$208,3,FALSE),Données!$E$10:$G$12,3,FALSE))),0,15/(VLOOKUP(VLOOKUP(CG54,Données!$J$2:$L$208,3,FALSE),Données!$E$10:$G$12,3,FALSE)))</f>
        <v>0</v>
      </c>
      <c r="GH54" s="218">
        <f>IF(ISNA(15/(VLOOKUP(VLOOKUP(CI54,Données!$J$2:$L$208,3,FALSE),Données!$E$10:$G$12,3,FALSE))),0,15/(VLOOKUP(VLOOKUP(CI54,Données!$J$2:$L$208,3,FALSE),Données!$E$10:$G$12,3,FALSE)))</f>
        <v>0</v>
      </c>
      <c r="GI54" s="218">
        <f>IF(ISNA(15/(VLOOKUP(VLOOKUP(CK54,Données!$J$2:$L$208,3,FALSE),Données!$E$10:$G$12,3,FALSE))),0,15/(VLOOKUP(VLOOKUP(CK54,Données!$J$2:$L$208,3,FALSE),Données!$E$10:$G$12,3,FALSE)))</f>
        <v>0</v>
      </c>
      <c r="GJ54" s="219">
        <f>IF(ISNA(15/(VLOOKUP(VLOOKUP(CM54,Données!$J$2:$L$208,3,FALSE),Données!$E$10:$G$12,3,FALSE))),0,15/(VLOOKUP(VLOOKUP(CM54,Données!$J$2:$L$208,3,FALSE),Données!$E$10:$G$12,3,FALSE)))</f>
        <v>0</v>
      </c>
      <c r="GK54" s="318">
        <v>54</v>
      </c>
      <c r="GL54" s="216">
        <f t="shared" si="124"/>
        <v>36</v>
      </c>
      <c r="GM54" s="218">
        <f t="shared" si="125"/>
        <v>0</v>
      </c>
      <c r="GN54" s="236" t="str">
        <f t="shared" si="219"/>
        <v/>
      </c>
      <c r="GO54" s="236">
        <f>HLOOKUP(GK54,Plan!$I$6:$IO$26,21,FALSE)</f>
        <v>0</v>
      </c>
      <c r="GP54" s="235" t="s">
        <v>460</v>
      </c>
      <c r="GQ54" s="218" t="str">
        <f t="shared" si="126"/>
        <v>18h15  0</v>
      </c>
      <c r="GR54" s="320">
        <f t="shared" si="220"/>
        <v>0</v>
      </c>
      <c r="GS54" s="321">
        <f t="shared" si="146"/>
        <v>138</v>
      </c>
      <c r="GU54" s="427">
        <v>0.76041666666666663</v>
      </c>
      <c r="GV54" s="433" t="e">
        <f>#REF!</f>
        <v>#REF!</v>
      </c>
      <c r="GW54" s="434" t="e">
        <f>#REF!</f>
        <v>#REF!</v>
      </c>
      <c r="GX54" s="448" t="e">
        <f t="shared" si="127"/>
        <v>#REF!</v>
      </c>
      <c r="GY54" s="433" t="e">
        <f>#REF!</f>
        <v>#REF!</v>
      </c>
      <c r="GZ54" s="422" t="e">
        <f>#REF!</f>
        <v>#REF!</v>
      </c>
      <c r="HA54" s="434" t="e">
        <f>#REF!</f>
        <v>#REF!</v>
      </c>
      <c r="HB54" s="451" t="e">
        <f t="shared" si="128"/>
        <v>#REF!</v>
      </c>
      <c r="HD54" s="427">
        <v>0.76041666666666663</v>
      </c>
      <c r="HE54" s="453" t="str">
        <f>IF(AB54=0,"",IF(VLOOKUP(AC54,Données!$J$2:$M$258,4,FALSE)="G",AB54,""))</f>
        <v/>
      </c>
      <c r="HF54" s="397" t="str">
        <f>IF(AD54=0,"",IF(VLOOKUP(AE54,Données!$J$2:$M$258,4,FALSE)="G",AD54,""))</f>
        <v/>
      </c>
      <c r="HG54" s="397" t="str">
        <f>IF(AF54=0,"",IF(VLOOKUP(AG54,Données!$J$2:$M$258,4,FALSE)="G",AF54,""))</f>
        <v/>
      </c>
      <c r="HH54" s="397" t="str">
        <f>IF(AH54=0,"",IF(VLOOKUP(AI54,Données!$J$2:$M$258,4,FALSE)="G",AH54,""))</f>
        <v/>
      </c>
      <c r="HI54" s="397" t="str">
        <f>IF(AJ54=0,"",IF(VLOOKUP(AK54,Données!$J$2:$M$258,4,FALSE)="G",AJ54,""))</f>
        <v/>
      </c>
      <c r="HJ54" s="461" t="str">
        <f>IF(AL54=0,"",IF(VLOOKUP(AM54,Données!$J$2:$M$258,4,FALSE)="G",AL54,""))</f>
        <v/>
      </c>
      <c r="HK54" s="464">
        <f t="shared" si="129"/>
        <v>0</v>
      </c>
      <c r="HL54" s="453" t="str">
        <f>IF(AO54=0,"",IF(VLOOKUP(AP54,Données!$J$2:$M$258,4,FALSE)="G",AO54,""))</f>
        <v/>
      </c>
      <c r="HM54" s="397" t="str">
        <f>IF(AQ54=0,"",IF(VLOOKUP(AR54,Données!$J$2:$M$258,4,FALSE)="G",AQ54,""))</f>
        <v/>
      </c>
      <c r="HN54" s="397" t="str">
        <f>IF(AS54=0,"",IF(VLOOKUP(AT54,Données!$J$2:$M$258,4,FALSE)="G",AS54,""))</f>
        <v/>
      </c>
      <c r="HO54" s="397" t="str">
        <f>IF(AU54=0,"",IF(VLOOKUP(AV54,Données!$J$2:$M$258,4,FALSE)="G",AU54,""))</f>
        <v/>
      </c>
      <c r="HP54" s="397" t="str">
        <f>IF(AW54=0,"",IF(VLOOKUP(AX54,Données!$J$2:$M$258,4,FALSE)="G",AW54,""))</f>
        <v/>
      </c>
      <c r="HQ54" s="461" t="str">
        <f>IF(AY54=0,"",IF(VLOOKUP(AZ54,Données!$J$2:$M$258,4,FALSE)="G",AY54,""))</f>
        <v/>
      </c>
      <c r="HR54" s="464">
        <f t="shared" si="130"/>
        <v>0</v>
      </c>
      <c r="HS54" s="453" t="str">
        <f>IF(BB54=0,"",IF(VLOOKUP(BC54,Données!$J$2:$M$258,4,FALSE)="G",BB54,""))</f>
        <v/>
      </c>
      <c r="HT54" s="397" t="str">
        <f>IF(BD54=0,"",IF(VLOOKUP(BE54,Données!$J$2:$M$258,4,FALSE)="G",BD54,""))</f>
        <v/>
      </c>
      <c r="HU54" s="397">
        <f>IF(BF54=0,"",IF(VLOOKUP(BG54,Données!$J$2:$M$258,4,FALSE)="G",BF54,""))</f>
        <v>178</v>
      </c>
      <c r="HV54" s="397" t="str">
        <f>IF(BH54=0,"",IF(VLOOKUP(BI54,Données!$J$2:$M$258,4,FALSE)="G",BH54,""))</f>
        <v/>
      </c>
      <c r="HW54" s="397" t="str">
        <f>IF(BJ54=0,"",IF(VLOOKUP(BK54,Données!$J$2:$M$258,4,FALSE)="G",BJ54,""))</f>
        <v/>
      </c>
      <c r="HX54" s="461" t="str">
        <f>IF(BL54=0,"",IF(VLOOKUP(BM54,Données!$J$2:$M$258,4,FALSE)="G",BL54,""))</f>
        <v/>
      </c>
      <c r="HY54" s="464">
        <f t="shared" si="131"/>
        <v>178</v>
      </c>
      <c r="HZ54" s="453" t="str">
        <f>IF(BO54=0,"",IF(VLOOKUP(BP54,Données!$J$2:$M$258,4,FALSE)="G",BO54,""))</f>
        <v/>
      </c>
      <c r="IA54" s="397" t="str">
        <f>IF(BQ54=0,"",IF(VLOOKUP(BR54,Données!$J$2:$M$258,4,FALSE)="G",BQ54,""))</f>
        <v/>
      </c>
      <c r="IB54" s="397" t="str">
        <f>IF(BS54=0,"",IF(VLOOKUP(BT54,Données!$J$2:$M$258,4,FALSE)="G",BS54,""))</f>
        <v/>
      </c>
      <c r="IC54" s="397" t="str">
        <f>IF(BU54=0,"",IF(VLOOKUP(BV54,Données!$J$2:$M$258,4,FALSE)="G",BU54,""))</f>
        <v/>
      </c>
      <c r="ID54" s="397" t="str">
        <f>IF(BW54=0,"",IF(VLOOKUP(BX54,Données!$J$2:$M$258,4,FALSE)="G",BW54,""))</f>
        <v/>
      </c>
      <c r="IE54" s="461" t="str">
        <f>IF(BY54=0,"",IF(VLOOKUP(BZ54,Données!$J$2:$M$258,4,FALSE)="G",BY54,""))</f>
        <v/>
      </c>
      <c r="IF54" s="464">
        <f t="shared" si="132"/>
        <v>0</v>
      </c>
      <c r="IG54" s="453" t="str">
        <f>IF(CB54=0,"",IF(VLOOKUP(CC54,Données!$J$2:$M$258,4,FALSE)="G",CB54,""))</f>
        <v/>
      </c>
      <c r="IH54" s="397" t="str">
        <f>IF(CD54=0,"",IF(VLOOKUP(CE54,Données!$J$2:$M$258,4,FALSE)="G",CD54,""))</f>
        <v/>
      </c>
      <c r="II54" s="397" t="str">
        <f>IF(CF54=0,"",IF(VLOOKUP(CG54,Données!$J$2:$M$258,4,FALSE)="G",CF54,""))</f>
        <v/>
      </c>
      <c r="IJ54" s="397" t="str">
        <f>IF(CH54=0,"",IF(VLOOKUP(CI54,Données!$J$2:$M$258,4,FALSE)="G",CH54,""))</f>
        <v/>
      </c>
      <c r="IK54" s="397" t="str">
        <f>IF(CJ54=0,"",IF(VLOOKUP(CK54,Données!$J$2:$M$258,4,FALSE)="G",CJ54,""))</f>
        <v/>
      </c>
      <c r="IL54" s="461" t="str">
        <f>IF(CL54=0,"",IF(VLOOKUP(CM54,Données!$J$2:$M$258,4,FALSE)="G",CL54,""))</f>
        <v/>
      </c>
      <c r="IM54" s="464">
        <f t="shared" si="133"/>
        <v>0</v>
      </c>
      <c r="IO54" s="480">
        <f t="shared" si="221"/>
        <v>0</v>
      </c>
      <c r="IP54" s="481">
        <f t="shared" si="222"/>
        <v>0</v>
      </c>
      <c r="IQ54" s="482">
        <f t="shared" si="223"/>
        <v>268</v>
      </c>
      <c r="IR54" s="483">
        <f t="shared" si="224"/>
        <v>0</v>
      </c>
      <c r="IS54" s="484">
        <f t="shared" si="225"/>
        <v>268</v>
      </c>
      <c r="IT54" s="481">
        <f t="shared" si="226"/>
        <v>0</v>
      </c>
      <c r="IU54" s="482">
        <f t="shared" si="134"/>
        <v>7</v>
      </c>
      <c r="IV54" s="485">
        <f t="shared" si="135"/>
        <v>0</v>
      </c>
      <c r="IW54" s="483">
        <f>HLOOKUP(FO54,Plan!$I$6:$IO$30,25,FALSE)</f>
        <v>0</v>
      </c>
      <c r="IX54" s="482" t="str">
        <f t="shared" si="227"/>
        <v>18h15  7</v>
      </c>
      <c r="IY54" s="485">
        <f t="shared" si="228"/>
        <v>84</v>
      </c>
      <c r="IZ54" s="486">
        <f t="shared" si="229"/>
        <v>356</v>
      </c>
      <c r="JA54" s="484" t="str">
        <f t="shared" si="230"/>
        <v>18h15  0</v>
      </c>
      <c r="JB54" s="485">
        <f t="shared" si="231"/>
        <v>0</v>
      </c>
      <c r="JC54" s="487">
        <f t="shared" si="232"/>
        <v>0</v>
      </c>
      <c r="JD54" s="488" t="e">
        <f t="shared" si="136"/>
        <v>#REF!</v>
      </c>
      <c r="JF54" s="512">
        <f t="shared" si="233"/>
        <v>178</v>
      </c>
      <c r="JG54" s="513">
        <f t="shared" si="234"/>
        <v>0</v>
      </c>
      <c r="JH54" s="514">
        <f t="shared" si="235"/>
        <v>0</v>
      </c>
      <c r="JI54" s="515">
        <f t="shared" si="236"/>
        <v>345</v>
      </c>
      <c r="JJ54" s="513">
        <f t="shared" si="237"/>
        <v>0</v>
      </c>
      <c r="JK54" s="516">
        <f t="shared" si="238"/>
        <v>0</v>
      </c>
      <c r="JL54" s="517">
        <f t="shared" si="239"/>
        <v>167</v>
      </c>
      <c r="JM54" s="513">
        <f t="shared" si="240"/>
        <v>0</v>
      </c>
      <c r="JN54" s="514">
        <f t="shared" si="241"/>
        <v>0</v>
      </c>
      <c r="JO54" s="506">
        <f t="shared" si="137"/>
        <v>10</v>
      </c>
      <c r="JP54" s="507">
        <f t="shared" si="138"/>
        <v>0</v>
      </c>
      <c r="JQ54" s="507">
        <f t="shared" si="139"/>
        <v>0</v>
      </c>
      <c r="JR54" s="508">
        <f>HLOOKUP(GK54,Plan!$I$6:$IO$30,25,FALSE)</f>
        <v>0</v>
      </c>
      <c r="JS54" s="515" t="str">
        <f t="shared" si="242"/>
        <v>18h15  10</v>
      </c>
      <c r="JT54" s="513">
        <f t="shared" si="243"/>
        <v>240</v>
      </c>
      <c r="JU54" s="518">
        <f t="shared" si="244"/>
        <v>49</v>
      </c>
      <c r="JV54" s="517" t="str">
        <f t="shared" si="245"/>
        <v>18h15  0</v>
      </c>
      <c r="JW54" s="513">
        <f t="shared" si="246"/>
        <v>0</v>
      </c>
      <c r="JX54" s="519">
        <f t="shared" si="247"/>
        <v>1142</v>
      </c>
      <c r="JY54" s="515" t="str">
        <f t="shared" si="248"/>
        <v>18h15  0</v>
      </c>
      <c r="JZ54" s="513">
        <f t="shared" si="249"/>
        <v>0</v>
      </c>
      <c r="KA54" s="518">
        <f t="shared" si="250"/>
        <v>138</v>
      </c>
      <c r="KB54" s="520" t="e">
        <f t="shared" si="140"/>
        <v>#REF!</v>
      </c>
    </row>
    <row r="55" spans="1:288" ht="14.25" x14ac:dyDescent="0.2">
      <c r="A55" s="385">
        <f t="shared" si="0"/>
        <v>54</v>
      </c>
      <c r="B55" s="386" t="s">
        <v>405</v>
      </c>
      <c r="C55" s="387" t="s">
        <v>585</v>
      </c>
      <c r="D55" s="388" t="s">
        <v>792</v>
      </c>
      <c r="E55" s="388" t="s">
        <v>193</v>
      </c>
      <c r="F55" s="388">
        <v>346</v>
      </c>
      <c r="G55" s="394" t="str">
        <f>IF(ISNA(VLOOKUP(E55,Données!$J$2:$K$258,2,FALSE)),"",VLOOKUP(E55,Données!$J$2:$K$258,2,FALSE))</f>
        <v>Dubai</v>
      </c>
      <c r="H55" s="80"/>
      <c r="I55" s="77" t="str">
        <f t="shared" si="107"/>
        <v>1250TRD</v>
      </c>
      <c r="J55" s="82"/>
      <c r="K55" s="344" t="s">
        <v>729</v>
      </c>
      <c r="M55" s="84">
        <f t="shared" si="1"/>
        <v>1</v>
      </c>
      <c r="N55" s="84">
        <f t="shared" si="2"/>
        <v>0</v>
      </c>
      <c r="O55" s="84">
        <f t="shared" si="3"/>
        <v>0</v>
      </c>
      <c r="P55" s="84">
        <f t="shared" si="4"/>
        <v>0</v>
      </c>
      <c r="Q55" s="84">
        <f t="shared" si="5"/>
        <v>0</v>
      </c>
      <c r="S55" s="86" t="str">
        <f t="shared" si="108"/>
        <v>1250</v>
      </c>
      <c r="T55" s="371" t="str">
        <f>VLOOKUP(S55,Données!$Q$2:$R$229,2,FALSE)</f>
        <v>1245</v>
      </c>
      <c r="U55" s="85">
        <f>COUNTIF($T$4:T55,T55)</f>
        <v>2</v>
      </c>
      <c r="V55" s="85" t="str">
        <f t="shared" si="6"/>
        <v>TRD</v>
      </c>
      <c r="W55" s="85" t="str">
        <f t="shared" si="109"/>
        <v>12452TRD</v>
      </c>
      <c r="X55" s="85">
        <f t="shared" si="149"/>
        <v>120</v>
      </c>
      <c r="Y55" s="85" t="str">
        <f t="shared" si="150"/>
        <v>LHR</v>
      </c>
      <c r="AA55" s="342" t="s">
        <v>45</v>
      </c>
      <c r="AB55" s="107">
        <f t="shared" si="151"/>
        <v>0</v>
      </c>
      <c r="AC55" s="106" t="str">
        <f t="shared" si="251"/>
        <v/>
      </c>
      <c r="AD55" s="97">
        <f t="shared" si="152"/>
        <v>0</v>
      </c>
      <c r="AE55" s="106" t="str">
        <f t="shared" si="153"/>
        <v/>
      </c>
      <c r="AF55" s="97">
        <f t="shared" si="154"/>
        <v>0</v>
      </c>
      <c r="AG55" s="106" t="str">
        <f t="shared" si="155"/>
        <v/>
      </c>
      <c r="AH55" s="97">
        <f t="shared" si="156"/>
        <v>0</v>
      </c>
      <c r="AI55" s="106" t="str">
        <f t="shared" si="157"/>
        <v/>
      </c>
      <c r="AJ55" s="97">
        <f t="shared" si="158"/>
        <v>0</v>
      </c>
      <c r="AK55" s="106" t="str">
        <f t="shared" si="159"/>
        <v/>
      </c>
      <c r="AL55" s="97">
        <f t="shared" si="160"/>
        <v>0</v>
      </c>
      <c r="AM55" s="108" t="str">
        <f t="shared" si="161"/>
        <v/>
      </c>
      <c r="AN55" s="113"/>
      <c r="AO55" s="115">
        <f t="shared" si="162"/>
        <v>0</v>
      </c>
      <c r="AP55" s="114" t="str">
        <f t="shared" si="163"/>
        <v/>
      </c>
      <c r="AQ55" s="89">
        <f t="shared" si="164"/>
        <v>0</v>
      </c>
      <c r="AR55" s="114" t="str">
        <f t="shared" si="165"/>
        <v/>
      </c>
      <c r="AS55" s="89">
        <f t="shared" si="166"/>
        <v>0</v>
      </c>
      <c r="AT55" s="114" t="str">
        <f t="shared" si="167"/>
        <v/>
      </c>
      <c r="AU55" s="89">
        <f t="shared" si="168"/>
        <v>0</v>
      </c>
      <c r="AV55" s="114" t="str">
        <f t="shared" si="169"/>
        <v/>
      </c>
      <c r="AW55" s="89">
        <f t="shared" si="170"/>
        <v>0</v>
      </c>
      <c r="AX55" s="114" t="str">
        <f t="shared" si="171"/>
        <v/>
      </c>
      <c r="AY55" s="89">
        <f t="shared" si="172"/>
        <v>0</v>
      </c>
      <c r="AZ55" s="116" t="str">
        <f t="shared" si="173"/>
        <v/>
      </c>
      <c r="BA55" s="113"/>
      <c r="BB55" s="122">
        <f t="shared" si="174"/>
        <v>98</v>
      </c>
      <c r="BC55" s="121" t="str">
        <f t="shared" si="175"/>
        <v>ALG</v>
      </c>
      <c r="BD55" s="91">
        <f t="shared" si="176"/>
        <v>0</v>
      </c>
      <c r="BE55" s="121" t="str">
        <f t="shared" si="177"/>
        <v/>
      </c>
      <c r="BF55" s="91">
        <f t="shared" si="178"/>
        <v>0</v>
      </c>
      <c r="BG55" s="121" t="str">
        <f t="shared" si="179"/>
        <v/>
      </c>
      <c r="BH55" s="91">
        <f t="shared" si="180"/>
        <v>0</v>
      </c>
      <c r="BI55" s="121" t="str">
        <f t="shared" si="181"/>
        <v/>
      </c>
      <c r="BJ55" s="91">
        <f t="shared" si="182"/>
        <v>0</v>
      </c>
      <c r="BK55" s="121" t="str">
        <f t="shared" si="183"/>
        <v/>
      </c>
      <c r="BL55" s="91">
        <f t="shared" si="184"/>
        <v>0</v>
      </c>
      <c r="BM55" s="123" t="str">
        <f t="shared" si="185"/>
        <v/>
      </c>
      <c r="BN55" s="113"/>
      <c r="BO55" s="129">
        <f t="shared" si="186"/>
        <v>0</v>
      </c>
      <c r="BP55" s="128" t="str">
        <f t="shared" si="187"/>
        <v/>
      </c>
      <c r="BQ55" s="93">
        <f t="shared" si="188"/>
        <v>0</v>
      </c>
      <c r="BR55" s="128" t="str">
        <f t="shared" si="189"/>
        <v/>
      </c>
      <c r="BS55" s="93">
        <f t="shared" si="190"/>
        <v>0</v>
      </c>
      <c r="BT55" s="128" t="str">
        <f t="shared" si="191"/>
        <v/>
      </c>
      <c r="BU55" s="93">
        <f t="shared" si="192"/>
        <v>0</v>
      </c>
      <c r="BV55" s="128" t="str">
        <f t="shared" si="193"/>
        <v/>
      </c>
      <c r="BW55" s="93">
        <f t="shared" si="194"/>
        <v>0</v>
      </c>
      <c r="BX55" s="128" t="str">
        <f t="shared" si="195"/>
        <v/>
      </c>
      <c r="BY55" s="93">
        <f t="shared" si="196"/>
        <v>0</v>
      </c>
      <c r="BZ55" s="130" t="str">
        <f t="shared" si="197"/>
        <v/>
      </c>
      <c r="CA55" s="113"/>
      <c r="CB55" s="136">
        <f t="shared" si="198"/>
        <v>0</v>
      </c>
      <c r="CC55" s="135" t="str">
        <f t="shared" si="199"/>
        <v/>
      </c>
      <c r="CD55" s="95">
        <f t="shared" si="200"/>
        <v>0</v>
      </c>
      <c r="CE55" s="135" t="str">
        <f t="shared" si="201"/>
        <v/>
      </c>
      <c r="CF55" s="95">
        <f t="shared" si="202"/>
        <v>0</v>
      </c>
      <c r="CG55" s="135" t="str">
        <f t="shared" si="203"/>
        <v/>
      </c>
      <c r="CH55" s="95">
        <f t="shared" si="204"/>
        <v>0</v>
      </c>
      <c r="CI55" s="135" t="str">
        <f t="shared" si="205"/>
        <v/>
      </c>
      <c r="CJ55" s="95">
        <f t="shared" si="206"/>
        <v>0</v>
      </c>
      <c r="CK55" s="135" t="str">
        <f t="shared" si="207"/>
        <v/>
      </c>
      <c r="CL55" s="95">
        <f t="shared" si="208"/>
        <v>0</v>
      </c>
      <c r="CM55" s="137" t="str">
        <f t="shared" si="209"/>
        <v/>
      </c>
      <c r="CO55" s="163">
        <f>IFERROR(ROUNDUP((AB55*(VLOOKUP(VLOOKUP(AC55,Données!$J$2:$L$208,3,FALSE),Données!$E$10:$G$12,3,FALSE)))/1,0),0)</f>
        <v>0</v>
      </c>
      <c r="CP55" s="159">
        <f>IFERROR(ROUNDUP((AD55*(VLOOKUP(VLOOKUP(AE55,Données!$J$2:$L$208,3,FALSE),Données!$E$10:$G$12,3,FALSE)))/1,0),0)</f>
        <v>0</v>
      </c>
      <c r="CQ55" s="159">
        <f>IFERROR(ROUNDUP((AF55*(VLOOKUP(VLOOKUP(AG55,Données!$J$2:$L$208,3,FALSE),Données!$E$10:$G$12,3,FALSE)))/1,0),0)</f>
        <v>0</v>
      </c>
      <c r="CR55" s="159">
        <f>IFERROR(ROUNDUP((AH55*(VLOOKUP(VLOOKUP(AI55,Données!$J$2:$L$208,3,FALSE),Données!$E$10:$G$12,3,FALSE)))/1,0),0)</f>
        <v>0</v>
      </c>
      <c r="CS55" s="159">
        <f>IFERROR(ROUNDUP((AJ55*(VLOOKUP(VLOOKUP(AK55,Données!$J$2:$L$208,3,FALSE),Données!$E$10:$G$12,3,FALSE)))/1,0),0)</f>
        <v>0</v>
      </c>
      <c r="CT55" s="160">
        <f>IFERROR(ROUNDUP((AL55*(VLOOKUP(VLOOKUP(AM55,Données!$J$2:$L$208,3,FALSE),Données!$E$10:$G$12,3,FALSE)))/1,0),0)</f>
        <v>0</v>
      </c>
      <c r="CU55" s="158">
        <f>IF(ISNA(15/(VLOOKUP(VLOOKUP(AC55,Données!$J$2:$L$208,3,FALSE),Données!$E$10:$G$12,3,FALSE))),0,15/(VLOOKUP(VLOOKUP(AC55,Données!$J$2:$L$208,3,FALSE),Données!$E$10:$G$12,3,FALSE)))</f>
        <v>0</v>
      </c>
      <c r="CV55" s="159">
        <f>IF(ISNA(15/(VLOOKUP(VLOOKUP(AE55,Données!$J$2:$L$208,3,FALSE),Données!$E$10:$G$12,3,FALSE))),0,15/(VLOOKUP(VLOOKUP(AE55,Données!$J$2:$L$208,3,FALSE),Données!$E$10:$G$12,3,FALSE)))</f>
        <v>0</v>
      </c>
      <c r="CW55" s="159">
        <f>IF(ISNA(15/(VLOOKUP(VLOOKUP(AG55,Données!$J$2:$L$208,3,FALSE),Données!$E$10:$G$12,3,FALSE))),0,15/(VLOOKUP(VLOOKUP(AG55,Données!$J$2:$L$208,3,FALSE),Données!$E$10:$G$12,3,FALSE)))</f>
        <v>0</v>
      </c>
      <c r="CX55" s="159">
        <f>IF(ISNA(15/(VLOOKUP(VLOOKUP(AI55,Données!$J$2:$L$208,3,FALSE),Données!$E$10:$G$12,3,FALSE))),0,15/(VLOOKUP(VLOOKUP(AI55,Données!$J$2:$L$208,3,FALSE),Données!$E$10:$G$12,3,FALSE)))</f>
        <v>0</v>
      </c>
      <c r="CY55" s="159">
        <f>IF(ISNA(15/(VLOOKUP(VLOOKUP(AK55,Données!$J$2:$L$208,3,FALSE),Données!$E$10:$G$12,3,FALSE))),0,15/(VLOOKUP(VLOOKUP(AK55,Données!$J$2:$L$208,3,FALSE),Données!$E$10:$G$12,3,FALSE)))</f>
        <v>0</v>
      </c>
      <c r="CZ55" s="160">
        <f>IF(ISNA(15/(VLOOKUP(VLOOKUP(AM55,Données!$J$2:$L$208,3,FALSE),Données!$E$10:$G$12,3,FALSE))),0,15/(VLOOKUP(VLOOKUP(AM55,Données!$J$2:$L$208,3,FALSE),Données!$E$10:$G$12,3,FALSE)))</f>
        <v>0</v>
      </c>
      <c r="DA55" s="258">
        <v>55</v>
      </c>
      <c r="DB55" s="162">
        <f t="shared" si="252"/>
        <v>12</v>
      </c>
      <c r="DC55" s="161">
        <f t="shared" si="210"/>
        <v>0</v>
      </c>
      <c r="DD55" s="256">
        <f t="shared" si="211"/>
        <v>0</v>
      </c>
      <c r="DE55" s="259">
        <f>HLOOKUP(DA55,Plan!$I$6:$IO$26,17,FALSE)</f>
        <v>9</v>
      </c>
      <c r="DF55" s="164" t="s">
        <v>461</v>
      </c>
      <c r="DG55" s="157" t="str">
        <f t="shared" si="113"/>
        <v>18h30  9</v>
      </c>
      <c r="DH55" s="332">
        <f t="shared" si="212"/>
        <v>108</v>
      </c>
      <c r="DI55" s="334">
        <f t="shared" si="141"/>
        <v>272</v>
      </c>
      <c r="DK55" s="226">
        <f>IFERROR(ROUNDUP((AO55*(VLOOKUP(VLOOKUP(AP55,Données!$J$2:$L$208,3,FALSE),Données!$E$10:$G$12,3,FALSE)))/1,0),0)</f>
        <v>0</v>
      </c>
      <c r="DL55" s="173">
        <f>IFERROR(ROUNDUP((AQ55*(VLOOKUP(VLOOKUP(AR55,Données!$J$2:$L$208,3,FALSE),Données!$E$10:$G$12,3,FALSE)))/1,0),0)</f>
        <v>0</v>
      </c>
      <c r="DM55" s="173">
        <f>IFERROR(ROUNDUP((AS55*(VLOOKUP(VLOOKUP(AT55,Données!$J$2:$L$208,3,FALSE),Données!$E$10:$G$12,3,FALSE)))/1,0),0)</f>
        <v>0</v>
      </c>
      <c r="DN55" s="173">
        <f>IFERROR(ROUNDUP((AU55*(VLOOKUP(VLOOKUP(AV55,Données!$J$2:$L$208,3,FALSE),Données!$E$10:$G$12,3,FALSE)))/1,0),0)</f>
        <v>0</v>
      </c>
      <c r="DO55" s="173">
        <f>IFERROR(ROUNDUP((AW55*(VLOOKUP(VLOOKUP(AX55,Données!$J$2:$L$208,3,FALSE),Données!$E$10:$G$12,3,FALSE)))/1,0),0)</f>
        <v>0</v>
      </c>
      <c r="DP55" s="174">
        <f>IFERROR(ROUNDUP((AY55*(VLOOKUP(VLOOKUP(AZ55,Données!$J$2:$L$208,3,FALSE),Données!$E$10:$G$12,3,FALSE)))/1,0),0)</f>
        <v>0</v>
      </c>
      <c r="DQ55" s="172">
        <f>IF(ISNA(15/(VLOOKUP(VLOOKUP(AP55,Données!$J$2:$L$208,3,FALSE),Données!$E$10:$G$12,3,FALSE))),0,15/(VLOOKUP(VLOOKUP(AP55,Données!$J$2:$L$208,3,FALSE),Données!$E$10:$G$12,3,FALSE)))</f>
        <v>0</v>
      </c>
      <c r="DR55" s="173">
        <f>IF(ISNA(15/(VLOOKUP(VLOOKUP(AR55,Données!$J$2:$L$208,3,FALSE),Données!$E$10:$G$12,3,FALSE))),0,15/(VLOOKUP(VLOOKUP(AR55,Données!$J$2:$L$208,3,FALSE),Données!$E$10:$G$12,3,FALSE)))</f>
        <v>0</v>
      </c>
      <c r="DS55" s="173">
        <f>IF(ISNA(15/(VLOOKUP(VLOOKUP(AT55,Données!$J$2:$L$208,3,FALSE),Données!$E$10:$G$12,3,FALSE))),0,15/(VLOOKUP(VLOOKUP(AT55,Données!$J$2:$L$208,3,FALSE),Données!$E$10:$G$12,3,FALSE)))</f>
        <v>0</v>
      </c>
      <c r="DT55" s="173">
        <f>IF(ISNA(15/(VLOOKUP(VLOOKUP(AV55,Données!$J$2:$L$208,3,FALSE),Données!$E$10:$G$12,3,FALSE))),0,15/(VLOOKUP(VLOOKUP(AV55,Données!$J$2:$L$208,3,FALSE),Données!$E$10:$G$12,3,FALSE)))</f>
        <v>0</v>
      </c>
      <c r="DU55" s="173">
        <f>IF(ISNA(15/(VLOOKUP(VLOOKUP(AX55,Données!$J$2:$L$208,3,FALSE),Données!$E$10:$G$12,3,FALSE))),0,15/(VLOOKUP(VLOOKUP(AX55,Données!$J$2:$L$208,3,FALSE),Données!$E$10:$G$12,3,FALSE)))</f>
        <v>0</v>
      </c>
      <c r="DV55" s="174">
        <f>IF(ISNA(15/(VLOOKUP(VLOOKUP(AZ55,Données!$J$2:$L$208,3,FALSE),Données!$E$10:$G$12,3,FALSE))),0,15/(VLOOKUP(VLOOKUP(AZ55,Données!$J$2:$L$208,3,FALSE),Données!$E$10:$G$12,3,FALSE)))</f>
        <v>0</v>
      </c>
      <c r="DW55" s="282">
        <v>55</v>
      </c>
      <c r="DX55" s="169">
        <f t="shared" si="114"/>
        <v>36</v>
      </c>
      <c r="DY55" s="171">
        <f t="shared" si="115"/>
        <v>0</v>
      </c>
      <c r="DZ55" s="228" t="str">
        <f t="shared" si="213"/>
        <v/>
      </c>
      <c r="EA55" s="283">
        <f>HLOOKUP(DW55,Plan!$I$6:$IO$26,16,FALSE)</f>
        <v>0</v>
      </c>
      <c r="EB55" s="278" t="s">
        <v>461</v>
      </c>
      <c r="EC55" s="279" t="str">
        <f t="shared" si="116"/>
        <v>18h30  0</v>
      </c>
      <c r="ED55" s="84">
        <f t="shared" si="214"/>
        <v>0</v>
      </c>
      <c r="EE55" s="286">
        <f t="shared" si="143"/>
        <v>0</v>
      </c>
      <c r="EG55" s="208">
        <f>IFERROR(ROUNDUP((BB55*(VLOOKUP(VLOOKUP(BC55,Données!$J$2:$L$208,3,FALSE),Données!$E$10:$G$12,3,FALSE)))/1,0),0)</f>
        <v>131</v>
      </c>
      <c r="EH55" s="182">
        <f>IFERROR(ROUNDUP((BD55*(VLOOKUP(VLOOKUP(BE55,Données!$J$2:$L$208,3,FALSE),Données!$E$10:$G$12,3,FALSE)))/1,0),0)</f>
        <v>0</v>
      </c>
      <c r="EI55" s="182">
        <f>IFERROR(ROUNDUP((BF55*(VLOOKUP(VLOOKUP(BG55,Données!$J$2:$L$208,3,FALSE),Données!$E$10:$G$12,3,FALSE)))/1,0),0)</f>
        <v>0</v>
      </c>
      <c r="EJ55" s="182">
        <f>IFERROR(ROUNDUP((BH55*(VLOOKUP(VLOOKUP(BI55,Données!$J$2:$L$208,3,FALSE),Données!$E$10:$G$12,3,FALSE)))/1,0),0)</f>
        <v>0</v>
      </c>
      <c r="EK55" s="182">
        <f>IFERROR(ROUNDUP((BJ55*(VLOOKUP(VLOOKUP(BK55,Données!$J$2:$L$208,3,FALSE),Données!$E$10:$G$12,3,FALSE)))/1,0),0)</f>
        <v>0</v>
      </c>
      <c r="EL55" s="183">
        <f>IFERROR(ROUNDUP((BL55*(VLOOKUP(VLOOKUP(BM55,Données!$J$2:$L$208,3,FALSE),Données!$E$10:$G$12,3,FALSE)))/1,0),0)</f>
        <v>0</v>
      </c>
      <c r="EM55" s="181">
        <f>IF(ISNA(15/(VLOOKUP(VLOOKUP(BC55,Données!$J$2:$L$208,3,FALSE),Données!$E$10:$G$12,3,FALSE))),0,15/(VLOOKUP(VLOOKUP(BC55,Données!$J$2:$L$208,3,FALSE),Données!$E$10:$G$12,3,FALSE)))</f>
        <v>11.25</v>
      </c>
      <c r="EN55" s="182">
        <f>IF(ISNA(15/(VLOOKUP(VLOOKUP(BE55,Données!$J$2:$L$208,3,FALSE),Données!$E$10:$G$12,3,FALSE))),0,15/(VLOOKUP(VLOOKUP(BE55,Données!$J$2:$L$208,3,FALSE),Données!$E$10:$G$12,3,FALSE)))</f>
        <v>0</v>
      </c>
      <c r="EO55" s="182">
        <f>IF(ISNA(15/(VLOOKUP(VLOOKUP(BG55,Données!$J$2:$L$208,3,FALSE),Données!$E$10:$G$12,3,FALSE))),0,15/(VLOOKUP(VLOOKUP(BG55,Données!$J$2:$L$208,3,FALSE),Données!$E$10:$G$12,3,FALSE)))</f>
        <v>0</v>
      </c>
      <c r="EP55" s="182">
        <f>IF(ISNA(15/(VLOOKUP(VLOOKUP(BI55,Données!$J$2:$L$208,3,FALSE),Données!$E$10:$G$12,3,FALSE))),0,15/(VLOOKUP(VLOOKUP(BI55,Données!$J$2:$L$208,3,FALSE),Données!$E$10:$G$12,3,FALSE)))</f>
        <v>0</v>
      </c>
      <c r="EQ55" s="182">
        <f>IF(ISNA(15/(VLOOKUP(VLOOKUP(BK55,Données!$J$2:$L$208,3,FALSE),Données!$E$10:$G$12,3,FALSE))),0,15/(VLOOKUP(VLOOKUP(BK55,Données!$J$2:$L$208,3,FALSE),Données!$E$10:$G$12,3,FALSE)))</f>
        <v>0</v>
      </c>
      <c r="ER55" s="183">
        <f>IF(ISNA(15/(VLOOKUP(VLOOKUP(BM55,Données!$J$2:$L$208,3,FALSE),Données!$E$10:$G$12,3,FALSE))),0,15/(VLOOKUP(VLOOKUP(BM55,Données!$J$2:$L$208,3,FALSE),Données!$E$10:$G$12,3,FALSE)))</f>
        <v>0</v>
      </c>
      <c r="ES55" s="293">
        <v>55</v>
      </c>
      <c r="ET55" s="573">
        <f t="shared" si="117"/>
        <v>12</v>
      </c>
      <c r="EU55" s="180">
        <f t="shared" si="118"/>
        <v>131</v>
      </c>
      <c r="EV55" s="211">
        <f t="shared" si="215"/>
        <v>98</v>
      </c>
      <c r="EW55" s="211">
        <f>HLOOKUP(ES55,Plan!$I$6:$IO$26,19,FALSE)</f>
        <v>8</v>
      </c>
      <c r="EX55" s="210" t="s">
        <v>461</v>
      </c>
      <c r="EY55" s="182" t="str">
        <f t="shared" si="119"/>
        <v>18h30  8</v>
      </c>
      <c r="EZ55" s="295">
        <f t="shared" si="216"/>
        <v>96</v>
      </c>
      <c r="FA55" s="296">
        <f t="shared" si="148"/>
        <v>31.875</v>
      </c>
      <c r="FC55" s="200">
        <f>IFERROR(ROUNDUP((BO55*(VLOOKUP(VLOOKUP(BP55,Données!$J$2:$L$208,3,FALSE),Données!$E$10:$G$12,3,FALSE)))/1,0),0)</f>
        <v>0</v>
      </c>
      <c r="FD55" s="190">
        <f>IFERROR(ROUNDUP((BQ55*(VLOOKUP(VLOOKUP(BR55,Données!$J$2:$L$208,3,FALSE),Données!$E$10:$G$12,3,FALSE)))/1,0),0)</f>
        <v>0</v>
      </c>
      <c r="FE55" s="190">
        <f>IFERROR(ROUNDUP((BS55*(VLOOKUP(VLOOKUP(BT55,Données!$J$2:$L$208,3,FALSE),Données!$E$10:$G$12,3,FALSE)))/1,0),0)</f>
        <v>0</v>
      </c>
      <c r="FF55" s="190">
        <f>IFERROR(ROUNDUP((BU55*(VLOOKUP(VLOOKUP(BV55,Données!$J$2:$L$208,3,FALSE),Données!$E$10:$G$12,3,FALSE)))/1,0),0)</f>
        <v>0</v>
      </c>
      <c r="FG55" s="190">
        <f>IFERROR(ROUNDUP((BW55*(VLOOKUP(VLOOKUP(BX55,Données!$J$2:$L$208,3,FALSE),Données!$E$10:$G$12,3,FALSE)))/1,0),0)</f>
        <v>0</v>
      </c>
      <c r="FH55" s="191">
        <f>IFERROR(ROUNDUP((BY55*(VLOOKUP(VLOOKUP(BZ55,Données!$J$2:$L$208,3,FALSE),Données!$E$10:$G$12,3,FALSE)))/1,0),0)</f>
        <v>0</v>
      </c>
      <c r="FI55" s="189">
        <f>IF(ISNA(15/(VLOOKUP(VLOOKUP(BP55,Données!$J$2:$L$208,3,FALSE),Données!$E$10:$G$12,3,FALSE))),0,15/(VLOOKUP(VLOOKUP(BP55,Données!$J$2:$L$208,3,FALSE),Données!$E$10:$G$12,3,FALSE)))</f>
        <v>0</v>
      </c>
      <c r="FJ55" s="190">
        <f>IF(ISNA(15/(VLOOKUP(VLOOKUP(BR55,Données!$J$2:$L$208,3,FALSE),Données!$E$10:$G$12,3,FALSE))),0,15/(VLOOKUP(VLOOKUP(BR55,Données!$J$2:$L$208,3,FALSE),Données!$E$10:$G$12,3,FALSE)))</f>
        <v>0</v>
      </c>
      <c r="FK55" s="190">
        <f>IF(ISNA(15/(VLOOKUP(VLOOKUP(BT55,Données!$J$2:$L$208,3,FALSE),Données!$E$10:$G$12,3,FALSE))),0,15/(VLOOKUP(VLOOKUP(BT55,Données!$J$2:$L$208,3,FALSE),Données!$E$10:$G$12,3,FALSE)))</f>
        <v>0</v>
      </c>
      <c r="FL55" s="190">
        <f>IF(ISNA(15/(VLOOKUP(VLOOKUP(BV55,Données!$J$2:$L$208,3,FALSE),Données!$E$10:$G$12,3,FALSE))),0,15/(VLOOKUP(VLOOKUP(BV55,Données!$J$2:$L$208,3,FALSE),Données!$E$10:$G$12,3,FALSE)))</f>
        <v>0</v>
      </c>
      <c r="FM55" s="190">
        <f>IF(ISNA(15/(VLOOKUP(VLOOKUP(BX55,Données!$J$2:$L$208,3,FALSE),Données!$E$10:$G$12,3,FALSE))),0,15/(VLOOKUP(VLOOKUP(BX55,Données!$J$2:$L$208,3,FALSE),Données!$E$10:$G$12,3,FALSE)))</f>
        <v>0</v>
      </c>
      <c r="FN55" s="191">
        <f>IF(ISNA(15/(VLOOKUP(VLOOKUP(BZ55,Données!$J$2:$L$208,3,FALSE),Données!$E$10:$G$12,3,FALSE))),0,15/(VLOOKUP(VLOOKUP(BZ55,Données!$J$2:$L$208,3,FALSE),Données!$E$10:$G$12,3,FALSE)))</f>
        <v>0</v>
      </c>
      <c r="FO55" s="305">
        <v>55</v>
      </c>
      <c r="FP55" s="188">
        <f t="shared" si="120"/>
        <v>36</v>
      </c>
      <c r="FQ55" s="190">
        <f t="shared" si="121"/>
        <v>0</v>
      </c>
      <c r="FR55" s="203" t="str">
        <f t="shared" si="217"/>
        <v/>
      </c>
      <c r="FS55" s="203">
        <f>HLOOKUP(FO55,Plan!$I$6:$IO$26,20,FALSE)</f>
        <v>0</v>
      </c>
      <c r="FT55" s="202" t="s">
        <v>461</v>
      </c>
      <c r="FU55" s="190" t="str">
        <f t="shared" si="122"/>
        <v>18h30  0</v>
      </c>
      <c r="FV55" s="307">
        <f t="shared" si="218"/>
        <v>0</v>
      </c>
      <c r="FW55" s="308">
        <f t="shared" si="145"/>
        <v>1142</v>
      </c>
      <c r="FY55" s="233">
        <f>IFERROR(ROUNDUP((CB55*(VLOOKUP(VLOOKUP(CC55,Données!$J$2:$L$208,3,FALSE),Données!$E$10:$G$12,3,FALSE)))/1,0),0)</f>
        <v>0</v>
      </c>
      <c r="FZ55" s="218">
        <f>IFERROR(ROUNDUP((CD55*(VLOOKUP(VLOOKUP(CE55,Données!$J$2:$L$208,3,FALSE),Données!$E$10:$G$12,3,FALSE)))/1,0),0)</f>
        <v>0</v>
      </c>
      <c r="GA55" s="218">
        <f>IFERROR(ROUNDUP((CF55*(VLOOKUP(VLOOKUP(CG55,Données!$J$2:$L$208,3,FALSE),Données!$E$10:$G$12,3,FALSE)))/1,0),0)</f>
        <v>0</v>
      </c>
      <c r="GB55" s="218">
        <f>IFERROR(ROUNDUP((CH55*(VLOOKUP(VLOOKUP(CI55,Données!$J$2:$L$208,3,FALSE),Données!$E$10:$G$12,3,FALSE)))/1,0),0)</f>
        <v>0</v>
      </c>
      <c r="GC55" s="218">
        <f>IFERROR(ROUNDUP((CJ55*(VLOOKUP(VLOOKUP(CK55,Données!$J$2:$L$208,3,FALSE),Données!$E$10:$G$12,3,FALSE)))/1,0),0)</f>
        <v>0</v>
      </c>
      <c r="GD55" s="219">
        <f>IFERROR(ROUNDUP((CL55*(VLOOKUP(VLOOKUP(CM55,Données!$J$2:$L$208,3,FALSE),Données!$E$10:$G$12,3,FALSE)))/1,0),0)</f>
        <v>0</v>
      </c>
      <c r="GE55" s="217">
        <f>IF(ISNA(15/(VLOOKUP(VLOOKUP(CC55,Données!$J$2:$L$208,3,FALSE),Données!$E$10:$G$12,3,FALSE))),0,15/(VLOOKUP(VLOOKUP(CC55,Données!$J$2:$L$208,3,FALSE),Données!$E$10:$G$12,3,FALSE)))</f>
        <v>0</v>
      </c>
      <c r="GF55" s="218">
        <f>IF(ISNA(15/(VLOOKUP(VLOOKUP(CE55,Données!$J$2:$L$208,3,FALSE),Données!$E$10:$G$12,3,FALSE))),0,15/(VLOOKUP(VLOOKUP(CE55,Données!$J$2:$L$208,3,FALSE),Données!$E$10:$G$12,3,FALSE)))</f>
        <v>0</v>
      </c>
      <c r="GG55" s="218">
        <f>IF(ISNA(15/(VLOOKUP(VLOOKUP(CG55,Données!$J$2:$L$208,3,FALSE),Données!$E$10:$G$12,3,FALSE))),0,15/(VLOOKUP(VLOOKUP(CG55,Données!$J$2:$L$208,3,FALSE),Données!$E$10:$G$12,3,FALSE)))</f>
        <v>0</v>
      </c>
      <c r="GH55" s="218">
        <f>IF(ISNA(15/(VLOOKUP(VLOOKUP(CI55,Données!$J$2:$L$208,3,FALSE),Données!$E$10:$G$12,3,FALSE))),0,15/(VLOOKUP(VLOOKUP(CI55,Données!$J$2:$L$208,3,FALSE),Données!$E$10:$G$12,3,FALSE)))</f>
        <v>0</v>
      </c>
      <c r="GI55" s="218">
        <f>IF(ISNA(15/(VLOOKUP(VLOOKUP(CK55,Données!$J$2:$L$208,3,FALSE),Données!$E$10:$G$12,3,FALSE))),0,15/(VLOOKUP(VLOOKUP(CK55,Données!$J$2:$L$208,3,FALSE),Données!$E$10:$G$12,3,FALSE)))</f>
        <v>0</v>
      </c>
      <c r="GJ55" s="219">
        <f>IF(ISNA(15/(VLOOKUP(VLOOKUP(CM55,Données!$J$2:$L$208,3,FALSE),Données!$E$10:$G$12,3,FALSE))),0,15/(VLOOKUP(VLOOKUP(CM55,Données!$J$2:$L$208,3,FALSE),Données!$E$10:$G$12,3,FALSE)))</f>
        <v>0</v>
      </c>
      <c r="GK55" s="318">
        <v>55</v>
      </c>
      <c r="GL55" s="216">
        <f t="shared" si="124"/>
        <v>36</v>
      </c>
      <c r="GM55" s="218">
        <f t="shared" si="125"/>
        <v>0</v>
      </c>
      <c r="GN55" s="236" t="str">
        <f t="shared" si="219"/>
        <v/>
      </c>
      <c r="GO55" s="236">
        <f>HLOOKUP(GK55,Plan!$I$6:$IO$26,21,FALSE)</f>
        <v>0</v>
      </c>
      <c r="GP55" s="235" t="s">
        <v>461</v>
      </c>
      <c r="GQ55" s="218" t="str">
        <f t="shared" si="126"/>
        <v>18h30  0</v>
      </c>
      <c r="GR55" s="320">
        <f t="shared" si="220"/>
        <v>0</v>
      </c>
      <c r="GS55" s="321">
        <f t="shared" si="146"/>
        <v>138</v>
      </c>
      <c r="GU55" s="427">
        <v>0.77083333333333337</v>
      </c>
      <c r="GV55" s="433" t="e">
        <f>#REF!</f>
        <v>#REF!</v>
      </c>
      <c r="GW55" s="434" t="e">
        <f>#REF!</f>
        <v>#REF!</v>
      </c>
      <c r="GX55" s="448" t="e">
        <f t="shared" si="127"/>
        <v>#REF!</v>
      </c>
      <c r="GY55" s="433" t="e">
        <f>#REF!</f>
        <v>#REF!</v>
      </c>
      <c r="GZ55" s="422" t="e">
        <f>#REF!</f>
        <v>#REF!</v>
      </c>
      <c r="HA55" s="434" t="e">
        <f>#REF!</f>
        <v>#REF!</v>
      </c>
      <c r="HB55" s="451" t="e">
        <f t="shared" si="128"/>
        <v>#REF!</v>
      </c>
      <c r="HD55" s="427">
        <v>0.77083333333333337</v>
      </c>
      <c r="HE55" s="453" t="str">
        <f>IF(AB55=0,"",IF(VLOOKUP(AC55,Données!$J$2:$M$258,4,FALSE)="G",AB55,""))</f>
        <v/>
      </c>
      <c r="HF55" s="397" t="str">
        <f>IF(AD55=0,"",IF(VLOOKUP(AE55,Données!$J$2:$M$258,4,FALSE)="G",AD55,""))</f>
        <v/>
      </c>
      <c r="HG55" s="397" t="str">
        <f>IF(AF55=0,"",IF(VLOOKUP(AG55,Données!$J$2:$M$258,4,FALSE)="G",AF55,""))</f>
        <v/>
      </c>
      <c r="HH55" s="397" t="str">
        <f>IF(AH55=0,"",IF(VLOOKUP(AI55,Données!$J$2:$M$258,4,FALSE)="G",AH55,""))</f>
        <v/>
      </c>
      <c r="HI55" s="397" t="str">
        <f>IF(AJ55=0,"",IF(VLOOKUP(AK55,Données!$J$2:$M$258,4,FALSE)="G",AJ55,""))</f>
        <v/>
      </c>
      <c r="HJ55" s="461" t="str">
        <f>IF(AL55=0,"",IF(VLOOKUP(AM55,Données!$J$2:$M$258,4,FALSE)="G",AL55,""))</f>
        <v/>
      </c>
      <c r="HK55" s="464">
        <f t="shared" si="129"/>
        <v>0</v>
      </c>
      <c r="HL55" s="453" t="str">
        <f>IF(AO55=0,"",IF(VLOOKUP(AP55,Données!$J$2:$M$258,4,FALSE)="G",AO55,""))</f>
        <v/>
      </c>
      <c r="HM55" s="397" t="str">
        <f>IF(AQ55=0,"",IF(VLOOKUP(AR55,Données!$J$2:$M$258,4,FALSE)="G",AQ55,""))</f>
        <v/>
      </c>
      <c r="HN55" s="397" t="str">
        <f>IF(AS55=0,"",IF(VLOOKUP(AT55,Données!$J$2:$M$258,4,FALSE)="G",AS55,""))</f>
        <v/>
      </c>
      <c r="HO55" s="397" t="str">
        <f>IF(AU55=0,"",IF(VLOOKUP(AV55,Données!$J$2:$M$258,4,FALSE)="G",AU55,""))</f>
        <v/>
      </c>
      <c r="HP55" s="397" t="str">
        <f>IF(AW55=0,"",IF(VLOOKUP(AX55,Données!$J$2:$M$258,4,FALSE)="G",AW55,""))</f>
        <v/>
      </c>
      <c r="HQ55" s="461" t="str">
        <f>IF(AY55=0,"",IF(VLOOKUP(AZ55,Données!$J$2:$M$258,4,FALSE)="G",AY55,""))</f>
        <v/>
      </c>
      <c r="HR55" s="464">
        <f t="shared" si="130"/>
        <v>0</v>
      </c>
      <c r="HS55" s="453" t="str">
        <f>IF(BB55=0,"",IF(VLOOKUP(BC55,Données!$J$2:$M$258,4,FALSE)="G",BB55,""))</f>
        <v/>
      </c>
      <c r="HT55" s="397" t="str">
        <f>IF(BD55=0,"",IF(VLOOKUP(BE55,Données!$J$2:$M$258,4,FALSE)="G",BD55,""))</f>
        <v/>
      </c>
      <c r="HU55" s="397" t="str">
        <f>IF(BF55=0,"",IF(VLOOKUP(BG55,Données!$J$2:$M$258,4,FALSE)="G",BF55,""))</f>
        <v/>
      </c>
      <c r="HV55" s="397" t="str">
        <f>IF(BH55=0,"",IF(VLOOKUP(BI55,Données!$J$2:$M$258,4,FALSE)="G",BH55,""))</f>
        <v/>
      </c>
      <c r="HW55" s="397" t="str">
        <f>IF(BJ55=0,"",IF(VLOOKUP(BK55,Données!$J$2:$M$258,4,FALSE)="G",BJ55,""))</f>
        <v/>
      </c>
      <c r="HX55" s="461" t="str">
        <f>IF(BL55=0,"",IF(VLOOKUP(BM55,Données!$J$2:$M$258,4,FALSE)="G",BL55,""))</f>
        <v/>
      </c>
      <c r="HY55" s="464">
        <f t="shared" si="131"/>
        <v>0</v>
      </c>
      <c r="HZ55" s="453" t="str">
        <f>IF(BO55=0,"",IF(VLOOKUP(BP55,Données!$J$2:$M$258,4,FALSE)="G",BO55,""))</f>
        <v/>
      </c>
      <c r="IA55" s="397" t="str">
        <f>IF(BQ55=0,"",IF(VLOOKUP(BR55,Données!$J$2:$M$258,4,FALSE)="G",BQ55,""))</f>
        <v/>
      </c>
      <c r="IB55" s="397" t="str">
        <f>IF(BS55=0,"",IF(VLOOKUP(BT55,Données!$J$2:$M$258,4,FALSE)="G",BS55,""))</f>
        <v/>
      </c>
      <c r="IC55" s="397" t="str">
        <f>IF(BU55=0,"",IF(VLOOKUP(BV55,Données!$J$2:$M$258,4,FALSE)="G",BU55,""))</f>
        <v/>
      </c>
      <c r="ID55" s="397" t="str">
        <f>IF(BW55=0,"",IF(VLOOKUP(BX55,Données!$J$2:$M$258,4,FALSE)="G",BW55,""))</f>
        <v/>
      </c>
      <c r="IE55" s="461" t="str">
        <f>IF(BY55=0,"",IF(VLOOKUP(BZ55,Données!$J$2:$M$258,4,FALSE)="G",BY55,""))</f>
        <v/>
      </c>
      <c r="IF55" s="464">
        <f t="shared" si="132"/>
        <v>0</v>
      </c>
      <c r="IG55" s="453" t="str">
        <f>IF(CB55=0,"",IF(VLOOKUP(CC55,Données!$J$2:$M$258,4,FALSE)="G",CB55,""))</f>
        <v/>
      </c>
      <c r="IH55" s="397" t="str">
        <f>IF(CD55=0,"",IF(VLOOKUP(CE55,Données!$J$2:$M$258,4,FALSE)="G",CD55,""))</f>
        <v/>
      </c>
      <c r="II55" s="397" t="str">
        <f>IF(CF55=0,"",IF(VLOOKUP(CG55,Données!$J$2:$M$258,4,FALSE)="G",CF55,""))</f>
        <v/>
      </c>
      <c r="IJ55" s="397" t="str">
        <f>IF(CH55=0,"",IF(VLOOKUP(CI55,Données!$J$2:$M$258,4,FALSE)="G",CH55,""))</f>
        <v/>
      </c>
      <c r="IK55" s="397" t="str">
        <f>IF(CJ55=0,"",IF(VLOOKUP(CK55,Données!$J$2:$M$258,4,FALSE)="G",CJ55,""))</f>
        <v/>
      </c>
      <c r="IL55" s="461" t="str">
        <f>IF(CL55=0,"",IF(VLOOKUP(CM55,Données!$J$2:$M$258,4,FALSE)="G",CL55,""))</f>
        <v/>
      </c>
      <c r="IM55" s="464">
        <f t="shared" si="133"/>
        <v>0</v>
      </c>
      <c r="IO55" s="480">
        <f t="shared" si="221"/>
        <v>0</v>
      </c>
      <c r="IP55" s="481">
        <f t="shared" si="222"/>
        <v>0</v>
      </c>
      <c r="IQ55" s="482">
        <f t="shared" si="223"/>
        <v>0</v>
      </c>
      <c r="IR55" s="483">
        <f t="shared" si="224"/>
        <v>0</v>
      </c>
      <c r="IS55" s="484">
        <f t="shared" si="225"/>
        <v>0</v>
      </c>
      <c r="IT55" s="481">
        <f t="shared" si="226"/>
        <v>0</v>
      </c>
      <c r="IU55" s="482">
        <f t="shared" si="134"/>
        <v>9</v>
      </c>
      <c r="IV55" s="485">
        <f t="shared" si="135"/>
        <v>0</v>
      </c>
      <c r="IW55" s="483">
        <f>HLOOKUP(FO55,Plan!$I$6:$IO$30,25,FALSE)</f>
        <v>0</v>
      </c>
      <c r="IX55" s="482" t="str">
        <f t="shared" si="227"/>
        <v>18h30  9</v>
      </c>
      <c r="IY55" s="485">
        <f t="shared" si="228"/>
        <v>108</v>
      </c>
      <c r="IZ55" s="486">
        <f t="shared" si="229"/>
        <v>272</v>
      </c>
      <c r="JA55" s="484" t="str">
        <f t="shared" si="230"/>
        <v>18h30  0</v>
      </c>
      <c r="JB55" s="485">
        <f t="shared" si="231"/>
        <v>0</v>
      </c>
      <c r="JC55" s="487">
        <f t="shared" si="232"/>
        <v>0</v>
      </c>
      <c r="JD55" s="488" t="e">
        <f t="shared" si="136"/>
        <v>#REF!</v>
      </c>
      <c r="JF55" s="512">
        <f t="shared" si="233"/>
        <v>0</v>
      </c>
      <c r="JG55" s="513">
        <f t="shared" si="234"/>
        <v>0</v>
      </c>
      <c r="JH55" s="514">
        <f t="shared" si="235"/>
        <v>0</v>
      </c>
      <c r="JI55" s="515">
        <f t="shared" si="236"/>
        <v>98</v>
      </c>
      <c r="JJ55" s="513">
        <f t="shared" si="237"/>
        <v>0</v>
      </c>
      <c r="JK55" s="516">
        <f t="shared" si="238"/>
        <v>0</v>
      </c>
      <c r="JL55" s="517">
        <f t="shared" si="239"/>
        <v>98</v>
      </c>
      <c r="JM55" s="513">
        <f t="shared" si="240"/>
        <v>0</v>
      </c>
      <c r="JN55" s="514">
        <f t="shared" si="241"/>
        <v>0</v>
      </c>
      <c r="JO55" s="506">
        <f t="shared" si="137"/>
        <v>8</v>
      </c>
      <c r="JP55" s="507">
        <f t="shared" si="138"/>
        <v>0</v>
      </c>
      <c r="JQ55" s="507">
        <f t="shared" si="139"/>
        <v>0</v>
      </c>
      <c r="JR55" s="508">
        <f>HLOOKUP(GK55,Plan!$I$6:$IO$30,25,FALSE)</f>
        <v>0</v>
      </c>
      <c r="JS55" s="515" t="str">
        <f t="shared" si="242"/>
        <v>18h30  8</v>
      </c>
      <c r="JT55" s="513">
        <f t="shared" si="243"/>
        <v>96</v>
      </c>
      <c r="JU55" s="518">
        <f t="shared" si="244"/>
        <v>31.875</v>
      </c>
      <c r="JV55" s="517" t="str">
        <f t="shared" si="245"/>
        <v>18h30  0</v>
      </c>
      <c r="JW55" s="513">
        <f t="shared" si="246"/>
        <v>0</v>
      </c>
      <c r="JX55" s="519">
        <f t="shared" si="247"/>
        <v>1142</v>
      </c>
      <c r="JY55" s="515" t="str">
        <f t="shared" si="248"/>
        <v>18h30  0</v>
      </c>
      <c r="JZ55" s="513">
        <f t="shared" si="249"/>
        <v>0</v>
      </c>
      <c r="KA55" s="518">
        <f t="shared" si="250"/>
        <v>138</v>
      </c>
      <c r="KB55" s="520" t="e">
        <f t="shared" si="140"/>
        <v>#REF!</v>
      </c>
    </row>
    <row r="56" spans="1:288" ht="14.25" x14ac:dyDescent="0.2">
      <c r="A56" s="385">
        <f t="shared" si="0"/>
        <v>55</v>
      </c>
      <c r="B56" s="386" t="s">
        <v>390</v>
      </c>
      <c r="C56" s="387" t="s">
        <v>588</v>
      </c>
      <c r="D56" s="388" t="s">
        <v>758</v>
      </c>
      <c r="E56" s="388" t="s">
        <v>280</v>
      </c>
      <c r="F56" s="388">
        <v>184</v>
      </c>
      <c r="G56" s="394" t="str">
        <f>IF(ISNA(VLOOKUP(E56,Données!$J$2:$K$258,2,FALSE)),"",VLOOKUP(E56,Données!$J$2:$K$258,2,FALSE))</f>
        <v>Manchester</v>
      </c>
      <c r="H56" s="80"/>
      <c r="I56" s="77" t="str">
        <f t="shared" si="107"/>
        <v>1300TRD</v>
      </c>
      <c r="J56" s="82"/>
      <c r="K56" s="344" t="s">
        <v>730</v>
      </c>
      <c r="M56" s="84">
        <f t="shared" si="1"/>
        <v>0</v>
      </c>
      <c r="N56" s="84">
        <f t="shared" si="2"/>
        <v>1</v>
      </c>
      <c r="O56" s="84">
        <f t="shared" si="3"/>
        <v>0</v>
      </c>
      <c r="P56" s="84">
        <f t="shared" si="4"/>
        <v>1</v>
      </c>
      <c r="Q56" s="84">
        <f t="shared" si="5"/>
        <v>0</v>
      </c>
      <c r="S56" s="86" t="str">
        <f t="shared" si="108"/>
        <v>1300</v>
      </c>
      <c r="T56" s="371" t="str">
        <f>VLOOKUP(S56,Données!$Q$2:$R$229,2,FALSE)</f>
        <v>1300</v>
      </c>
      <c r="U56" s="85">
        <f>COUNTIF($T$4:T56,T56)</f>
        <v>1</v>
      </c>
      <c r="V56" s="85" t="str">
        <f t="shared" si="6"/>
        <v>TRD</v>
      </c>
      <c r="W56" s="85" t="str">
        <f t="shared" si="109"/>
        <v>13001TRD</v>
      </c>
      <c r="X56" s="85">
        <f t="shared" si="149"/>
        <v>109</v>
      </c>
      <c r="Y56" s="85" t="str">
        <f t="shared" si="150"/>
        <v>LHR</v>
      </c>
      <c r="AA56" s="342" t="s">
        <v>46</v>
      </c>
      <c r="AB56" s="107">
        <f t="shared" si="151"/>
        <v>0</v>
      </c>
      <c r="AC56" s="106" t="str">
        <f t="shared" si="251"/>
        <v/>
      </c>
      <c r="AD56" s="97">
        <f t="shared" si="152"/>
        <v>0</v>
      </c>
      <c r="AE56" s="106" t="str">
        <f t="shared" si="153"/>
        <v/>
      </c>
      <c r="AF56" s="97">
        <f t="shared" si="154"/>
        <v>0</v>
      </c>
      <c r="AG56" s="106" t="str">
        <f t="shared" si="155"/>
        <v/>
      </c>
      <c r="AH56" s="97">
        <f t="shared" si="156"/>
        <v>0</v>
      </c>
      <c r="AI56" s="106" t="str">
        <f t="shared" si="157"/>
        <v/>
      </c>
      <c r="AJ56" s="97">
        <f t="shared" si="158"/>
        <v>0</v>
      </c>
      <c r="AK56" s="106" t="str">
        <f t="shared" si="159"/>
        <v/>
      </c>
      <c r="AL56" s="97">
        <f t="shared" si="160"/>
        <v>0</v>
      </c>
      <c r="AM56" s="108" t="str">
        <f t="shared" si="161"/>
        <v/>
      </c>
      <c r="AN56" s="113"/>
      <c r="AO56" s="115">
        <f t="shared" si="162"/>
        <v>0</v>
      </c>
      <c r="AP56" s="114" t="str">
        <f t="shared" si="163"/>
        <v/>
      </c>
      <c r="AQ56" s="89">
        <f t="shared" si="164"/>
        <v>0</v>
      </c>
      <c r="AR56" s="114" t="str">
        <f t="shared" si="165"/>
        <v/>
      </c>
      <c r="AS56" s="89">
        <f t="shared" si="166"/>
        <v>0</v>
      </c>
      <c r="AT56" s="114" t="str">
        <f t="shared" si="167"/>
        <v/>
      </c>
      <c r="AU56" s="89">
        <f t="shared" si="168"/>
        <v>0</v>
      </c>
      <c r="AV56" s="114" t="str">
        <f t="shared" si="169"/>
        <v/>
      </c>
      <c r="AW56" s="89">
        <f t="shared" si="170"/>
        <v>0</v>
      </c>
      <c r="AX56" s="114" t="str">
        <f t="shared" si="171"/>
        <v/>
      </c>
      <c r="AY56" s="89">
        <f t="shared" si="172"/>
        <v>0</v>
      </c>
      <c r="AZ56" s="116" t="str">
        <f t="shared" si="173"/>
        <v/>
      </c>
      <c r="BA56" s="113"/>
      <c r="BB56" s="122">
        <f t="shared" si="174"/>
        <v>93</v>
      </c>
      <c r="BC56" s="121" t="str">
        <f t="shared" si="175"/>
        <v>LHR</v>
      </c>
      <c r="BD56" s="91">
        <f t="shared" si="176"/>
        <v>0</v>
      </c>
      <c r="BE56" s="121" t="str">
        <f t="shared" si="177"/>
        <v/>
      </c>
      <c r="BF56" s="91">
        <f t="shared" si="178"/>
        <v>0</v>
      </c>
      <c r="BG56" s="121" t="str">
        <f t="shared" si="179"/>
        <v/>
      </c>
      <c r="BH56" s="91">
        <f t="shared" si="180"/>
        <v>0</v>
      </c>
      <c r="BI56" s="121" t="str">
        <f t="shared" si="181"/>
        <v/>
      </c>
      <c r="BJ56" s="91">
        <f t="shared" si="182"/>
        <v>0</v>
      </c>
      <c r="BK56" s="121" t="str">
        <f t="shared" si="183"/>
        <v/>
      </c>
      <c r="BL56" s="91">
        <f t="shared" si="184"/>
        <v>0</v>
      </c>
      <c r="BM56" s="123" t="str">
        <f t="shared" si="185"/>
        <v/>
      </c>
      <c r="BN56" s="113"/>
      <c r="BO56" s="129">
        <f t="shared" si="186"/>
        <v>0</v>
      </c>
      <c r="BP56" s="128" t="str">
        <f t="shared" si="187"/>
        <v/>
      </c>
      <c r="BQ56" s="93">
        <f t="shared" si="188"/>
        <v>0</v>
      </c>
      <c r="BR56" s="128" t="str">
        <f t="shared" si="189"/>
        <v/>
      </c>
      <c r="BS56" s="93">
        <f t="shared" si="190"/>
        <v>0</v>
      </c>
      <c r="BT56" s="128" t="str">
        <f t="shared" si="191"/>
        <v/>
      </c>
      <c r="BU56" s="93">
        <f t="shared" si="192"/>
        <v>0</v>
      </c>
      <c r="BV56" s="128" t="str">
        <f t="shared" si="193"/>
        <v/>
      </c>
      <c r="BW56" s="93">
        <f t="shared" si="194"/>
        <v>0</v>
      </c>
      <c r="BX56" s="128" t="str">
        <f t="shared" si="195"/>
        <v/>
      </c>
      <c r="BY56" s="93">
        <f t="shared" si="196"/>
        <v>0</v>
      </c>
      <c r="BZ56" s="130" t="str">
        <f t="shared" si="197"/>
        <v/>
      </c>
      <c r="CA56" s="113"/>
      <c r="CB56" s="136">
        <f t="shared" si="198"/>
        <v>0</v>
      </c>
      <c r="CC56" s="135" t="str">
        <f t="shared" si="199"/>
        <v/>
      </c>
      <c r="CD56" s="95">
        <f t="shared" si="200"/>
        <v>0</v>
      </c>
      <c r="CE56" s="135" t="str">
        <f t="shared" si="201"/>
        <v/>
      </c>
      <c r="CF56" s="95">
        <f t="shared" si="202"/>
        <v>0</v>
      </c>
      <c r="CG56" s="135" t="str">
        <f t="shared" si="203"/>
        <v/>
      </c>
      <c r="CH56" s="95">
        <f t="shared" si="204"/>
        <v>0</v>
      </c>
      <c r="CI56" s="135" t="str">
        <f t="shared" si="205"/>
        <v/>
      </c>
      <c r="CJ56" s="95">
        <f t="shared" si="206"/>
        <v>0</v>
      </c>
      <c r="CK56" s="135" t="str">
        <f t="shared" si="207"/>
        <v/>
      </c>
      <c r="CL56" s="95">
        <f t="shared" si="208"/>
        <v>0</v>
      </c>
      <c r="CM56" s="137" t="str">
        <f t="shared" si="209"/>
        <v/>
      </c>
      <c r="CO56" s="163">
        <f>IFERROR(ROUNDUP((AB56*(VLOOKUP(VLOOKUP(AC56,Données!$J$2:$L$208,3,FALSE),Données!$E$10:$G$12,3,FALSE)))/1,0),0)</f>
        <v>0</v>
      </c>
      <c r="CP56" s="159">
        <f>IFERROR(ROUNDUP((AD56*(VLOOKUP(VLOOKUP(AE56,Données!$J$2:$L$208,3,FALSE),Données!$E$10:$G$12,3,FALSE)))/1,0),0)</f>
        <v>0</v>
      </c>
      <c r="CQ56" s="159">
        <f>IFERROR(ROUNDUP((AF56*(VLOOKUP(VLOOKUP(AG56,Données!$J$2:$L$208,3,FALSE),Données!$E$10:$G$12,3,FALSE)))/1,0),0)</f>
        <v>0</v>
      </c>
      <c r="CR56" s="159">
        <f>IFERROR(ROUNDUP((AH56*(VLOOKUP(VLOOKUP(AI56,Données!$J$2:$L$208,3,FALSE),Données!$E$10:$G$12,3,FALSE)))/1,0),0)</f>
        <v>0</v>
      </c>
      <c r="CS56" s="159">
        <f>IFERROR(ROUNDUP((AJ56*(VLOOKUP(VLOOKUP(AK56,Données!$J$2:$L$208,3,FALSE),Données!$E$10:$G$12,3,FALSE)))/1,0),0)</f>
        <v>0</v>
      </c>
      <c r="CT56" s="160">
        <f>IFERROR(ROUNDUP((AL56*(VLOOKUP(VLOOKUP(AM56,Données!$J$2:$L$208,3,FALSE),Données!$E$10:$G$12,3,FALSE)))/1,0),0)</f>
        <v>0</v>
      </c>
      <c r="CU56" s="158">
        <f>IF(ISNA(15/(VLOOKUP(VLOOKUP(AC56,Données!$J$2:$L$208,3,FALSE),Données!$E$10:$G$12,3,FALSE))),0,15/(VLOOKUP(VLOOKUP(AC56,Données!$J$2:$L$208,3,FALSE),Données!$E$10:$G$12,3,FALSE)))</f>
        <v>0</v>
      </c>
      <c r="CV56" s="159">
        <f>IF(ISNA(15/(VLOOKUP(VLOOKUP(AE56,Données!$J$2:$L$208,3,FALSE),Données!$E$10:$G$12,3,FALSE))),0,15/(VLOOKUP(VLOOKUP(AE56,Données!$J$2:$L$208,3,FALSE),Données!$E$10:$G$12,3,FALSE)))</f>
        <v>0</v>
      </c>
      <c r="CW56" s="159">
        <f>IF(ISNA(15/(VLOOKUP(VLOOKUP(AG56,Données!$J$2:$L$208,3,FALSE),Données!$E$10:$G$12,3,FALSE))),0,15/(VLOOKUP(VLOOKUP(AG56,Données!$J$2:$L$208,3,FALSE),Données!$E$10:$G$12,3,FALSE)))</f>
        <v>0</v>
      </c>
      <c r="CX56" s="159">
        <f>IF(ISNA(15/(VLOOKUP(VLOOKUP(AI56,Données!$J$2:$L$208,3,FALSE),Données!$E$10:$G$12,3,FALSE))),0,15/(VLOOKUP(VLOOKUP(AI56,Données!$J$2:$L$208,3,FALSE),Données!$E$10:$G$12,3,FALSE)))</f>
        <v>0</v>
      </c>
      <c r="CY56" s="159">
        <f>IF(ISNA(15/(VLOOKUP(VLOOKUP(AK56,Données!$J$2:$L$208,3,FALSE),Données!$E$10:$G$12,3,FALSE))),0,15/(VLOOKUP(VLOOKUP(AK56,Données!$J$2:$L$208,3,FALSE),Données!$E$10:$G$12,3,FALSE)))</f>
        <v>0</v>
      </c>
      <c r="CZ56" s="160">
        <f>IF(ISNA(15/(VLOOKUP(VLOOKUP(AM56,Données!$J$2:$L$208,3,FALSE),Données!$E$10:$G$12,3,FALSE))),0,15/(VLOOKUP(VLOOKUP(AM56,Données!$J$2:$L$208,3,FALSE),Données!$E$10:$G$12,3,FALSE)))</f>
        <v>0</v>
      </c>
      <c r="DA56" s="258">
        <v>56</v>
      </c>
      <c r="DB56" s="162">
        <f t="shared" si="252"/>
        <v>12</v>
      </c>
      <c r="DC56" s="161">
        <f t="shared" si="210"/>
        <v>0</v>
      </c>
      <c r="DD56" s="256">
        <f t="shared" si="211"/>
        <v>0</v>
      </c>
      <c r="DE56" s="259">
        <f>HLOOKUP(DA56,Plan!$I$6:$IO$26,17,FALSE)</f>
        <v>6</v>
      </c>
      <c r="DF56" s="164" t="s">
        <v>462</v>
      </c>
      <c r="DG56" s="157" t="str">
        <f t="shared" si="113"/>
        <v>18h45  6</v>
      </c>
      <c r="DH56" s="332">
        <f t="shared" si="212"/>
        <v>72</v>
      </c>
      <c r="DI56" s="334">
        <f t="shared" si="141"/>
        <v>164</v>
      </c>
      <c r="DK56" s="226">
        <f>IFERROR(ROUNDUP((AO56*(VLOOKUP(VLOOKUP(AP56,Données!$J$2:$L$208,3,FALSE),Données!$E$10:$G$12,3,FALSE)))/1,0),0)</f>
        <v>0</v>
      </c>
      <c r="DL56" s="173">
        <f>IFERROR(ROUNDUP((AQ56*(VLOOKUP(VLOOKUP(AR56,Données!$J$2:$L$208,3,FALSE),Données!$E$10:$G$12,3,FALSE)))/1,0),0)</f>
        <v>0</v>
      </c>
      <c r="DM56" s="173">
        <f>IFERROR(ROUNDUP((AS56*(VLOOKUP(VLOOKUP(AT56,Données!$J$2:$L$208,3,FALSE),Données!$E$10:$G$12,3,FALSE)))/1,0),0)</f>
        <v>0</v>
      </c>
      <c r="DN56" s="173">
        <f>IFERROR(ROUNDUP((AU56*(VLOOKUP(VLOOKUP(AV56,Données!$J$2:$L$208,3,FALSE),Données!$E$10:$G$12,3,FALSE)))/1,0),0)</f>
        <v>0</v>
      </c>
      <c r="DO56" s="173">
        <f>IFERROR(ROUNDUP((AW56*(VLOOKUP(VLOOKUP(AX56,Données!$J$2:$L$208,3,FALSE),Données!$E$10:$G$12,3,FALSE)))/1,0),0)</f>
        <v>0</v>
      </c>
      <c r="DP56" s="174">
        <f>IFERROR(ROUNDUP((AY56*(VLOOKUP(VLOOKUP(AZ56,Données!$J$2:$L$208,3,FALSE),Données!$E$10:$G$12,3,FALSE)))/1,0),0)</f>
        <v>0</v>
      </c>
      <c r="DQ56" s="172">
        <f>IF(ISNA(15/(VLOOKUP(VLOOKUP(AP56,Données!$J$2:$L$208,3,FALSE),Données!$E$10:$G$12,3,FALSE))),0,15/(VLOOKUP(VLOOKUP(AP56,Données!$J$2:$L$208,3,FALSE),Données!$E$10:$G$12,3,FALSE)))</f>
        <v>0</v>
      </c>
      <c r="DR56" s="173">
        <f>IF(ISNA(15/(VLOOKUP(VLOOKUP(AR56,Données!$J$2:$L$208,3,FALSE),Données!$E$10:$G$12,3,FALSE))),0,15/(VLOOKUP(VLOOKUP(AR56,Données!$J$2:$L$208,3,FALSE),Données!$E$10:$G$12,3,FALSE)))</f>
        <v>0</v>
      </c>
      <c r="DS56" s="173">
        <f>IF(ISNA(15/(VLOOKUP(VLOOKUP(AT56,Données!$J$2:$L$208,3,FALSE),Données!$E$10:$G$12,3,FALSE))),0,15/(VLOOKUP(VLOOKUP(AT56,Données!$J$2:$L$208,3,FALSE),Données!$E$10:$G$12,3,FALSE)))</f>
        <v>0</v>
      </c>
      <c r="DT56" s="173">
        <f>IF(ISNA(15/(VLOOKUP(VLOOKUP(AV56,Données!$J$2:$L$208,3,FALSE),Données!$E$10:$G$12,3,FALSE))),0,15/(VLOOKUP(VLOOKUP(AV56,Données!$J$2:$L$208,3,FALSE),Données!$E$10:$G$12,3,FALSE)))</f>
        <v>0</v>
      </c>
      <c r="DU56" s="173">
        <f>IF(ISNA(15/(VLOOKUP(VLOOKUP(AX56,Données!$J$2:$L$208,3,FALSE),Données!$E$10:$G$12,3,FALSE))),0,15/(VLOOKUP(VLOOKUP(AX56,Données!$J$2:$L$208,3,FALSE),Données!$E$10:$G$12,3,FALSE)))</f>
        <v>0</v>
      </c>
      <c r="DV56" s="174">
        <f>IF(ISNA(15/(VLOOKUP(VLOOKUP(AZ56,Données!$J$2:$L$208,3,FALSE),Données!$E$10:$G$12,3,FALSE))),0,15/(VLOOKUP(VLOOKUP(AZ56,Données!$J$2:$L$208,3,FALSE),Données!$E$10:$G$12,3,FALSE)))</f>
        <v>0</v>
      </c>
      <c r="DW56" s="282">
        <v>56</v>
      </c>
      <c r="DX56" s="169">
        <f t="shared" si="114"/>
        <v>36</v>
      </c>
      <c r="DY56" s="171">
        <f t="shared" si="115"/>
        <v>0</v>
      </c>
      <c r="DZ56" s="228" t="str">
        <f t="shared" si="213"/>
        <v/>
      </c>
      <c r="EA56" s="283">
        <f>HLOOKUP(DW56,Plan!$I$6:$IO$26,16,FALSE)</f>
        <v>0</v>
      </c>
      <c r="EB56" s="278" t="s">
        <v>462</v>
      </c>
      <c r="EC56" s="279" t="str">
        <f t="shared" si="116"/>
        <v>18h45  0</v>
      </c>
      <c r="ED56" s="84">
        <f t="shared" si="214"/>
        <v>0</v>
      </c>
      <c r="EE56" s="286">
        <f t="shared" si="143"/>
        <v>0</v>
      </c>
      <c r="EG56" s="208">
        <f>IFERROR(ROUNDUP((BB56*(VLOOKUP(VLOOKUP(BC56,Données!$J$2:$L$208,3,FALSE),Données!$E$10:$G$12,3,FALSE)))/1,0),0)</f>
        <v>39</v>
      </c>
      <c r="EH56" s="182">
        <f>IFERROR(ROUNDUP((BD56*(VLOOKUP(VLOOKUP(BE56,Données!$J$2:$L$208,3,FALSE),Données!$E$10:$G$12,3,FALSE)))/1,0),0)</f>
        <v>0</v>
      </c>
      <c r="EI56" s="182">
        <f>IFERROR(ROUNDUP((BF56*(VLOOKUP(VLOOKUP(BG56,Données!$J$2:$L$208,3,FALSE),Données!$E$10:$G$12,3,FALSE)))/1,0),0)</f>
        <v>0</v>
      </c>
      <c r="EJ56" s="182">
        <f>IFERROR(ROUNDUP((BH56*(VLOOKUP(VLOOKUP(BI56,Données!$J$2:$L$208,3,FALSE),Données!$E$10:$G$12,3,FALSE)))/1,0),0)</f>
        <v>0</v>
      </c>
      <c r="EK56" s="182">
        <f>IFERROR(ROUNDUP((BJ56*(VLOOKUP(VLOOKUP(BK56,Données!$J$2:$L$208,3,FALSE),Données!$E$10:$G$12,3,FALSE)))/1,0),0)</f>
        <v>0</v>
      </c>
      <c r="EL56" s="183">
        <f>IFERROR(ROUNDUP((BL56*(VLOOKUP(VLOOKUP(BM56,Données!$J$2:$L$208,3,FALSE),Données!$E$10:$G$12,3,FALSE)))/1,0),0)</f>
        <v>0</v>
      </c>
      <c r="EM56" s="181">
        <f>IF(ISNA(15/(VLOOKUP(VLOOKUP(BC56,Données!$J$2:$L$208,3,FALSE),Données!$E$10:$G$12,3,FALSE))),0,15/(VLOOKUP(VLOOKUP(BC56,Données!$J$2:$L$208,3,FALSE),Données!$E$10:$G$12,3,FALSE)))</f>
        <v>36</v>
      </c>
      <c r="EN56" s="182">
        <f>IF(ISNA(15/(VLOOKUP(VLOOKUP(BE56,Données!$J$2:$L$208,3,FALSE),Données!$E$10:$G$12,3,FALSE))),0,15/(VLOOKUP(VLOOKUP(BE56,Données!$J$2:$L$208,3,FALSE),Données!$E$10:$G$12,3,FALSE)))</f>
        <v>0</v>
      </c>
      <c r="EO56" s="182">
        <f>IF(ISNA(15/(VLOOKUP(VLOOKUP(BG56,Données!$J$2:$L$208,3,FALSE),Données!$E$10:$G$12,3,FALSE))),0,15/(VLOOKUP(VLOOKUP(BG56,Données!$J$2:$L$208,3,FALSE),Données!$E$10:$G$12,3,FALSE)))</f>
        <v>0</v>
      </c>
      <c r="EP56" s="182">
        <f>IF(ISNA(15/(VLOOKUP(VLOOKUP(BI56,Données!$J$2:$L$208,3,FALSE),Données!$E$10:$G$12,3,FALSE))),0,15/(VLOOKUP(VLOOKUP(BI56,Données!$J$2:$L$208,3,FALSE),Données!$E$10:$G$12,3,FALSE)))</f>
        <v>0</v>
      </c>
      <c r="EQ56" s="182">
        <f>IF(ISNA(15/(VLOOKUP(VLOOKUP(BK56,Données!$J$2:$L$208,3,FALSE),Données!$E$10:$G$12,3,FALSE))),0,15/(VLOOKUP(VLOOKUP(BK56,Données!$J$2:$L$208,3,FALSE),Données!$E$10:$G$12,3,FALSE)))</f>
        <v>0</v>
      </c>
      <c r="ER56" s="183">
        <f>IF(ISNA(15/(VLOOKUP(VLOOKUP(BM56,Données!$J$2:$L$208,3,FALSE),Données!$E$10:$G$12,3,FALSE))),0,15/(VLOOKUP(VLOOKUP(BM56,Données!$J$2:$L$208,3,FALSE),Données!$E$10:$G$12,3,FALSE)))</f>
        <v>0</v>
      </c>
      <c r="ES56" s="293">
        <v>56</v>
      </c>
      <c r="ET56" s="573">
        <f t="shared" si="117"/>
        <v>36</v>
      </c>
      <c r="EU56" s="180">
        <f t="shared" si="118"/>
        <v>39</v>
      </c>
      <c r="EV56" s="211">
        <f t="shared" si="215"/>
        <v>93</v>
      </c>
      <c r="EW56" s="211">
        <f>HLOOKUP(ES56,Plan!$I$6:$IO$26,19,FALSE)</f>
        <v>8</v>
      </c>
      <c r="EX56" s="210" t="s">
        <v>462</v>
      </c>
      <c r="EY56" s="182" t="str">
        <f t="shared" si="119"/>
        <v>18h45  8</v>
      </c>
      <c r="EZ56" s="295">
        <f t="shared" si="216"/>
        <v>288</v>
      </c>
      <c r="FA56" s="296">
        <f t="shared" si="148"/>
        <v>9</v>
      </c>
      <c r="FC56" s="200">
        <f>IFERROR(ROUNDUP((BO56*(VLOOKUP(VLOOKUP(BP56,Données!$J$2:$L$208,3,FALSE),Données!$E$10:$G$12,3,FALSE)))/1,0),0)</f>
        <v>0</v>
      </c>
      <c r="FD56" s="190">
        <f>IFERROR(ROUNDUP((BQ56*(VLOOKUP(VLOOKUP(BR56,Données!$J$2:$L$208,3,FALSE),Données!$E$10:$G$12,3,FALSE)))/1,0),0)</f>
        <v>0</v>
      </c>
      <c r="FE56" s="190">
        <f>IFERROR(ROUNDUP((BS56*(VLOOKUP(VLOOKUP(BT56,Données!$J$2:$L$208,3,FALSE),Données!$E$10:$G$12,3,FALSE)))/1,0),0)</f>
        <v>0</v>
      </c>
      <c r="FF56" s="190">
        <f>IFERROR(ROUNDUP((BU56*(VLOOKUP(VLOOKUP(BV56,Données!$J$2:$L$208,3,FALSE),Données!$E$10:$G$12,3,FALSE)))/1,0),0)</f>
        <v>0</v>
      </c>
      <c r="FG56" s="190">
        <f>IFERROR(ROUNDUP((BW56*(VLOOKUP(VLOOKUP(BX56,Données!$J$2:$L$208,3,FALSE),Données!$E$10:$G$12,3,FALSE)))/1,0),0)</f>
        <v>0</v>
      </c>
      <c r="FH56" s="191">
        <f>IFERROR(ROUNDUP((BY56*(VLOOKUP(VLOOKUP(BZ56,Données!$J$2:$L$208,3,FALSE),Données!$E$10:$G$12,3,FALSE)))/1,0),0)</f>
        <v>0</v>
      </c>
      <c r="FI56" s="189">
        <f>IF(ISNA(15/(VLOOKUP(VLOOKUP(BP56,Données!$J$2:$L$208,3,FALSE),Données!$E$10:$G$12,3,FALSE))),0,15/(VLOOKUP(VLOOKUP(BP56,Données!$J$2:$L$208,3,FALSE),Données!$E$10:$G$12,3,FALSE)))</f>
        <v>0</v>
      </c>
      <c r="FJ56" s="190">
        <f>IF(ISNA(15/(VLOOKUP(VLOOKUP(BR56,Données!$J$2:$L$208,3,FALSE),Données!$E$10:$G$12,3,FALSE))),0,15/(VLOOKUP(VLOOKUP(BR56,Données!$J$2:$L$208,3,FALSE),Données!$E$10:$G$12,3,FALSE)))</f>
        <v>0</v>
      </c>
      <c r="FK56" s="190">
        <f>IF(ISNA(15/(VLOOKUP(VLOOKUP(BT56,Données!$J$2:$L$208,3,FALSE),Données!$E$10:$G$12,3,FALSE))),0,15/(VLOOKUP(VLOOKUP(BT56,Données!$J$2:$L$208,3,FALSE),Données!$E$10:$G$12,3,FALSE)))</f>
        <v>0</v>
      </c>
      <c r="FL56" s="190">
        <f>IF(ISNA(15/(VLOOKUP(VLOOKUP(BV56,Données!$J$2:$L$208,3,FALSE),Données!$E$10:$G$12,3,FALSE))),0,15/(VLOOKUP(VLOOKUP(BV56,Données!$J$2:$L$208,3,FALSE),Données!$E$10:$G$12,3,FALSE)))</f>
        <v>0</v>
      </c>
      <c r="FM56" s="190">
        <f>IF(ISNA(15/(VLOOKUP(VLOOKUP(BX56,Données!$J$2:$L$208,3,FALSE),Données!$E$10:$G$12,3,FALSE))),0,15/(VLOOKUP(VLOOKUP(BX56,Données!$J$2:$L$208,3,FALSE),Données!$E$10:$G$12,3,FALSE)))</f>
        <v>0</v>
      </c>
      <c r="FN56" s="191">
        <f>IF(ISNA(15/(VLOOKUP(VLOOKUP(BZ56,Données!$J$2:$L$208,3,FALSE),Données!$E$10:$G$12,3,FALSE))),0,15/(VLOOKUP(VLOOKUP(BZ56,Données!$J$2:$L$208,3,FALSE),Données!$E$10:$G$12,3,FALSE)))</f>
        <v>0</v>
      </c>
      <c r="FO56" s="305">
        <v>56</v>
      </c>
      <c r="FP56" s="188">
        <f t="shared" si="120"/>
        <v>36</v>
      </c>
      <c r="FQ56" s="190">
        <f t="shared" si="121"/>
        <v>0</v>
      </c>
      <c r="FR56" s="203" t="str">
        <f t="shared" si="217"/>
        <v/>
      </c>
      <c r="FS56" s="203">
        <f>HLOOKUP(FO56,Plan!$I$6:$IO$26,20,FALSE)</f>
        <v>0</v>
      </c>
      <c r="FT56" s="202" t="s">
        <v>462</v>
      </c>
      <c r="FU56" s="190" t="str">
        <f t="shared" si="122"/>
        <v>18h45  0</v>
      </c>
      <c r="FV56" s="307">
        <f t="shared" si="218"/>
        <v>0</v>
      </c>
      <c r="FW56" s="308">
        <f t="shared" si="145"/>
        <v>1142</v>
      </c>
      <c r="FY56" s="233">
        <f>IFERROR(ROUNDUP((CB56*(VLOOKUP(VLOOKUP(CC56,Données!$J$2:$L$208,3,FALSE),Données!$E$10:$G$12,3,FALSE)))/1,0),0)</f>
        <v>0</v>
      </c>
      <c r="FZ56" s="218">
        <f>IFERROR(ROUNDUP((CD56*(VLOOKUP(VLOOKUP(CE56,Données!$J$2:$L$208,3,FALSE),Données!$E$10:$G$12,3,FALSE)))/1,0),0)</f>
        <v>0</v>
      </c>
      <c r="GA56" s="218">
        <f>IFERROR(ROUNDUP((CF56*(VLOOKUP(VLOOKUP(CG56,Données!$J$2:$L$208,3,FALSE),Données!$E$10:$G$12,3,FALSE)))/1,0),0)</f>
        <v>0</v>
      </c>
      <c r="GB56" s="218">
        <f>IFERROR(ROUNDUP((CH56*(VLOOKUP(VLOOKUP(CI56,Données!$J$2:$L$208,3,FALSE),Données!$E$10:$G$12,3,FALSE)))/1,0),0)</f>
        <v>0</v>
      </c>
      <c r="GC56" s="218">
        <f>IFERROR(ROUNDUP((CJ56*(VLOOKUP(VLOOKUP(CK56,Données!$J$2:$L$208,3,FALSE),Données!$E$10:$G$12,3,FALSE)))/1,0),0)</f>
        <v>0</v>
      </c>
      <c r="GD56" s="219">
        <f>IFERROR(ROUNDUP((CL56*(VLOOKUP(VLOOKUP(CM56,Données!$J$2:$L$208,3,FALSE),Données!$E$10:$G$12,3,FALSE)))/1,0),0)</f>
        <v>0</v>
      </c>
      <c r="GE56" s="217">
        <f>IF(ISNA(15/(VLOOKUP(VLOOKUP(CC56,Données!$J$2:$L$208,3,FALSE),Données!$E$10:$G$12,3,FALSE))),0,15/(VLOOKUP(VLOOKUP(CC56,Données!$J$2:$L$208,3,FALSE),Données!$E$10:$G$12,3,FALSE)))</f>
        <v>0</v>
      </c>
      <c r="GF56" s="218">
        <f>IF(ISNA(15/(VLOOKUP(VLOOKUP(CE56,Données!$J$2:$L$208,3,FALSE),Données!$E$10:$G$12,3,FALSE))),0,15/(VLOOKUP(VLOOKUP(CE56,Données!$J$2:$L$208,3,FALSE),Données!$E$10:$G$12,3,FALSE)))</f>
        <v>0</v>
      </c>
      <c r="GG56" s="218">
        <f>IF(ISNA(15/(VLOOKUP(VLOOKUP(CG56,Données!$J$2:$L$208,3,FALSE),Données!$E$10:$G$12,3,FALSE))),0,15/(VLOOKUP(VLOOKUP(CG56,Données!$J$2:$L$208,3,FALSE),Données!$E$10:$G$12,3,FALSE)))</f>
        <v>0</v>
      </c>
      <c r="GH56" s="218">
        <f>IF(ISNA(15/(VLOOKUP(VLOOKUP(CI56,Données!$J$2:$L$208,3,FALSE),Données!$E$10:$G$12,3,FALSE))),0,15/(VLOOKUP(VLOOKUP(CI56,Données!$J$2:$L$208,3,FALSE),Données!$E$10:$G$12,3,FALSE)))</f>
        <v>0</v>
      </c>
      <c r="GI56" s="218">
        <f>IF(ISNA(15/(VLOOKUP(VLOOKUP(CK56,Données!$J$2:$L$208,3,FALSE),Données!$E$10:$G$12,3,FALSE))),0,15/(VLOOKUP(VLOOKUP(CK56,Données!$J$2:$L$208,3,FALSE),Données!$E$10:$G$12,3,FALSE)))</f>
        <v>0</v>
      </c>
      <c r="GJ56" s="219">
        <f>IF(ISNA(15/(VLOOKUP(VLOOKUP(CM56,Données!$J$2:$L$208,3,FALSE),Données!$E$10:$G$12,3,FALSE))),0,15/(VLOOKUP(VLOOKUP(CM56,Données!$J$2:$L$208,3,FALSE),Données!$E$10:$G$12,3,FALSE)))</f>
        <v>0</v>
      </c>
      <c r="GK56" s="318">
        <v>56</v>
      </c>
      <c r="GL56" s="216">
        <f t="shared" si="124"/>
        <v>36</v>
      </c>
      <c r="GM56" s="218">
        <f t="shared" si="125"/>
        <v>0</v>
      </c>
      <c r="GN56" s="236" t="str">
        <f t="shared" si="219"/>
        <v/>
      </c>
      <c r="GO56" s="236">
        <f>HLOOKUP(GK56,Plan!$I$6:$IO$26,21,FALSE)</f>
        <v>0</v>
      </c>
      <c r="GP56" s="235" t="s">
        <v>462</v>
      </c>
      <c r="GQ56" s="218" t="str">
        <f t="shared" si="126"/>
        <v>18h45  0</v>
      </c>
      <c r="GR56" s="320">
        <f t="shared" si="220"/>
        <v>0</v>
      </c>
      <c r="GS56" s="321">
        <f t="shared" si="146"/>
        <v>138</v>
      </c>
      <c r="GU56" s="427">
        <v>0.78125</v>
      </c>
      <c r="GV56" s="433" t="e">
        <f>#REF!</f>
        <v>#REF!</v>
      </c>
      <c r="GW56" s="434" t="e">
        <f>#REF!</f>
        <v>#REF!</v>
      </c>
      <c r="GX56" s="448" t="e">
        <f t="shared" si="127"/>
        <v>#REF!</v>
      </c>
      <c r="GY56" s="433" t="e">
        <f>#REF!</f>
        <v>#REF!</v>
      </c>
      <c r="GZ56" s="422" t="e">
        <f>#REF!</f>
        <v>#REF!</v>
      </c>
      <c r="HA56" s="434" t="e">
        <f>#REF!</f>
        <v>#REF!</v>
      </c>
      <c r="HB56" s="451" t="e">
        <f t="shared" si="128"/>
        <v>#REF!</v>
      </c>
      <c r="HD56" s="427">
        <v>0.78125</v>
      </c>
      <c r="HE56" s="453" t="str">
        <f>IF(AB56=0,"",IF(VLOOKUP(AC56,Données!$J$2:$M$258,4,FALSE)="G",AB56,""))</f>
        <v/>
      </c>
      <c r="HF56" s="397" t="str">
        <f>IF(AD56=0,"",IF(VLOOKUP(AE56,Données!$J$2:$M$258,4,FALSE)="G",AD56,""))</f>
        <v/>
      </c>
      <c r="HG56" s="397" t="str">
        <f>IF(AF56=0,"",IF(VLOOKUP(AG56,Données!$J$2:$M$258,4,FALSE)="G",AF56,""))</f>
        <v/>
      </c>
      <c r="HH56" s="397" t="str">
        <f>IF(AH56=0,"",IF(VLOOKUP(AI56,Données!$J$2:$M$258,4,FALSE)="G",AH56,""))</f>
        <v/>
      </c>
      <c r="HI56" s="397" t="str">
        <f>IF(AJ56=0,"",IF(VLOOKUP(AK56,Données!$J$2:$M$258,4,FALSE)="G",AJ56,""))</f>
        <v/>
      </c>
      <c r="HJ56" s="461" t="str">
        <f>IF(AL56=0,"",IF(VLOOKUP(AM56,Données!$J$2:$M$258,4,FALSE)="G",AL56,""))</f>
        <v/>
      </c>
      <c r="HK56" s="464">
        <f t="shared" si="129"/>
        <v>0</v>
      </c>
      <c r="HL56" s="453" t="str">
        <f>IF(AO56=0,"",IF(VLOOKUP(AP56,Données!$J$2:$M$258,4,FALSE)="G",AO56,""))</f>
        <v/>
      </c>
      <c r="HM56" s="397" t="str">
        <f>IF(AQ56=0,"",IF(VLOOKUP(AR56,Données!$J$2:$M$258,4,FALSE)="G",AQ56,""))</f>
        <v/>
      </c>
      <c r="HN56" s="397" t="str">
        <f>IF(AS56=0,"",IF(VLOOKUP(AT56,Données!$J$2:$M$258,4,FALSE)="G",AS56,""))</f>
        <v/>
      </c>
      <c r="HO56" s="397" t="str">
        <f>IF(AU56=0,"",IF(VLOOKUP(AV56,Données!$J$2:$M$258,4,FALSE)="G",AU56,""))</f>
        <v/>
      </c>
      <c r="HP56" s="397" t="str">
        <f>IF(AW56=0,"",IF(VLOOKUP(AX56,Données!$J$2:$M$258,4,FALSE)="G",AW56,""))</f>
        <v/>
      </c>
      <c r="HQ56" s="461" t="str">
        <f>IF(AY56=0,"",IF(VLOOKUP(AZ56,Données!$J$2:$M$258,4,FALSE)="G",AY56,""))</f>
        <v/>
      </c>
      <c r="HR56" s="464">
        <f t="shared" si="130"/>
        <v>0</v>
      </c>
      <c r="HS56" s="453">
        <f>IF(BB56=0,"",IF(VLOOKUP(BC56,Données!$J$2:$M$258,4,FALSE)="G",BB56,""))</f>
        <v>93</v>
      </c>
      <c r="HT56" s="397" t="str">
        <f>IF(BD56=0,"",IF(VLOOKUP(BE56,Données!$J$2:$M$258,4,FALSE)="G",BD56,""))</f>
        <v/>
      </c>
      <c r="HU56" s="397" t="str">
        <f>IF(BF56=0,"",IF(VLOOKUP(BG56,Données!$J$2:$M$258,4,FALSE)="G",BF56,""))</f>
        <v/>
      </c>
      <c r="HV56" s="397" t="str">
        <f>IF(BH56=0,"",IF(VLOOKUP(BI56,Données!$J$2:$M$258,4,FALSE)="G",BH56,""))</f>
        <v/>
      </c>
      <c r="HW56" s="397" t="str">
        <f>IF(BJ56=0,"",IF(VLOOKUP(BK56,Données!$J$2:$M$258,4,FALSE)="G",BJ56,""))</f>
        <v/>
      </c>
      <c r="HX56" s="461" t="str">
        <f>IF(BL56=0,"",IF(VLOOKUP(BM56,Données!$J$2:$M$258,4,FALSE)="G",BL56,""))</f>
        <v/>
      </c>
      <c r="HY56" s="464">
        <f t="shared" si="131"/>
        <v>93</v>
      </c>
      <c r="HZ56" s="453" t="str">
        <f>IF(BO56=0,"",IF(VLOOKUP(BP56,Données!$J$2:$M$258,4,FALSE)="G",BO56,""))</f>
        <v/>
      </c>
      <c r="IA56" s="397" t="str">
        <f>IF(BQ56=0,"",IF(VLOOKUP(BR56,Données!$J$2:$M$258,4,FALSE)="G",BQ56,""))</f>
        <v/>
      </c>
      <c r="IB56" s="397" t="str">
        <f>IF(BS56=0,"",IF(VLOOKUP(BT56,Données!$J$2:$M$258,4,FALSE)="G",BS56,""))</f>
        <v/>
      </c>
      <c r="IC56" s="397" t="str">
        <f>IF(BU56=0,"",IF(VLOOKUP(BV56,Données!$J$2:$M$258,4,FALSE)="G",BU56,""))</f>
        <v/>
      </c>
      <c r="ID56" s="397" t="str">
        <f>IF(BW56=0,"",IF(VLOOKUP(BX56,Données!$J$2:$M$258,4,FALSE)="G",BW56,""))</f>
        <v/>
      </c>
      <c r="IE56" s="461" t="str">
        <f>IF(BY56=0,"",IF(VLOOKUP(BZ56,Données!$J$2:$M$258,4,FALSE)="G",BY56,""))</f>
        <v/>
      </c>
      <c r="IF56" s="464">
        <f t="shared" si="132"/>
        <v>0</v>
      </c>
      <c r="IG56" s="453" t="str">
        <f>IF(CB56=0,"",IF(VLOOKUP(CC56,Données!$J$2:$M$258,4,FALSE)="G",CB56,""))</f>
        <v/>
      </c>
      <c r="IH56" s="397" t="str">
        <f>IF(CD56=0,"",IF(VLOOKUP(CE56,Données!$J$2:$M$258,4,FALSE)="G",CD56,""))</f>
        <v/>
      </c>
      <c r="II56" s="397" t="str">
        <f>IF(CF56=0,"",IF(VLOOKUP(CG56,Données!$J$2:$M$258,4,FALSE)="G",CF56,""))</f>
        <v/>
      </c>
      <c r="IJ56" s="397" t="str">
        <f>IF(CH56=0,"",IF(VLOOKUP(CI56,Données!$J$2:$M$258,4,FALSE)="G",CH56,""))</f>
        <v/>
      </c>
      <c r="IK56" s="397" t="str">
        <f>IF(CJ56=0,"",IF(VLOOKUP(CK56,Données!$J$2:$M$258,4,FALSE)="G",CJ56,""))</f>
        <v/>
      </c>
      <c r="IL56" s="461" t="str">
        <f>IF(CL56=0,"",IF(VLOOKUP(CM56,Données!$J$2:$M$258,4,FALSE)="G",CL56,""))</f>
        <v/>
      </c>
      <c r="IM56" s="464">
        <f t="shared" si="133"/>
        <v>0</v>
      </c>
      <c r="IO56" s="480">
        <f t="shared" si="221"/>
        <v>0</v>
      </c>
      <c r="IP56" s="481">
        <f t="shared" si="222"/>
        <v>0</v>
      </c>
      <c r="IQ56" s="482">
        <f t="shared" si="223"/>
        <v>0</v>
      </c>
      <c r="IR56" s="483">
        <f t="shared" si="224"/>
        <v>0</v>
      </c>
      <c r="IS56" s="484">
        <f t="shared" si="225"/>
        <v>0</v>
      </c>
      <c r="IT56" s="481">
        <f t="shared" si="226"/>
        <v>0</v>
      </c>
      <c r="IU56" s="482">
        <f t="shared" si="134"/>
        <v>6</v>
      </c>
      <c r="IV56" s="485">
        <f t="shared" si="135"/>
        <v>0</v>
      </c>
      <c r="IW56" s="483">
        <f>HLOOKUP(FO56,Plan!$I$6:$IO$30,25,FALSE)</f>
        <v>0</v>
      </c>
      <c r="IX56" s="482" t="str">
        <f t="shared" si="227"/>
        <v>18h45  6</v>
      </c>
      <c r="IY56" s="485">
        <f t="shared" si="228"/>
        <v>72</v>
      </c>
      <c r="IZ56" s="486">
        <f t="shared" si="229"/>
        <v>164</v>
      </c>
      <c r="JA56" s="484" t="str">
        <f t="shared" si="230"/>
        <v>18h45  0</v>
      </c>
      <c r="JB56" s="485">
        <f t="shared" si="231"/>
        <v>0</v>
      </c>
      <c r="JC56" s="487">
        <f t="shared" si="232"/>
        <v>0</v>
      </c>
      <c r="JD56" s="488" t="e">
        <f t="shared" si="136"/>
        <v>#REF!</v>
      </c>
      <c r="JF56" s="512">
        <f t="shared" si="233"/>
        <v>93</v>
      </c>
      <c r="JG56" s="513">
        <f t="shared" si="234"/>
        <v>0</v>
      </c>
      <c r="JH56" s="514">
        <f t="shared" si="235"/>
        <v>0</v>
      </c>
      <c r="JI56" s="515">
        <f t="shared" si="236"/>
        <v>93</v>
      </c>
      <c r="JJ56" s="513">
        <f t="shared" si="237"/>
        <v>0</v>
      </c>
      <c r="JK56" s="516">
        <f t="shared" si="238"/>
        <v>0</v>
      </c>
      <c r="JL56" s="517">
        <f t="shared" si="239"/>
        <v>0</v>
      </c>
      <c r="JM56" s="513">
        <f t="shared" si="240"/>
        <v>0</v>
      </c>
      <c r="JN56" s="514">
        <f t="shared" si="241"/>
        <v>0</v>
      </c>
      <c r="JO56" s="506">
        <f t="shared" si="137"/>
        <v>8</v>
      </c>
      <c r="JP56" s="507">
        <f t="shared" si="138"/>
        <v>0</v>
      </c>
      <c r="JQ56" s="507">
        <f t="shared" si="139"/>
        <v>0</v>
      </c>
      <c r="JR56" s="508">
        <f>HLOOKUP(GK56,Plan!$I$6:$IO$30,25,FALSE)</f>
        <v>0</v>
      </c>
      <c r="JS56" s="515" t="str">
        <f t="shared" si="242"/>
        <v>18h45  8</v>
      </c>
      <c r="JT56" s="513">
        <f t="shared" si="243"/>
        <v>288</v>
      </c>
      <c r="JU56" s="518">
        <f t="shared" si="244"/>
        <v>9</v>
      </c>
      <c r="JV56" s="517" t="str">
        <f t="shared" si="245"/>
        <v>18h45  0</v>
      </c>
      <c r="JW56" s="513">
        <f t="shared" si="246"/>
        <v>0</v>
      </c>
      <c r="JX56" s="519">
        <f t="shared" si="247"/>
        <v>1142</v>
      </c>
      <c r="JY56" s="515" t="str">
        <f t="shared" si="248"/>
        <v>18h45  0</v>
      </c>
      <c r="JZ56" s="513">
        <f t="shared" si="249"/>
        <v>0</v>
      </c>
      <c r="KA56" s="518">
        <f t="shared" si="250"/>
        <v>138</v>
      </c>
      <c r="KB56" s="520" t="e">
        <f t="shared" si="140"/>
        <v>#REF!</v>
      </c>
    </row>
    <row r="57" spans="1:288" ht="14.25" x14ac:dyDescent="0.2">
      <c r="A57" s="385">
        <f t="shared" si="0"/>
        <v>56</v>
      </c>
      <c r="B57" s="386" t="s">
        <v>407</v>
      </c>
      <c r="C57" s="387" t="s">
        <v>26</v>
      </c>
      <c r="D57" s="388" t="s">
        <v>776</v>
      </c>
      <c r="E57" s="388" t="s">
        <v>240</v>
      </c>
      <c r="F57" s="388">
        <v>88</v>
      </c>
      <c r="G57" s="394" t="str">
        <f>IF(ISNA(VLOOKUP(E57,Données!$J$2:$K$258,2,FALSE)),"",VLOOKUP(E57,Données!$J$2:$K$258,2,FALSE))</f>
        <v>Kiev</v>
      </c>
      <c r="H57" s="80"/>
      <c r="I57" s="77" t="str">
        <f t="shared" si="107"/>
        <v>1310GPA</v>
      </c>
      <c r="J57" s="82"/>
      <c r="K57" s="344" t="s">
        <v>731</v>
      </c>
      <c r="M57" s="84">
        <f t="shared" si="1"/>
        <v>0</v>
      </c>
      <c r="N57" s="84">
        <f t="shared" si="2"/>
        <v>0</v>
      </c>
      <c r="O57" s="84">
        <f t="shared" si="3"/>
        <v>0</v>
      </c>
      <c r="P57" s="84">
        <f t="shared" si="4"/>
        <v>0</v>
      </c>
      <c r="Q57" s="84">
        <f t="shared" si="5"/>
        <v>0</v>
      </c>
      <c r="S57" s="86" t="str">
        <f t="shared" si="108"/>
        <v>1310</v>
      </c>
      <c r="T57" s="371" t="str">
        <f>VLOOKUP(S57,Données!$Q$2:$R$229,2,FALSE)</f>
        <v>1300</v>
      </c>
      <c r="U57" s="85">
        <f>COUNTIF($T$4:T57,T57)</f>
        <v>2</v>
      </c>
      <c r="V57" s="85" t="str">
        <f t="shared" si="6"/>
        <v>GPA</v>
      </c>
      <c r="W57" s="85" t="str">
        <f t="shared" si="109"/>
        <v>13002GPA</v>
      </c>
      <c r="X57" s="85">
        <f t="shared" si="149"/>
        <v>346</v>
      </c>
      <c r="Y57" s="85" t="str">
        <f t="shared" si="150"/>
        <v>DXB</v>
      </c>
      <c r="AA57" s="342" t="s">
        <v>47</v>
      </c>
      <c r="AB57" s="107">
        <f t="shared" si="151"/>
        <v>0</v>
      </c>
      <c r="AC57" s="106" t="str">
        <f t="shared" si="251"/>
        <v/>
      </c>
      <c r="AD57" s="97">
        <f t="shared" si="152"/>
        <v>0</v>
      </c>
      <c r="AE57" s="106" t="str">
        <f t="shared" si="153"/>
        <v/>
      </c>
      <c r="AF57" s="97">
        <f t="shared" si="154"/>
        <v>0</v>
      </c>
      <c r="AG57" s="106" t="str">
        <f t="shared" si="155"/>
        <v/>
      </c>
      <c r="AH57" s="97">
        <f t="shared" si="156"/>
        <v>0</v>
      </c>
      <c r="AI57" s="106" t="str">
        <f t="shared" si="157"/>
        <v/>
      </c>
      <c r="AJ57" s="97">
        <f t="shared" si="158"/>
        <v>0</v>
      </c>
      <c r="AK57" s="106" t="str">
        <f t="shared" si="159"/>
        <v/>
      </c>
      <c r="AL57" s="97">
        <f t="shared" si="160"/>
        <v>0</v>
      </c>
      <c r="AM57" s="108" t="str">
        <f t="shared" si="161"/>
        <v/>
      </c>
      <c r="AN57" s="113"/>
      <c r="AO57" s="115">
        <f t="shared" si="162"/>
        <v>0</v>
      </c>
      <c r="AP57" s="114" t="str">
        <f t="shared" si="163"/>
        <v/>
      </c>
      <c r="AQ57" s="89">
        <f t="shared" si="164"/>
        <v>0</v>
      </c>
      <c r="AR57" s="114" t="str">
        <f t="shared" si="165"/>
        <v/>
      </c>
      <c r="AS57" s="89">
        <f t="shared" si="166"/>
        <v>0</v>
      </c>
      <c r="AT57" s="114" t="str">
        <f t="shared" si="167"/>
        <v/>
      </c>
      <c r="AU57" s="89">
        <f t="shared" si="168"/>
        <v>0</v>
      </c>
      <c r="AV57" s="114" t="str">
        <f t="shared" si="169"/>
        <v/>
      </c>
      <c r="AW57" s="89">
        <f t="shared" si="170"/>
        <v>0</v>
      </c>
      <c r="AX57" s="114" t="str">
        <f t="shared" si="171"/>
        <v/>
      </c>
      <c r="AY57" s="89">
        <f t="shared" si="172"/>
        <v>0</v>
      </c>
      <c r="AZ57" s="116" t="str">
        <f t="shared" si="173"/>
        <v/>
      </c>
      <c r="BA57" s="113"/>
      <c r="BB57" s="122">
        <f t="shared" si="174"/>
        <v>172</v>
      </c>
      <c r="BC57" s="121" t="str">
        <f t="shared" si="175"/>
        <v>LGW</v>
      </c>
      <c r="BD57" s="91">
        <f t="shared" si="176"/>
        <v>0</v>
      </c>
      <c r="BE57" s="121" t="str">
        <f t="shared" si="177"/>
        <v/>
      </c>
      <c r="BF57" s="91">
        <f t="shared" si="178"/>
        <v>0</v>
      </c>
      <c r="BG57" s="121" t="str">
        <f t="shared" si="179"/>
        <v/>
      </c>
      <c r="BH57" s="91">
        <f t="shared" si="180"/>
        <v>0</v>
      </c>
      <c r="BI57" s="121" t="str">
        <f t="shared" si="181"/>
        <v/>
      </c>
      <c r="BJ57" s="91">
        <f t="shared" si="182"/>
        <v>0</v>
      </c>
      <c r="BK57" s="121" t="str">
        <f t="shared" si="183"/>
        <v/>
      </c>
      <c r="BL57" s="91">
        <f t="shared" si="184"/>
        <v>0</v>
      </c>
      <c r="BM57" s="123" t="str">
        <f t="shared" si="185"/>
        <v/>
      </c>
      <c r="BN57" s="113"/>
      <c r="BO57" s="129">
        <f t="shared" si="186"/>
        <v>0</v>
      </c>
      <c r="BP57" s="128" t="str">
        <f t="shared" si="187"/>
        <v/>
      </c>
      <c r="BQ57" s="93">
        <f t="shared" si="188"/>
        <v>0</v>
      </c>
      <c r="BR57" s="128" t="str">
        <f t="shared" si="189"/>
        <v/>
      </c>
      <c r="BS57" s="93">
        <f t="shared" si="190"/>
        <v>0</v>
      </c>
      <c r="BT57" s="128" t="str">
        <f t="shared" si="191"/>
        <v/>
      </c>
      <c r="BU57" s="93">
        <f t="shared" si="192"/>
        <v>0</v>
      </c>
      <c r="BV57" s="128" t="str">
        <f t="shared" si="193"/>
        <v/>
      </c>
      <c r="BW57" s="93">
        <f t="shared" si="194"/>
        <v>0</v>
      </c>
      <c r="BX57" s="128" t="str">
        <f t="shared" si="195"/>
        <v/>
      </c>
      <c r="BY57" s="93">
        <f t="shared" si="196"/>
        <v>0</v>
      </c>
      <c r="BZ57" s="130" t="str">
        <f t="shared" si="197"/>
        <v/>
      </c>
      <c r="CA57" s="113"/>
      <c r="CB57" s="136">
        <f t="shared" si="198"/>
        <v>0</v>
      </c>
      <c r="CC57" s="135" t="str">
        <f t="shared" si="199"/>
        <v/>
      </c>
      <c r="CD57" s="95">
        <f t="shared" si="200"/>
        <v>0</v>
      </c>
      <c r="CE57" s="135" t="str">
        <f t="shared" si="201"/>
        <v/>
      </c>
      <c r="CF57" s="95">
        <f t="shared" si="202"/>
        <v>0</v>
      </c>
      <c r="CG57" s="135" t="str">
        <f t="shared" si="203"/>
        <v/>
      </c>
      <c r="CH57" s="95">
        <f t="shared" si="204"/>
        <v>0</v>
      </c>
      <c r="CI57" s="135" t="str">
        <f t="shared" si="205"/>
        <v/>
      </c>
      <c r="CJ57" s="95">
        <f t="shared" si="206"/>
        <v>0</v>
      </c>
      <c r="CK57" s="135" t="str">
        <f t="shared" si="207"/>
        <v/>
      </c>
      <c r="CL57" s="95">
        <f t="shared" si="208"/>
        <v>0</v>
      </c>
      <c r="CM57" s="137" t="str">
        <f t="shared" si="209"/>
        <v/>
      </c>
      <c r="CO57" s="163">
        <f>IFERROR(ROUNDUP((AB57*(VLOOKUP(VLOOKUP(AC57,Données!$J$2:$L$208,3,FALSE),Données!$E$10:$G$12,3,FALSE)))/1,0),0)</f>
        <v>0</v>
      </c>
      <c r="CP57" s="159">
        <f>IFERROR(ROUNDUP((AD57*(VLOOKUP(VLOOKUP(AE57,Données!$J$2:$L$208,3,FALSE),Données!$E$10:$G$12,3,FALSE)))/1,0),0)</f>
        <v>0</v>
      </c>
      <c r="CQ57" s="159">
        <f>IFERROR(ROUNDUP((AF57*(VLOOKUP(VLOOKUP(AG57,Données!$J$2:$L$208,3,FALSE),Données!$E$10:$G$12,3,FALSE)))/1,0),0)</f>
        <v>0</v>
      </c>
      <c r="CR57" s="159">
        <f>IFERROR(ROUNDUP((AH57*(VLOOKUP(VLOOKUP(AI57,Données!$J$2:$L$208,3,FALSE),Données!$E$10:$G$12,3,FALSE)))/1,0),0)</f>
        <v>0</v>
      </c>
      <c r="CS57" s="159">
        <f>IFERROR(ROUNDUP((AJ57*(VLOOKUP(VLOOKUP(AK57,Données!$J$2:$L$208,3,FALSE),Données!$E$10:$G$12,3,FALSE)))/1,0),0)</f>
        <v>0</v>
      </c>
      <c r="CT57" s="160">
        <f>IFERROR(ROUNDUP((AL57*(VLOOKUP(VLOOKUP(AM57,Données!$J$2:$L$208,3,FALSE),Données!$E$10:$G$12,3,FALSE)))/1,0),0)</f>
        <v>0</v>
      </c>
      <c r="CU57" s="158">
        <f>IF(ISNA(15/(VLOOKUP(VLOOKUP(AC57,Données!$J$2:$L$208,3,FALSE),Données!$E$10:$G$12,3,FALSE))),0,15/(VLOOKUP(VLOOKUP(AC57,Données!$J$2:$L$208,3,FALSE),Données!$E$10:$G$12,3,FALSE)))</f>
        <v>0</v>
      </c>
      <c r="CV57" s="159">
        <f>IF(ISNA(15/(VLOOKUP(VLOOKUP(AE57,Données!$J$2:$L$208,3,FALSE),Données!$E$10:$G$12,3,FALSE))),0,15/(VLOOKUP(VLOOKUP(AE57,Données!$J$2:$L$208,3,FALSE),Données!$E$10:$G$12,3,FALSE)))</f>
        <v>0</v>
      </c>
      <c r="CW57" s="159">
        <f>IF(ISNA(15/(VLOOKUP(VLOOKUP(AG57,Données!$J$2:$L$208,3,FALSE),Données!$E$10:$G$12,3,FALSE))),0,15/(VLOOKUP(VLOOKUP(AG57,Données!$J$2:$L$208,3,FALSE),Données!$E$10:$G$12,3,FALSE)))</f>
        <v>0</v>
      </c>
      <c r="CX57" s="159">
        <f>IF(ISNA(15/(VLOOKUP(VLOOKUP(AI57,Données!$J$2:$L$208,3,FALSE),Données!$E$10:$G$12,3,FALSE))),0,15/(VLOOKUP(VLOOKUP(AI57,Données!$J$2:$L$208,3,FALSE),Données!$E$10:$G$12,3,FALSE)))</f>
        <v>0</v>
      </c>
      <c r="CY57" s="159">
        <f>IF(ISNA(15/(VLOOKUP(VLOOKUP(AK57,Données!$J$2:$L$208,3,FALSE),Données!$E$10:$G$12,3,FALSE))),0,15/(VLOOKUP(VLOOKUP(AK57,Données!$J$2:$L$208,3,FALSE),Données!$E$10:$G$12,3,FALSE)))</f>
        <v>0</v>
      </c>
      <c r="CZ57" s="160">
        <f>IF(ISNA(15/(VLOOKUP(VLOOKUP(AM57,Données!$J$2:$L$208,3,FALSE),Données!$E$10:$G$12,3,FALSE))),0,15/(VLOOKUP(VLOOKUP(AM57,Données!$J$2:$L$208,3,FALSE),Données!$E$10:$G$12,3,FALSE)))</f>
        <v>0</v>
      </c>
      <c r="DA57" s="258">
        <v>57</v>
      </c>
      <c r="DB57" s="162">
        <f t="shared" si="252"/>
        <v>12</v>
      </c>
      <c r="DC57" s="161">
        <f t="shared" si="210"/>
        <v>0</v>
      </c>
      <c r="DD57" s="256">
        <f t="shared" si="211"/>
        <v>0</v>
      </c>
      <c r="DE57" s="259">
        <f>HLOOKUP(DA57,Plan!$I$6:$IO$26,17,FALSE)</f>
        <v>6</v>
      </c>
      <c r="DF57" s="164" t="s">
        <v>463</v>
      </c>
      <c r="DG57" s="157" t="str">
        <f t="shared" si="113"/>
        <v>19h00  6</v>
      </c>
      <c r="DH57" s="332">
        <f t="shared" si="212"/>
        <v>72</v>
      </c>
      <c r="DI57" s="334">
        <f t="shared" si="141"/>
        <v>92</v>
      </c>
      <c r="DK57" s="226">
        <f>IFERROR(ROUNDUP((AO57*(VLOOKUP(VLOOKUP(AP57,Données!$J$2:$L$208,3,FALSE),Données!$E$10:$G$12,3,FALSE)))/1,0),0)</f>
        <v>0</v>
      </c>
      <c r="DL57" s="173">
        <f>IFERROR(ROUNDUP((AQ57*(VLOOKUP(VLOOKUP(AR57,Données!$J$2:$L$208,3,FALSE),Données!$E$10:$G$12,3,FALSE)))/1,0),0)</f>
        <v>0</v>
      </c>
      <c r="DM57" s="173">
        <f>IFERROR(ROUNDUP((AS57*(VLOOKUP(VLOOKUP(AT57,Données!$J$2:$L$208,3,FALSE),Données!$E$10:$G$12,3,FALSE)))/1,0),0)</f>
        <v>0</v>
      </c>
      <c r="DN57" s="173">
        <f>IFERROR(ROUNDUP((AU57*(VLOOKUP(VLOOKUP(AV57,Données!$J$2:$L$208,3,FALSE),Données!$E$10:$G$12,3,FALSE)))/1,0),0)</f>
        <v>0</v>
      </c>
      <c r="DO57" s="173">
        <f>IFERROR(ROUNDUP((AW57*(VLOOKUP(VLOOKUP(AX57,Données!$J$2:$L$208,3,FALSE),Données!$E$10:$G$12,3,FALSE)))/1,0),0)</f>
        <v>0</v>
      </c>
      <c r="DP57" s="174">
        <f>IFERROR(ROUNDUP((AY57*(VLOOKUP(VLOOKUP(AZ57,Données!$J$2:$L$208,3,FALSE),Données!$E$10:$G$12,3,FALSE)))/1,0),0)</f>
        <v>0</v>
      </c>
      <c r="DQ57" s="172">
        <f>IF(ISNA(15/(VLOOKUP(VLOOKUP(AP57,Données!$J$2:$L$208,3,FALSE),Données!$E$10:$G$12,3,FALSE))),0,15/(VLOOKUP(VLOOKUP(AP57,Données!$J$2:$L$208,3,FALSE),Données!$E$10:$G$12,3,FALSE)))</f>
        <v>0</v>
      </c>
      <c r="DR57" s="173">
        <f>IF(ISNA(15/(VLOOKUP(VLOOKUP(AR57,Données!$J$2:$L$208,3,FALSE),Données!$E$10:$G$12,3,FALSE))),0,15/(VLOOKUP(VLOOKUP(AR57,Données!$J$2:$L$208,3,FALSE),Données!$E$10:$G$12,3,FALSE)))</f>
        <v>0</v>
      </c>
      <c r="DS57" s="173">
        <f>IF(ISNA(15/(VLOOKUP(VLOOKUP(AT57,Données!$J$2:$L$208,3,FALSE),Données!$E$10:$G$12,3,FALSE))),0,15/(VLOOKUP(VLOOKUP(AT57,Données!$J$2:$L$208,3,FALSE),Données!$E$10:$G$12,3,FALSE)))</f>
        <v>0</v>
      </c>
      <c r="DT57" s="173">
        <f>IF(ISNA(15/(VLOOKUP(VLOOKUP(AV57,Données!$J$2:$L$208,3,FALSE),Données!$E$10:$G$12,3,FALSE))),0,15/(VLOOKUP(VLOOKUP(AV57,Données!$J$2:$L$208,3,FALSE),Données!$E$10:$G$12,3,FALSE)))</f>
        <v>0</v>
      </c>
      <c r="DU57" s="173">
        <f>IF(ISNA(15/(VLOOKUP(VLOOKUP(AX57,Données!$J$2:$L$208,3,FALSE),Données!$E$10:$G$12,3,FALSE))),0,15/(VLOOKUP(VLOOKUP(AX57,Données!$J$2:$L$208,3,FALSE),Données!$E$10:$G$12,3,FALSE)))</f>
        <v>0</v>
      </c>
      <c r="DV57" s="174">
        <f>IF(ISNA(15/(VLOOKUP(VLOOKUP(AZ57,Données!$J$2:$L$208,3,FALSE),Données!$E$10:$G$12,3,FALSE))),0,15/(VLOOKUP(VLOOKUP(AZ57,Données!$J$2:$L$208,3,FALSE),Données!$E$10:$G$12,3,FALSE)))</f>
        <v>0</v>
      </c>
      <c r="DW57" s="282">
        <v>57</v>
      </c>
      <c r="DX57" s="169">
        <f t="shared" si="114"/>
        <v>36</v>
      </c>
      <c r="DY57" s="171">
        <f t="shared" si="115"/>
        <v>0</v>
      </c>
      <c r="DZ57" s="228" t="str">
        <f t="shared" si="213"/>
        <v/>
      </c>
      <c r="EA57" s="283">
        <f>HLOOKUP(DW57,Plan!$I$6:$IO$26,16,FALSE)</f>
        <v>0</v>
      </c>
      <c r="EB57" s="278" t="s">
        <v>463</v>
      </c>
      <c r="EC57" s="279" t="str">
        <f t="shared" si="116"/>
        <v>19h00  0</v>
      </c>
      <c r="ED57" s="84">
        <f t="shared" si="214"/>
        <v>0</v>
      </c>
      <c r="EE57" s="286">
        <f t="shared" si="143"/>
        <v>0</v>
      </c>
      <c r="EG57" s="208">
        <f>IFERROR(ROUNDUP((BB57*(VLOOKUP(VLOOKUP(BC57,Données!$J$2:$L$208,3,FALSE),Données!$E$10:$G$12,3,FALSE)))/1,0),0)</f>
        <v>72</v>
      </c>
      <c r="EH57" s="182">
        <f>IFERROR(ROUNDUP((BD57*(VLOOKUP(VLOOKUP(BE57,Données!$J$2:$L$208,3,FALSE),Données!$E$10:$G$12,3,FALSE)))/1,0),0)</f>
        <v>0</v>
      </c>
      <c r="EI57" s="182">
        <f>IFERROR(ROUNDUP((BF57*(VLOOKUP(VLOOKUP(BG57,Données!$J$2:$L$208,3,FALSE),Données!$E$10:$G$12,3,FALSE)))/1,0),0)</f>
        <v>0</v>
      </c>
      <c r="EJ57" s="182">
        <f>IFERROR(ROUNDUP((BH57*(VLOOKUP(VLOOKUP(BI57,Données!$J$2:$L$208,3,FALSE),Données!$E$10:$G$12,3,FALSE)))/1,0),0)</f>
        <v>0</v>
      </c>
      <c r="EK57" s="182">
        <f>IFERROR(ROUNDUP((BJ57*(VLOOKUP(VLOOKUP(BK57,Données!$J$2:$L$208,3,FALSE),Données!$E$10:$G$12,3,FALSE)))/1,0),0)</f>
        <v>0</v>
      </c>
      <c r="EL57" s="183">
        <f>IFERROR(ROUNDUP((BL57*(VLOOKUP(VLOOKUP(BM57,Données!$J$2:$L$208,3,FALSE),Données!$E$10:$G$12,3,FALSE)))/1,0),0)</f>
        <v>0</v>
      </c>
      <c r="EM57" s="181">
        <f>IF(ISNA(15/(VLOOKUP(VLOOKUP(BC57,Données!$J$2:$L$208,3,FALSE),Données!$E$10:$G$12,3,FALSE))),0,15/(VLOOKUP(VLOOKUP(BC57,Données!$J$2:$L$208,3,FALSE),Données!$E$10:$G$12,3,FALSE)))</f>
        <v>36</v>
      </c>
      <c r="EN57" s="182">
        <f>IF(ISNA(15/(VLOOKUP(VLOOKUP(BE57,Données!$J$2:$L$208,3,FALSE),Données!$E$10:$G$12,3,FALSE))),0,15/(VLOOKUP(VLOOKUP(BE57,Données!$J$2:$L$208,3,FALSE),Données!$E$10:$G$12,3,FALSE)))</f>
        <v>0</v>
      </c>
      <c r="EO57" s="182">
        <f>IF(ISNA(15/(VLOOKUP(VLOOKUP(BG57,Données!$J$2:$L$208,3,FALSE),Données!$E$10:$G$12,3,FALSE))),0,15/(VLOOKUP(VLOOKUP(BG57,Données!$J$2:$L$208,3,FALSE),Données!$E$10:$G$12,3,FALSE)))</f>
        <v>0</v>
      </c>
      <c r="EP57" s="182">
        <f>IF(ISNA(15/(VLOOKUP(VLOOKUP(BI57,Données!$J$2:$L$208,3,FALSE),Données!$E$10:$G$12,3,FALSE))),0,15/(VLOOKUP(VLOOKUP(BI57,Données!$J$2:$L$208,3,FALSE),Données!$E$10:$G$12,3,FALSE)))</f>
        <v>0</v>
      </c>
      <c r="EQ57" s="182">
        <f>IF(ISNA(15/(VLOOKUP(VLOOKUP(BK57,Données!$J$2:$L$208,3,FALSE),Données!$E$10:$G$12,3,FALSE))),0,15/(VLOOKUP(VLOOKUP(BK57,Données!$J$2:$L$208,3,FALSE),Données!$E$10:$G$12,3,FALSE)))</f>
        <v>0</v>
      </c>
      <c r="ER57" s="183">
        <f>IF(ISNA(15/(VLOOKUP(VLOOKUP(BM57,Données!$J$2:$L$208,3,FALSE),Données!$E$10:$G$12,3,FALSE))),0,15/(VLOOKUP(VLOOKUP(BM57,Données!$J$2:$L$208,3,FALSE),Données!$E$10:$G$12,3,FALSE)))</f>
        <v>0</v>
      </c>
      <c r="ES57" s="293">
        <v>57</v>
      </c>
      <c r="ET57" s="573">
        <f t="shared" si="117"/>
        <v>36</v>
      </c>
      <c r="EU57" s="180">
        <f t="shared" si="118"/>
        <v>72</v>
      </c>
      <c r="EV57" s="211">
        <f t="shared" si="215"/>
        <v>172</v>
      </c>
      <c r="EW57" s="211">
        <f>HLOOKUP(ES57,Plan!$I$6:$IO$26,19,FALSE)</f>
        <v>7</v>
      </c>
      <c r="EX57" s="210" t="s">
        <v>463</v>
      </c>
      <c r="EY57" s="182" t="str">
        <f t="shared" si="119"/>
        <v>19h00  7</v>
      </c>
      <c r="EZ57" s="295">
        <f t="shared" si="216"/>
        <v>252</v>
      </c>
      <c r="FA57" s="296">
        <f t="shared" si="148"/>
        <v>0</v>
      </c>
      <c r="FC57" s="200">
        <f>IFERROR(ROUNDUP((BO57*(VLOOKUP(VLOOKUP(BP57,Données!$J$2:$L$208,3,FALSE),Données!$E$10:$G$12,3,FALSE)))/1,0),0)</f>
        <v>0</v>
      </c>
      <c r="FD57" s="190">
        <f>IFERROR(ROUNDUP((BQ57*(VLOOKUP(VLOOKUP(BR57,Données!$J$2:$L$208,3,FALSE),Données!$E$10:$G$12,3,FALSE)))/1,0),0)</f>
        <v>0</v>
      </c>
      <c r="FE57" s="190">
        <f>IFERROR(ROUNDUP((BS57*(VLOOKUP(VLOOKUP(BT57,Données!$J$2:$L$208,3,FALSE),Données!$E$10:$G$12,3,FALSE)))/1,0),0)</f>
        <v>0</v>
      </c>
      <c r="FF57" s="190">
        <f>IFERROR(ROUNDUP((BU57*(VLOOKUP(VLOOKUP(BV57,Données!$J$2:$L$208,3,FALSE),Données!$E$10:$G$12,3,FALSE)))/1,0),0)</f>
        <v>0</v>
      </c>
      <c r="FG57" s="190">
        <f>IFERROR(ROUNDUP((BW57*(VLOOKUP(VLOOKUP(BX57,Données!$J$2:$L$208,3,FALSE),Données!$E$10:$G$12,3,FALSE)))/1,0),0)</f>
        <v>0</v>
      </c>
      <c r="FH57" s="191">
        <f>IFERROR(ROUNDUP((BY57*(VLOOKUP(VLOOKUP(BZ57,Données!$J$2:$L$208,3,FALSE),Données!$E$10:$G$12,3,FALSE)))/1,0),0)</f>
        <v>0</v>
      </c>
      <c r="FI57" s="189">
        <f>IF(ISNA(15/(VLOOKUP(VLOOKUP(BP57,Données!$J$2:$L$208,3,FALSE),Données!$E$10:$G$12,3,FALSE))),0,15/(VLOOKUP(VLOOKUP(BP57,Données!$J$2:$L$208,3,FALSE),Données!$E$10:$G$12,3,FALSE)))</f>
        <v>0</v>
      </c>
      <c r="FJ57" s="190">
        <f>IF(ISNA(15/(VLOOKUP(VLOOKUP(BR57,Données!$J$2:$L$208,3,FALSE),Données!$E$10:$G$12,3,FALSE))),0,15/(VLOOKUP(VLOOKUP(BR57,Données!$J$2:$L$208,3,FALSE),Données!$E$10:$G$12,3,FALSE)))</f>
        <v>0</v>
      </c>
      <c r="FK57" s="190">
        <f>IF(ISNA(15/(VLOOKUP(VLOOKUP(BT57,Données!$J$2:$L$208,3,FALSE),Données!$E$10:$G$12,3,FALSE))),0,15/(VLOOKUP(VLOOKUP(BT57,Données!$J$2:$L$208,3,FALSE),Données!$E$10:$G$12,3,FALSE)))</f>
        <v>0</v>
      </c>
      <c r="FL57" s="190">
        <f>IF(ISNA(15/(VLOOKUP(VLOOKUP(BV57,Données!$J$2:$L$208,3,FALSE),Données!$E$10:$G$12,3,FALSE))),0,15/(VLOOKUP(VLOOKUP(BV57,Données!$J$2:$L$208,3,FALSE),Données!$E$10:$G$12,3,FALSE)))</f>
        <v>0</v>
      </c>
      <c r="FM57" s="190">
        <f>IF(ISNA(15/(VLOOKUP(VLOOKUP(BX57,Données!$J$2:$L$208,3,FALSE),Données!$E$10:$G$12,3,FALSE))),0,15/(VLOOKUP(VLOOKUP(BX57,Données!$J$2:$L$208,3,FALSE),Données!$E$10:$G$12,3,FALSE)))</f>
        <v>0</v>
      </c>
      <c r="FN57" s="191">
        <f>IF(ISNA(15/(VLOOKUP(VLOOKUP(BZ57,Données!$J$2:$L$208,3,FALSE),Données!$E$10:$G$12,3,FALSE))),0,15/(VLOOKUP(VLOOKUP(BZ57,Données!$J$2:$L$208,3,FALSE),Données!$E$10:$G$12,3,FALSE)))</f>
        <v>0</v>
      </c>
      <c r="FO57" s="305">
        <v>57</v>
      </c>
      <c r="FP57" s="188">
        <f t="shared" si="120"/>
        <v>36</v>
      </c>
      <c r="FQ57" s="190">
        <f t="shared" si="121"/>
        <v>0</v>
      </c>
      <c r="FR57" s="203" t="str">
        <f t="shared" si="217"/>
        <v/>
      </c>
      <c r="FS57" s="203">
        <f>HLOOKUP(FO57,Plan!$I$6:$IO$26,20,FALSE)</f>
        <v>0</v>
      </c>
      <c r="FT57" s="202" t="s">
        <v>463</v>
      </c>
      <c r="FU57" s="190" t="str">
        <f t="shared" si="122"/>
        <v>19h00  0</v>
      </c>
      <c r="FV57" s="307">
        <f t="shared" si="218"/>
        <v>0</v>
      </c>
      <c r="FW57" s="308">
        <f t="shared" si="145"/>
        <v>1142</v>
      </c>
      <c r="FY57" s="233">
        <f>IFERROR(ROUNDUP((CB57*(VLOOKUP(VLOOKUP(CC57,Données!$J$2:$L$208,3,FALSE),Données!$E$10:$G$12,3,FALSE)))/1,0),0)</f>
        <v>0</v>
      </c>
      <c r="FZ57" s="218">
        <f>IFERROR(ROUNDUP((CD57*(VLOOKUP(VLOOKUP(CE57,Données!$J$2:$L$208,3,FALSE),Données!$E$10:$G$12,3,FALSE)))/1,0),0)</f>
        <v>0</v>
      </c>
      <c r="GA57" s="218">
        <f>IFERROR(ROUNDUP((CF57*(VLOOKUP(VLOOKUP(CG57,Données!$J$2:$L$208,3,FALSE),Données!$E$10:$G$12,3,FALSE)))/1,0),0)</f>
        <v>0</v>
      </c>
      <c r="GB57" s="218">
        <f>IFERROR(ROUNDUP((CH57*(VLOOKUP(VLOOKUP(CI57,Données!$J$2:$L$208,3,FALSE),Données!$E$10:$G$12,3,FALSE)))/1,0),0)</f>
        <v>0</v>
      </c>
      <c r="GC57" s="218">
        <f>IFERROR(ROUNDUP((CJ57*(VLOOKUP(VLOOKUP(CK57,Données!$J$2:$L$208,3,FALSE),Données!$E$10:$G$12,3,FALSE)))/1,0),0)</f>
        <v>0</v>
      </c>
      <c r="GD57" s="219">
        <f>IFERROR(ROUNDUP((CL57*(VLOOKUP(VLOOKUP(CM57,Données!$J$2:$L$208,3,FALSE),Données!$E$10:$G$12,3,FALSE)))/1,0),0)</f>
        <v>0</v>
      </c>
      <c r="GE57" s="217">
        <f>IF(ISNA(15/(VLOOKUP(VLOOKUP(CC57,Données!$J$2:$L$208,3,FALSE),Données!$E$10:$G$12,3,FALSE))),0,15/(VLOOKUP(VLOOKUP(CC57,Données!$J$2:$L$208,3,FALSE),Données!$E$10:$G$12,3,FALSE)))</f>
        <v>0</v>
      </c>
      <c r="GF57" s="218">
        <f>IF(ISNA(15/(VLOOKUP(VLOOKUP(CE57,Données!$J$2:$L$208,3,FALSE),Données!$E$10:$G$12,3,FALSE))),0,15/(VLOOKUP(VLOOKUP(CE57,Données!$J$2:$L$208,3,FALSE),Données!$E$10:$G$12,3,FALSE)))</f>
        <v>0</v>
      </c>
      <c r="GG57" s="218">
        <f>IF(ISNA(15/(VLOOKUP(VLOOKUP(CG57,Données!$J$2:$L$208,3,FALSE),Données!$E$10:$G$12,3,FALSE))),0,15/(VLOOKUP(VLOOKUP(CG57,Données!$J$2:$L$208,3,FALSE),Données!$E$10:$G$12,3,FALSE)))</f>
        <v>0</v>
      </c>
      <c r="GH57" s="218">
        <f>IF(ISNA(15/(VLOOKUP(VLOOKUP(CI57,Données!$J$2:$L$208,3,FALSE),Données!$E$10:$G$12,3,FALSE))),0,15/(VLOOKUP(VLOOKUP(CI57,Données!$J$2:$L$208,3,FALSE),Données!$E$10:$G$12,3,FALSE)))</f>
        <v>0</v>
      </c>
      <c r="GI57" s="218">
        <f>IF(ISNA(15/(VLOOKUP(VLOOKUP(CK57,Données!$J$2:$L$208,3,FALSE),Données!$E$10:$G$12,3,FALSE))),0,15/(VLOOKUP(VLOOKUP(CK57,Données!$J$2:$L$208,3,FALSE),Données!$E$10:$G$12,3,FALSE)))</f>
        <v>0</v>
      </c>
      <c r="GJ57" s="219">
        <f>IF(ISNA(15/(VLOOKUP(VLOOKUP(CM57,Données!$J$2:$L$208,3,FALSE),Données!$E$10:$G$12,3,FALSE))),0,15/(VLOOKUP(VLOOKUP(CM57,Données!$J$2:$L$208,3,FALSE),Données!$E$10:$G$12,3,FALSE)))</f>
        <v>0</v>
      </c>
      <c r="GK57" s="318">
        <v>57</v>
      </c>
      <c r="GL57" s="216">
        <f t="shared" si="124"/>
        <v>36</v>
      </c>
      <c r="GM57" s="218">
        <f t="shared" si="125"/>
        <v>0</v>
      </c>
      <c r="GN57" s="236" t="str">
        <f t="shared" si="219"/>
        <v/>
      </c>
      <c r="GO57" s="236">
        <f>HLOOKUP(GK57,Plan!$I$6:$IO$26,21,FALSE)</f>
        <v>0</v>
      </c>
      <c r="GP57" s="235" t="s">
        <v>463</v>
      </c>
      <c r="GQ57" s="218" t="str">
        <f t="shared" si="126"/>
        <v>19h00  0</v>
      </c>
      <c r="GR57" s="320">
        <f t="shared" si="220"/>
        <v>0</v>
      </c>
      <c r="GS57" s="321">
        <f t="shared" si="146"/>
        <v>138</v>
      </c>
      <c r="GU57" s="427">
        <v>0.79166666666666663</v>
      </c>
      <c r="GV57" s="433" t="e">
        <f>#REF!</f>
        <v>#REF!</v>
      </c>
      <c r="GW57" s="434" t="e">
        <f>#REF!</f>
        <v>#REF!</v>
      </c>
      <c r="GX57" s="448" t="e">
        <f t="shared" si="127"/>
        <v>#REF!</v>
      </c>
      <c r="GY57" s="433" t="e">
        <f>#REF!</f>
        <v>#REF!</v>
      </c>
      <c r="GZ57" s="422" t="e">
        <f>#REF!</f>
        <v>#REF!</v>
      </c>
      <c r="HA57" s="434" t="e">
        <f>#REF!</f>
        <v>#REF!</v>
      </c>
      <c r="HB57" s="451" t="e">
        <f t="shared" si="128"/>
        <v>#REF!</v>
      </c>
      <c r="HD57" s="427">
        <v>0.79166666666666663</v>
      </c>
      <c r="HE57" s="453" t="str">
        <f>IF(AB57=0,"",IF(VLOOKUP(AC57,Données!$J$2:$M$258,4,FALSE)="G",AB57,""))</f>
        <v/>
      </c>
      <c r="HF57" s="397" t="str">
        <f>IF(AD57=0,"",IF(VLOOKUP(AE57,Données!$J$2:$M$258,4,FALSE)="G",AD57,""))</f>
        <v/>
      </c>
      <c r="HG57" s="397" t="str">
        <f>IF(AF57=0,"",IF(VLOOKUP(AG57,Données!$J$2:$M$258,4,FALSE)="G",AF57,""))</f>
        <v/>
      </c>
      <c r="HH57" s="397" t="str">
        <f>IF(AH57=0,"",IF(VLOOKUP(AI57,Données!$J$2:$M$258,4,FALSE)="G",AH57,""))</f>
        <v/>
      </c>
      <c r="HI57" s="397" t="str">
        <f>IF(AJ57=0,"",IF(VLOOKUP(AK57,Données!$J$2:$M$258,4,FALSE)="G",AJ57,""))</f>
        <v/>
      </c>
      <c r="HJ57" s="461" t="str">
        <f>IF(AL57=0,"",IF(VLOOKUP(AM57,Données!$J$2:$M$258,4,FALSE)="G",AL57,""))</f>
        <v/>
      </c>
      <c r="HK57" s="464">
        <f t="shared" si="129"/>
        <v>0</v>
      </c>
      <c r="HL57" s="453" t="str">
        <f>IF(AO57=0,"",IF(VLOOKUP(AP57,Données!$J$2:$M$258,4,FALSE)="G",AO57,""))</f>
        <v/>
      </c>
      <c r="HM57" s="397" t="str">
        <f>IF(AQ57=0,"",IF(VLOOKUP(AR57,Données!$J$2:$M$258,4,FALSE)="G",AQ57,""))</f>
        <v/>
      </c>
      <c r="HN57" s="397" t="str">
        <f>IF(AS57=0,"",IF(VLOOKUP(AT57,Données!$J$2:$M$258,4,FALSE)="G",AS57,""))</f>
        <v/>
      </c>
      <c r="HO57" s="397" t="str">
        <f>IF(AU57=0,"",IF(VLOOKUP(AV57,Données!$J$2:$M$258,4,FALSE)="G",AU57,""))</f>
        <v/>
      </c>
      <c r="HP57" s="397" t="str">
        <f>IF(AW57=0,"",IF(VLOOKUP(AX57,Données!$J$2:$M$258,4,FALSE)="G",AW57,""))</f>
        <v/>
      </c>
      <c r="HQ57" s="461" t="str">
        <f>IF(AY57=0,"",IF(VLOOKUP(AZ57,Données!$J$2:$M$258,4,FALSE)="G",AY57,""))</f>
        <v/>
      </c>
      <c r="HR57" s="464">
        <f t="shared" si="130"/>
        <v>0</v>
      </c>
      <c r="HS57" s="453">
        <f>IF(BB57=0,"",IF(VLOOKUP(BC57,Données!$J$2:$M$258,4,FALSE)="G",BB57,""))</f>
        <v>172</v>
      </c>
      <c r="HT57" s="397" t="str">
        <f>IF(BD57=0,"",IF(VLOOKUP(BE57,Données!$J$2:$M$258,4,FALSE)="G",BD57,""))</f>
        <v/>
      </c>
      <c r="HU57" s="397" t="str">
        <f>IF(BF57=0,"",IF(VLOOKUP(BG57,Données!$J$2:$M$258,4,FALSE)="G",BF57,""))</f>
        <v/>
      </c>
      <c r="HV57" s="397" t="str">
        <f>IF(BH57=0,"",IF(VLOOKUP(BI57,Données!$J$2:$M$258,4,FALSE)="G",BH57,""))</f>
        <v/>
      </c>
      <c r="HW57" s="397" t="str">
        <f>IF(BJ57=0,"",IF(VLOOKUP(BK57,Données!$J$2:$M$258,4,FALSE)="G",BJ57,""))</f>
        <v/>
      </c>
      <c r="HX57" s="461" t="str">
        <f>IF(BL57=0,"",IF(VLOOKUP(BM57,Données!$J$2:$M$258,4,FALSE)="G",BL57,""))</f>
        <v/>
      </c>
      <c r="HY57" s="464">
        <f t="shared" si="131"/>
        <v>172</v>
      </c>
      <c r="HZ57" s="453" t="str">
        <f>IF(BO57=0,"",IF(VLOOKUP(BP57,Données!$J$2:$M$258,4,FALSE)="G",BO57,""))</f>
        <v/>
      </c>
      <c r="IA57" s="397" t="str">
        <f>IF(BQ57=0,"",IF(VLOOKUP(BR57,Données!$J$2:$M$258,4,FALSE)="G",BQ57,""))</f>
        <v/>
      </c>
      <c r="IB57" s="397" t="str">
        <f>IF(BS57=0,"",IF(VLOOKUP(BT57,Données!$J$2:$M$258,4,FALSE)="G",BS57,""))</f>
        <v/>
      </c>
      <c r="IC57" s="397" t="str">
        <f>IF(BU57=0,"",IF(VLOOKUP(BV57,Données!$J$2:$M$258,4,FALSE)="G",BU57,""))</f>
        <v/>
      </c>
      <c r="ID57" s="397" t="str">
        <f>IF(BW57=0,"",IF(VLOOKUP(BX57,Données!$J$2:$M$258,4,FALSE)="G",BW57,""))</f>
        <v/>
      </c>
      <c r="IE57" s="461" t="str">
        <f>IF(BY57=0,"",IF(VLOOKUP(BZ57,Données!$J$2:$M$258,4,FALSE)="G",BY57,""))</f>
        <v/>
      </c>
      <c r="IF57" s="464">
        <f t="shared" si="132"/>
        <v>0</v>
      </c>
      <c r="IG57" s="453" t="str">
        <f>IF(CB57=0,"",IF(VLOOKUP(CC57,Données!$J$2:$M$258,4,FALSE)="G",CB57,""))</f>
        <v/>
      </c>
      <c r="IH57" s="397" t="str">
        <f>IF(CD57=0,"",IF(VLOOKUP(CE57,Données!$J$2:$M$258,4,FALSE)="G",CD57,""))</f>
        <v/>
      </c>
      <c r="II57" s="397" t="str">
        <f>IF(CF57=0,"",IF(VLOOKUP(CG57,Données!$J$2:$M$258,4,FALSE)="G",CF57,""))</f>
        <v/>
      </c>
      <c r="IJ57" s="397" t="str">
        <f>IF(CH57=0,"",IF(VLOOKUP(CI57,Données!$J$2:$M$258,4,FALSE)="G",CH57,""))</f>
        <v/>
      </c>
      <c r="IK57" s="397" t="str">
        <f>IF(CJ57=0,"",IF(VLOOKUP(CK57,Données!$J$2:$M$258,4,FALSE)="G",CJ57,""))</f>
        <v/>
      </c>
      <c r="IL57" s="461" t="str">
        <f>IF(CL57=0,"",IF(VLOOKUP(CM57,Données!$J$2:$M$258,4,FALSE)="G",CL57,""))</f>
        <v/>
      </c>
      <c r="IM57" s="464">
        <f t="shared" si="133"/>
        <v>0</v>
      </c>
      <c r="IO57" s="480">
        <f t="shared" si="221"/>
        <v>0</v>
      </c>
      <c r="IP57" s="481">
        <f t="shared" si="222"/>
        <v>0</v>
      </c>
      <c r="IQ57" s="482">
        <f t="shared" si="223"/>
        <v>0</v>
      </c>
      <c r="IR57" s="483">
        <f t="shared" si="224"/>
        <v>0</v>
      </c>
      <c r="IS57" s="484">
        <f t="shared" si="225"/>
        <v>0</v>
      </c>
      <c r="IT57" s="481">
        <f t="shared" si="226"/>
        <v>0</v>
      </c>
      <c r="IU57" s="482">
        <f t="shared" si="134"/>
        <v>6</v>
      </c>
      <c r="IV57" s="485">
        <f t="shared" si="135"/>
        <v>0</v>
      </c>
      <c r="IW57" s="483">
        <f>HLOOKUP(FO57,Plan!$I$6:$IO$30,25,FALSE)</f>
        <v>0</v>
      </c>
      <c r="IX57" s="482" t="str">
        <f t="shared" si="227"/>
        <v>19h00  6</v>
      </c>
      <c r="IY57" s="485">
        <f t="shared" si="228"/>
        <v>72</v>
      </c>
      <c r="IZ57" s="486">
        <f t="shared" si="229"/>
        <v>92</v>
      </c>
      <c r="JA57" s="484" t="str">
        <f t="shared" si="230"/>
        <v>19h00  0</v>
      </c>
      <c r="JB57" s="485">
        <f t="shared" si="231"/>
        <v>0</v>
      </c>
      <c r="JC57" s="487">
        <f t="shared" si="232"/>
        <v>0</v>
      </c>
      <c r="JD57" s="488" t="e">
        <f t="shared" si="136"/>
        <v>#REF!</v>
      </c>
      <c r="JF57" s="512">
        <f t="shared" si="233"/>
        <v>172</v>
      </c>
      <c r="JG57" s="513">
        <f t="shared" si="234"/>
        <v>0</v>
      </c>
      <c r="JH57" s="514">
        <f t="shared" si="235"/>
        <v>0</v>
      </c>
      <c r="JI57" s="515">
        <f t="shared" si="236"/>
        <v>172</v>
      </c>
      <c r="JJ57" s="513">
        <f t="shared" si="237"/>
        <v>0</v>
      </c>
      <c r="JK57" s="516">
        <f t="shared" si="238"/>
        <v>0</v>
      </c>
      <c r="JL57" s="517">
        <f t="shared" si="239"/>
        <v>0</v>
      </c>
      <c r="JM57" s="513">
        <f t="shared" si="240"/>
        <v>0</v>
      </c>
      <c r="JN57" s="514">
        <f t="shared" si="241"/>
        <v>0</v>
      </c>
      <c r="JO57" s="506">
        <f t="shared" si="137"/>
        <v>7</v>
      </c>
      <c r="JP57" s="507">
        <f t="shared" si="138"/>
        <v>0</v>
      </c>
      <c r="JQ57" s="507">
        <f t="shared" si="139"/>
        <v>0</v>
      </c>
      <c r="JR57" s="508">
        <f>HLOOKUP(GK57,Plan!$I$6:$IO$30,25,FALSE)</f>
        <v>0</v>
      </c>
      <c r="JS57" s="515" t="str">
        <f t="shared" si="242"/>
        <v>19h00  7</v>
      </c>
      <c r="JT57" s="513">
        <f t="shared" si="243"/>
        <v>252</v>
      </c>
      <c r="JU57" s="518">
        <f t="shared" si="244"/>
        <v>0</v>
      </c>
      <c r="JV57" s="517" t="str">
        <f t="shared" si="245"/>
        <v>19h00  0</v>
      </c>
      <c r="JW57" s="513">
        <f t="shared" si="246"/>
        <v>0</v>
      </c>
      <c r="JX57" s="519">
        <f t="shared" si="247"/>
        <v>1142</v>
      </c>
      <c r="JY57" s="515" t="str">
        <f t="shared" si="248"/>
        <v>19h00  0</v>
      </c>
      <c r="JZ57" s="513">
        <f t="shared" si="249"/>
        <v>0</v>
      </c>
      <c r="KA57" s="518">
        <f t="shared" si="250"/>
        <v>138</v>
      </c>
      <c r="KB57" s="520" t="e">
        <f t="shared" si="140"/>
        <v>#REF!</v>
      </c>
    </row>
    <row r="58" spans="1:288" ht="14.25" x14ac:dyDescent="0.2">
      <c r="A58" s="385">
        <f t="shared" si="0"/>
        <v>57</v>
      </c>
      <c r="B58" s="386" t="s">
        <v>405</v>
      </c>
      <c r="C58" s="387" t="s">
        <v>590</v>
      </c>
      <c r="D58" s="388" t="s">
        <v>889</v>
      </c>
      <c r="E58" s="388" t="s">
        <v>232</v>
      </c>
      <c r="F58" s="388">
        <v>137</v>
      </c>
      <c r="G58" s="394" t="str">
        <f>IF(ISNA(VLOOKUP(E58,Données!$J$2:$K$258,2,FALSE)),"",VLOOKUP(E58,Données!$J$2:$K$258,2,FALSE))</f>
        <v>Istanbul</v>
      </c>
      <c r="H58" s="80"/>
      <c r="I58" s="77" t="str">
        <f t="shared" si="107"/>
        <v>1335T30</v>
      </c>
      <c r="J58" s="82"/>
      <c r="K58" s="344" t="s">
        <v>732</v>
      </c>
      <c r="M58" s="84">
        <f t="shared" si="1"/>
        <v>0</v>
      </c>
      <c r="N58" s="84">
        <f t="shared" si="2"/>
        <v>0</v>
      </c>
      <c r="O58" s="84">
        <f t="shared" si="3"/>
        <v>0</v>
      </c>
      <c r="P58" s="84">
        <f t="shared" si="4"/>
        <v>0</v>
      </c>
      <c r="Q58" s="84">
        <f t="shared" si="5"/>
        <v>0</v>
      </c>
      <c r="S58" s="86" t="str">
        <f t="shared" si="108"/>
        <v>1335</v>
      </c>
      <c r="T58" s="371" t="str">
        <f>VLOOKUP(S58,Données!$Q$2:$R$229,2,FALSE)</f>
        <v>1330</v>
      </c>
      <c r="U58" s="85">
        <f>COUNTIF($T$4:T58,T58)</f>
        <v>1</v>
      </c>
      <c r="V58" s="85" t="str">
        <f t="shared" si="6"/>
        <v>T30</v>
      </c>
      <c r="W58" s="85" t="str">
        <f t="shared" si="109"/>
        <v>13301T30</v>
      </c>
      <c r="X58" s="85">
        <f t="shared" si="149"/>
        <v>184</v>
      </c>
      <c r="Y58" s="85" t="str">
        <f t="shared" si="150"/>
        <v>MAN</v>
      </c>
      <c r="AA58" s="342" t="s">
        <v>48</v>
      </c>
      <c r="AB58" s="107">
        <f t="shared" si="151"/>
        <v>0</v>
      </c>
      <c r="AC58" s="106" t="str">
        <f t="shared" si="251"/>
        <v/>
      </c>
      <c r="AD58" s="97">
        <f t="shared" si="152"/>
        <v>0</v>
      </c>
      <c r="AE58" s="106" t="str">
        <f t="shared" si="153"/>
        <v/>
      </c>
      <c r="AF58" s="97">
        <f t="shared" si="154"/>
        <v>0</v>
      </c>
      <c r="AG58" s="106" t="str">
        <f t="shared" si="155"/>
        <v/>
      </c>
      <c r="AH58" s="97">
        <f t="shared" si="156"/>
        <v>0</v>
      </c>
      <c r="AI58" s="106" t="str">
        <f t="shared" si="157"/>
        <v/>
      </c>
      <c r="AJ58" s="97">
        <f t="shared" si="158"/>
        <v>0</v>
      </c>
      <c r="AK58" s="106" t="str">
        <f t="shared" si="159"/>
        <v/>
      </c>
      <c r="AL58" s="97">
        <f t="shared" si="160"/>
        <v>0</v>
      </c>
      <c r="AM58" s="108" t="str">
        <f t="shared" si="161"/>
        <v/>
      </c>
      <c r="AN58" s="113"/>
      <c r="AO58" s="115">
        <f t="shared" si="162"/>
        <v>0</v>
      </c>
      <c r="AP58" s="114" t="str">
        <f t="shared" si="163"/>
        <v/>
      </c>
      <c r="AQ58" s="89">
        <f t="shared" si="164"/>
        <v>0</v>
      </c>
      <c r="AR58" s="114" t="str">
        <f t="shared" si="165"/>
        <v/>
      </c>
      <c r="AS58" s="89">
        <f t="shared" si="166"/>
        <v>0</v>
      </c>
      <c r="AT58" s="114" t="str">
        <f t="shared" si="167"/>
        <v/>
      </c>
      <c r="AU58" s="89">
        <f t="shared" si="168"/>
        <v>0</v>
      </c>
      <c r="AV58" s="114" t="str">
        <f t="shared" si="169"/>
        <v/>
      </c>
      <c r="AW58" s="89">
        <f t="shared" si="170"/>
        <v>0</v>
      </c>
      <c r="AX58" s="114" t="str">
        <f t="shared" si="171"/>
        <v/>
      </c>
      <c r="AY58" s="89">
        <f t="shared" si="172"/>
        <v>0</v>
      </c>
      <c r="AZ58" s="116" t="str">
        <f t="shared" si="173"/>
        <v/>
      </c>
      <c r="BA58" s="113"/>
      <c r="BB58" s="122">
        <f t="shared" si="174"/>
        <v>0</v>
      </c>
      <c r="BC58" s="121" t="str">
        <f t="shared" si="175"/>
        <v/>
      </c>
      <c r="BD58" s="91">
        <f t="shared" si="176"/>
        <v>0</v>
      </c>
      <c r="BE58" s="121" t="str">
        <f t="shared" si="177"/>
        <v/>
      </c>
      <c r="BF58" s="91">
        <f t="shared" si="178"/>
        <v>0</v>
      </c>
      <c r="BG58" s="121" t="str">
        <f t="shared" si="179"/>
        <v/>
      </c>
      <c r="BH58" s="91">
        <f t="shared" si="180"/>
        <v>0</v>
      </c>
      <c r="BI58" s="121" t="str">
        <f t="shared" si="181"/>
        <v/>
      </c>
      <c r="BJ58" s="91">
        <f t="shared" si="182"/>
        <v>0</v>
      </c>
      <c r="BK58" s="121" t="str">
        <f t="shared" si="183"/>
        <v/>
      </c>
      <c r="BL58" s="91">
        <f t="shared" si="184"/>
        <v>0</v>
      </c>
      <c r="BM58" s="123" t="str">
        <f t="shared" si="185"/>
        <v/>
      </c>
      <c r="BN58" s="113"/>
      <c r="BO58" s="129">
        <f t="shared" si="186"/>
        <v>0</v>
      </c>
      <c r="BP58" s="128" t="str">
        <f t="shared" si="187"/>
        <v/>
      </c>
      <c r="BQ58" s="93">
        <f t="shared" si="188"/>
        <v>0</v>
      </c>
      <c r="BR58" s="128" t="str">
        <f t="shared" si="189"/>
        <v/>
      </c>
      <c r="BS58" s="93">
        <f t="shared" si="190"/>
        <v>0</v>
      </c>
      <c r="BT58" s="128" t="str">
        <f t="shared" si="191"/>
        <v/>
      </c>
      <c r="BU58" s="93">
        <f t="shared" si="192"/>
        <v>0</v>
      </c>
      <c r="BV58" s="128" t="str">
        <f t="shared" si="193"/>
        <v/>
      </c>
      <c r="BW58" s="93">
        <f t="shared" si="194"/>
        <v>0</v>
      </c>
      <c r="BX58" s="128" t="str">
        <f t="shared" si="195"/>
        <v/>
      </c>
      <c r="BY58" s="93">
        <f t="shared" si="196"/>
        <v>0</v>
      </c>
      <c r="BZ58" s="130" t="str">
        <f t="shared" si="197"/>
        <v/>
      </c>
      <c r="CA58" s="113"/>
      <c r="CB58" s="136">
        <f t="shared" si="198"/>
        <v>0</v>
      </c>
      <c r="CC58" s="135" t="str">
        <f t="shared" si="199"/>
        <v/>
      </c>
      <c r="CD58" s="95">
        <f t="shared" si="200"/>
        <v>0</v>
      </c>
      <c r="CE58" s="135" t="str">
        <f t="shared" si="201"/>
        <v/>
      </c>
      <c r="CF58" s="95">
        <f t="shared" si="202"/>
        <v>0</v>
      </c>
      <c r="CG58" s="135" t="str">
        <f t="shared" si="203"/>
        <v/>
      </c>
      <c r="CH58" s="95">
        <f t="shared" si="204"/>
        <v>0</v>
      </c>
      <c r="CI58" s="135" t="str">
        <f t="shared" si="205"/>
        <v/>
      </c>
      <c r="CJ58" s="95">
        <f t="shared" si="206"/>
        <v>0</v>
      </c>
      <c r="CK58" s="135" t="str">
        <f t="shared" si="207"/>
        <v/>
      </c>
      <c r="CL58" s="95">
        <f t="shared" si="208"/>
        <v>0</v>
      </c>
      <c r="CM58" s="137" t="str">
        <f t="shared" si="209"/>
        <v/>
      </c>
      <c r="CO58" s="163">
        <f>IFERROR(ROUNDUP((AB58*(VLOOKUP(VLOOKUP(AC58,Données!$J$2:$L$208,3,FALSE),Données!$E$10:$G$12,3,FALSE)))/1,0),0)</f>
        <v>0</v>
      </c>
      <c r="CP58" s="159">
        <f>IFERROR(ROUNDUP((AD58*(VLOOKUP(VLOOKUP(AE58,Données!$J$2:$L$208,3,FALSE),Données!$E$10:$G$12,3,FALSE)))/1,0),0)</f>
        <v>0</v>
      </c>
      <c r="CQ58" s="159">
        <f>IFERROR(ROUNDUP((AF58*(VLOOKUP(VLOOKUP(AG58,Données!$J$2:$L$208,3,FALSE),Données!$E$10:$G$12,3,FALSE)))/1,0),0)</f>
        <v>0</v>
      </c>
      <c r="CR58" s="159">
        <f>IFERROR(ROUNDUP((AH58*(VLOOKUP(VLOOKUP(AI58,Données!$J$2:$L$208,3,FALSE),Données!$E$10:$G$12,3,FALSE)))/1,0),0)</f>
        <v>0</v>
      </c>
      <c r="CS58" s="159">
        <f>IFERROR(ROUNDUP((AJ58*(VLOOKUP(VLOOKUP(AK58,Données!$J$2:$L$208,3,FALSE),Données!$E$10:$G$12,3,FALSE)))/1,0),0)</f>
        <v>0</v>
      </c>
      <c r="CT58" s="160">
        <f>IFERROR(ROUNDUP((AL58*(VLOOKUP(VLOOKUP(AM58,Données!$J$2:$L$208,3,FALSE),Données!$E$10:$G$12,3,FALSE)))/1,0),0)</f>
        <v>0</v>
      </c>
      <c r="CU58" s="158">
        <f>IF(ISNA(15/(VLOOKUP(VLOOKUP(AC58,Données!$J$2:$L$208,3,FALSE),Données!$E$10:$G$12,3,FALSE))),0,15/(VLOOKUP(VLOOKUP(AC58,Données!$J$2:$L$208,3,FALSE),Données!$E$10:$G$12,3,FALSE)))</f>
        <v>0</v>
      </c>
      <c r="CV58" s="159">
        <f>IF(ISNA(15/(VLOOKUP(VLOOKUP(AE58,Données!$J$2:$L$208,3,FALSE),Données!$E$10:$G$12,3,FALSE))),0,15/(VLOOKUP(VLOOKUP(AE58,Données!$J$2:$L$208,3,FALSE),Données!$E$10:$G$12,3,FALSE)))</f>
        <v>0</v>
      </c>
      <c r="CW58" s="159">
        <f>IF(ISNA(15/(VLOOKUP(VLOOKUP(AG58,Données!$J$2:$L$208,3,FALSE),Données!$E$10:$G$12,3,FALSE))),0,15/(VLOOKUP(VLOOKUP(AG58,Données!$J$2:$L$208,3,FALSE),Données!$E$10:$G$12,3,FALSE)))</f>
        <v>0</v>
      </c>
      <c r="CX58" s="159">
        <f>IF(ISNA(15/(VLOOKUP(VLOOKUP(AI58,Données!$J$2:$L$208,3,FALSE),Données!$E$10:$G$12,3,FALSE))),0,15/(VLOOKUP(VLOOKUP(AI58,Données!$J$2:$L$208,3,FALSE),Données!$E$10:$G$12,3,FALSE)))</f>
        <v>0</v>
      </c>
      <c r="CY58" s="159">
        <f>IF(ISNA(15/(VLOOKUP(VLOOKUP(AK58,Données!$J$2:$L$208,3,FALSE),Données!$E$10:$G$12,3,FALSE))),0,15/(VLOOKUP(VLOOKUP(AK58,Données!$J$2:$L$208,3,FALSE),Données!$E$10:$G$12,3,FALSE)))</f>
        <v>0</v>
      </c>
      <c r="CZ58" s="160">
        <f>IF(ISNA(15/(VLOOKUP(VLOOKUP(AM58,Données!$J$2:$L$208,3,FALSE),Données!$E$10:$G$12,3,FALSE))),0,15/(VLOOKUP(VLOOKUP(AM58,Données!$J$2:$L$208,3,FALSE),Données!$E$10:$G$12,3,FALSE)))</f>
        <v>0</v>
      </c>
      <c r="DA58" s="258">
        <v>58</v>
      </c>
      <c r="DB58" s="162">
        <f t="shared" si="252"/>
        <v>12</v>
      </c>
      <c r="DC58" s="161">
        <f t="shared" si="210"/>
        <v>0</v>
      </c>
      <c r="DD58" s="256">
        <f t="shared" si="211"/>
        <v>0</v>
      </c>
      <c r="DE58" s="259">
        <f>HLOOKUP(DA58,Plan!$I$6:$IO$26,17,FALSE)</f>
        <v>8</v>
      </c>
      <c r="DF58" s="164" t="s">
        <v>464</v>
      </c>
      <c r="DG58" s="157" t="str">
        <f t="shared" si="113"/>
        <v>19h15  8</v>
      </c>
      <c r="DH58" s="332">
        <f t="shared" si="212"/>
        <v>96</v>
      </c>
      <c r="DI58" s="334">
        <f t="shared" si="141"/>
        <v>20</v>
      </c>
      <c r="DK58" s="226">
        <f>IFERROR(ROUNDUP((AO58*(VLOOKUP(VLOOKUP(AP58,Données!$J$2:$L$208,3,FALSE),Données!$E$10:$G$12,3,FALSE)))/1,0),0)</f>
        <v>0</v>
      </c>
      <c r="DL58" s="173">
        <f>IFERROR(ROUNDUP((AQ58*(VLOOKUP(VLOOKUP(AR58,Données!$J$2:$L$208,3,FALSE),Données!$E$10:$G$12,3,FALSE)))/1,0),0)</f>
        <v>0</v>
      </c>
      <c r="DM58" s="173">
        <f>IFERROR(ROUNDUP((AS58*(VLOOKUP(VLOOKUP(AT58,Données!$J$2:$L$208,3,FALSE),Données!$E$10:$G$12,3,FALSE)))/1,0),0)</f>
        <v>0</v>
      </c>
      <c r="DN58" s="173">
        <f>IFERROR(ROUNDUP((AU58*(VLOOKUP(VLOOKUP(AV58,Données!$J$2:$L$208,3,FALSE),Données!$E$10:$G$12,3,FALSE)))/1,0),0)</f>
        <v>0</v>
      </c>
      <c r="DO58" s="173">
        <f>IFERROR(ROUNDUP((AW58*(VLOOKUP(VLOOKUP(AX58,Données!$J$2:$L$208,3,FALSE),Données!$E$10:$G$12,3,FALSE)))/1,0),0)</f>
        <v>0</v>
      </c>
      <c r="DP58" s="174">
        <f>IFERROR(ROUNDUP((AY58*(VLOOKUP(VLOOKUP(AZ58,Données!$J$2:$L$208,3,FALSE),Données!$E$10:$G$12,3,FALSE)))/1,0),0)</f>
        <v>0</v>
      </c>
      <c r="DQ58" s="172">
        <f>IF(ISNA(15/(VLOOKUP(VLOOKUP(AP58,Données!$J$2:$L$208,3,FALSE),Données!$E$10:$G$12,3,FALSE))),0,15/(VLOOKUP(VLOOKUP(AP58,Données!$J$2:$L$208,3,FALSE),Données!$E$10:$G$12,3,FALSE)))</f>
        <v>0</v>
      </c>
      <c r="DR58" s="173">
        <f>IF(ISNA(15/(VLOOKUP(VLOOKUP(AR58,Données!$J$2:$L$208,3,FALSE),Données!$E$10:$G$12,3,FALSE))),0,15/(VLOOKUP(VLOOKUP(AR58,Données!$J$2:$L$208,3,FALSE),Données!$E$10:$G$12,3,FALSE)))</f>
        <v>0</v>
      </c>
      <c r="DS58" s="173">
        <f>IF(ISNA(15/(VLOOKUP(VLOOKUP(AT58,Données!$J$2:$L$208,3,FALSE),Données!$E$10:$G$12,3,FALSE))),0,15/(VLOOKUP(VLOOKUP(AT58,Données!$J$2:$L$208,3,FALSE),Données!$E$10:$G$12,3,FALSE)))</f>
        <v>0</v>
      </c>
      <c r="DT58" s="173">
        <f>IF(ISNA(15/(VLOOKUP(VLOOKUP(AV58,Données!$J$2:$L$208,3,FALSE),Données!$E$10:$G$12,3,FALSE))),0,15/(VLOOKUP(VLOOKUP(AV58,Données!$J$2:$L$208,3,FALSE),Données!$E$10:$G$12,3,FALSE)))</f>
        <v>0</v>
      </c>
      <c r="DU58" s="173">
        <f>IF(ISNA(15/(VLOOKUP(VLOOKUP(AX58,Données!$J$2:$L$208,3,FALSE),Données!$E$10:$G$12,3,FALSE))),0,15/(VLOOKUP(VLOOKUP(AX58,Données!$J$2:$L$208,3,FALSE),Données!$E$10:$G$12,3,FALSE)))</f>
        <v>0</v>
      </c>
      <c r="DV58" s="174">
        <f>IF(ISNA(15/(VLOOKUP(VLOOKUP(AZ58,Données!$J$2:$L$208,3,FALSE),Données!$E$10:$G$12,3,FALSE))),0,15/(VLOOKUP(VLOOKUP(AZ58,Données!$J$2:$L$208,3,FALSE),Données!$E$10:$G$12,3,FALSE)))</f>
        <v>0</v>
      </c>
      <c r="DW58" s="282">
        <v>58</v>
      </c>
      <c r="DX58" s="169">
        <f t="shared" si="114"/>
        <v>36</v>
      </c>
      <c r="DY58" s="171">
        <f t="shared" si="115"/>
        <v>0</v>
      </c>
      <c r="DZ58" s="228" t="str">
        <f t="shared" si="213"/>
        <v/>
      </c>
      <c r="EA58" s="283">
        <f>HLOOKUP(DW58,Plan!$I$6:$IO$26,16,FALSE)</f>
        <v>0</v>
      </c>
      <c r="EB58" s="278" t="s">
        <v>464</v>
      </c>
      <c r="EC58" s="279" t="str">
        <f t="shared" si="116"/>
        <v>19h15  0</v>
      </c>
      <c r="ED58" s="84">
        <f t="shared" si="214"/>
        <v>0</v>
      </c>
      <c r="EE58" s="286">
        <f t="shared" si="143"/>
        <v>0</v>
      </c>
      <c r="EG58" s="208">
        <f>IFERROR(ROUNDUP((BB58*(VLOOKUP(VLOOKUP(BC58,Données!$J$2:$L$208,3,FALSE),Données!$E$10:$G$12,3,FALSE)))/1,0),0)</f>
        <v>0</v>
      </c>
      <c r="EH58" s="182">
        <f>IFERROR(ROUNDUP((BD58*(VLOOKUP(VLOOKUP(BE58,Données!$J$2:$L$208,3,FALSE),Données!$E$10:$G$12,3,FALSE)))/1,0),0)</f>
        <v>0</v>
      </c>
      <c r="EI58" s="182">
        <f>IFERROR(ROUNDUP((BF58*(VLOOKUP(VLOOKUP(BG58,Données!$J$2:$L$208,3,FALSE),Données!$E$10:$G$12,3,FALSE)))/1,0),0)</f>
        <v>0</v>
      </c>
      <c r="EJ58" s="182">
        <f>IFERROR(ROUNDUP((BH58*(VLOOKUP(VLOOKUP(BI58,Données!$J$2:$L$208,3,FALSE),Données!$E$10:$G$12,3,FALSE)))/1,0),0)</f>
        <v>0</v>
      </c>
      <c r="EK58" s="182">
        <f>IFERROR(ROUNDUP((BJ58*(VLOOKUP(VLOOKUP(BK58,Données!$J$2:$L$208,3,FALSE),Données!$E$10:$G$12,3,FALSE)))/1,0),0)</f>
        <v>0</v>
      </c>
      <c r="EL58" s="183">
        <f>IFERROR(ROUNDUP((BL58*(VLOOKUP(VLOOKUP(BM58,Données!$J$2:$L$208,3,FALSE),Données!$E$10:$G$12,3,FALSE)))/1,0),0)</f>
        <v>0</v>
      </c>
      <c r="EM58" s="181">
        <f>IF(ISNA(15/(VLOOKUP(VLOOKUP(BC58,Données!$J$2:$L$208,3,FALSE),Données!$E$10:$G$12,3,FALSE))),0,15/(VLOOKUP(VLOOKUP(BC58,Données!$J$2:$L$208,3,FALSE),Données!$E$10:$G$12,3,FALSE)))</f>
        <v>0</v>
      </c>
      <c r="EN58" s="182">
        <f>IF(ISNA(15/(VLOOKUP(VLOOKUP(BE58,Données!$J$2:$L$208,3,FALSE),Données!$E$10:$G$12,3,FALSE))),0,15/(VLOOKUP(VLOOKUP(BE58,Données!$J$2:$L$208,3,FALSE),Données!$E$10:$G$12,3,FALSE)))</f>
        <v>0</v>
      </c>
      <c r="EO58" s="182">
        <f>IF(ISNA(15/(VLOOKUP(VLOOKUP(BG58,Données!$J$2:$L$208,3,FALSE),Données!$E$10:$G$12,3,FALSE))),0,15/(VLOOKUP(VLOOKUP(BG58,Données!$J$2:$L$208,3,FALSE),Données!$E$10:$G$12,3,FALSE)))</f>
        <v>0</v>
      </c>
      <c r="EP58" s="182">
        <f>IF(ISNA(15/(VLOOKUP(VLOOKUP(BI58,Données!$J$2:$L$208,3,FALSE),Données!$E$10:$G$12,3,FALSE))),0,15/(VLOOKUP(VLOOKUP(BI58,Données!$J$2:$L$208,3,FALSE),Données!$E$10:$G$12,3,FALSE)))</f>
        <v>0</v>
      </c>
      <c r="EQ58" s="182">
        <f>IF(ISNA(15/(VLOOKUP(VLOOKUP(BK58,Données!$J$2:$L$208,3,FALSE),Données!$E$10:$G$12,3,FALSE))),0,15/(VLOOKUP(VLOOKUP(BK58,Données!$J$2:$L$208,3,FALSE),Données!$E$10:$G$12,3,FALSE)))</f>
        <v>0</v>
      </c>
      <c r="ER58" s="183">
        <f>IF(ISNA(15/(VLOOKUP(VLOOKUP(BM58,Données!$J$2:$L$208,3,FALSE),Données!$E$10:$G$12,3,FALSE))),0,15/(VLOOKUP(VLOOKUP(BM58,Données!$J$2:$L$208,3,FALSE),Données!$E$10:$G$12,3,FALSE)))</f>
        <v>0</v>
      </c>
      <c r="ES58" s="293">
        <v>58</v>
      </c>
      <c r="ET58" s="573">
        <f t="shared" si="117"/>
        <v>36</v>
      </c>
      <c r="EU58" s="180">
        <f t="shared" si="118"/>
        <v>0</v>
      </c>
      <c r="EV58" s="211" t="str">
        <f t="shared" si="215"/>
        <v/>
      </c>
      <c r="EW58" s="211">
        <f>HLOOKUP(ES58,Plan!$I$6:$IO$26,19,FALSE)</f>
        <v>7</v>
      </c>
      <c r="EX58" s="210" t="s">
        <v>464</v>
      </c>
      <c r="EY58" s="182" t="str">
        <f t="shared" si="119"/>
        <v>19h15  7</v>
      </c>
      <c r="EZ58" s="295">
        <f t="shared" si="216"/>
        <v>252</v>
      </c>
      <c r="FA58" s="296">
        <f t="shared" si="148"/>
        <v>0</v>
      </c>
      <c r="FC58" s="200">
        <f>IFERROR(ROUNDUP((BO58*(VLOOKUP(VLOOKUP(BP58,Données!$J$2:$L$208,3,FALSE),Données!$E$10:$G$12,3,FALSE)))/1,0),0)</f>
        <v>0</v>
      </c>
      <c r="FD58" s="190">
        <f>IFERROR(ROUNDUP((BQ58*(VLOOKUP(VLOOKUP(BR58,Données!$J$2:$L$208,3,FALSE),Données!$E$10:$G$12,3,FALSE)))/1,0),0)</f>
        <v>0</v>
      </c>
      <c r="FE58" s="190">
        <f>IFERROR(ROUNDUP((BS58*(VLOOKUP(VLOOKUP(BT58,Données!$J$2:$L$208,3,FALSE),Données!$E$10:$G$12,3,FALSE)))/1,0),0)</f>
        <v>0</v>
      </c>
      <c r="FF58" s="190">
        <f>IFERROR(ROUNDUP((BU58*(VLOOKUP(VLOOKUP(BV58,Données!$J$2:$L$208,3,FALSE),Données!$E$10:$G$12,3,FALSE)))/1,0),0)</f>
        <v>0</v>
      </c>
      <c r="FG58" s="190">
        <f>IFERROR(ROUNDUP((BW58*(VLOOKUP(VLOOKUP(BX58,Données!$J$2:$L$208,3,FALSE),Données!$E$10:$G$12,3,FALSE)))/1,0),0)</f>
        <v>0</v>
      </c>
      <c r="FH58" s="191">
        <f>IFERROR(ROUNDUP((BY58*(VLOOKUP(VLOOKUP(BZ58,Données!$J$2:$L$208,3,FALSE),Données!$E$10:$G$12,3,FALSE)))/1,0),0)</f>
        <v>0</v>
      </c>
      <c r="FI58" s="189">
        <f>IF(ISNA(15/(VLOOKUP(VLOOKUP(BP58,Données!$J$2:$L$208,3,FALSE),Données!$E$10:$G$12,3,FALSE))),0,15/(VLOOKUP(VLOOKUP(BP58,Données!$J$2:$L$208,3,FALSE),Données!$E$10:$G$12,3,FALSE)))</f>
        <v>0</v>
      </c>
      <c r="FJ58" s="190">
        <f>IF(ISNA(15/(VLOOKUP(VLOOKUP(BR58,Données!$J$2:$L$208,3,FALSE),Données!$E$10:$G$12,3,FALSE))),0,15/(VLOOKUP(VLOOKUP(BR58,Données!$J$2:$L$208,3,FALSE),Données!$E$10:$G$12,3,FALSE)))</f>
        <v>0</v>
      </c>
      <c r="FK58" s="190">
        <f>IF(ISNA(15/(VLOOKUP(VLOOKUP(BT58,Données!$J$2:$L$208,3,FALSE),Données!$E$10:$G$12,3,FALSE))),0,15/(VLOOKUP(VLOOKUP(BT58,Données!$J$2:$L$208,3,FALSE),Données!$E$10:$G$12,3,FALSE)))</f>
        <v>0</v>
      </c>
      <c r="FL58" s="190">
        <f>IF(ISNA(15/(VLOOKUP(VLOOKUP(BV58,Données!$J$2:$L$208,3,FALSE),Données!$E$10:$G$12,3,FALSE))),0,15/(VLOOKUP(VLOOKUP(BV58,Données!$J$2:$L$208,3,FALSE),Données!$E$10:$G$12,3,FALSE)))</f>
        <v>0</v>
      </c>
      <c r="FM58" s="190">
        <f>IF(ISNA(15/(VLOOKUP(VLOOKUP(BX58,Données!$J$2:$L$208,3,FALSE),Données!$E$10:$G$12,3,FALSE))),0,15/(VLOOKUP(VLOOKUP(BX58,Données!$J$2:$L$208,3,FALSE),Données!$E$10:$G$12,3,FALSE)))</f>
        <v>0</v>
      </c>
      <c r="FN58" s="191">
        <f>IF(ISNA(15/(VLOOKUP(VLOOKUP(BZ58,Données!$J$2:$L$208,3,FALSE),Données!$E$10:$G$12,3,FALSE))),0,15/(VLOOKUP(VLOOKUP(BZ58,Données!$J$2:$L$208,3,FALSE),Données!$E$10:$G$12,3,FALSE)))</f>
        <v>0</v>
      </c>
      <c r="FO58" s="305">
        <v>58</v>
      </c>
      <c r="FP58" s="188">
        <f t="shared" si="120"/>
        <v>36</v>
      </c>
      <c r="FQ58" s="190">
        <f t="shared" si="121"/>
        <v>0</v>
      </c>
      <c r="FR58" s="203" t="str">
        <f t="shared" si="217"/>
        <v/>
      </c>
      <c r="FS58" s="203">
        <f>HLOOKUP(FO58,Plan!$I$6:$IO$26,20,FALSE)</f>
        <v>0</v>
      </c>
      <c r="FT58" s="202" t="s">
        <v>464</v>
      </c>
      <c r="FU58" s="190" t="str">
        <f t="shared" si="122"/>
        <v>19h15  0</v>
      </c>
      <c r="FV58" s="307">
        <f t="shared" si="218"/>
        <v>0</v>
      </c>
      <c r="FW58" s="308">
        <f t="shared" si="145"/>
        <v>1142</v>
      </c>
      <c r="FY58" s="233">
        <f>IFERROR(ROUNDUP((CB58*(VLOOKUP(VLOOKUP(CC58,Données!$J$2:$L$208,3,FALSE),Données!$E$10:$G$12,3,FALSE)))/1,0),0)</f>
        <v>0</v>
      </c>
      <c r="FZ58" s="218">
        <f>IFERROR(ROUNDUP((CD58*(VLOOKUP(VLOOKUP(CE58,Données!$J$2:$L$208,3,FALSE),Données!$E$10:$G$12,3,FALSE)))/1,0),0)</f>
        <v>0</v>
      </c>
      <c r="GA58" s="218">
        <f>IFERROR(ROUNDUP((CF58*(VLOOKUP(VLOOKUP(CG58,Données!$J$2:$L$208,3,FALSE),Données!$E$10:$G$12,3,FALSE)))/1,0),0)</f>
        <v>0</v>
      </c>
      <c r="GB58" s="218">
        <f>IFERROR(ROUNDUP((CH58*(VLOOKUP(VLOOKUP(CI58,Données!$J$2:$L$208,3,FALSE),Données!$E$10:$G$12,3,FALSE)))/1,0),0)</f>
        <v>0</v>
      </c>
      <c r="GC58" s="218">
        <f>IFERROR(ROUNDUP((CJ58*(VLOOKUP(VLOOKUP(CK58,Données!$J$2:$L$208,3,FALSE),Données!$E$10:$G$12,3,FALSE)))/1,0),0)</f>
        <v>0</v>
      </c>
      <c r="GD58" s="219">
        <f>IFERROR(ROUNDUP((CL58*(VLOOKUP(VLOOKUP(CM58,Données!$J$2:$L$208,3,FALSE),Données!$E$10:$G$12,3,FALSE)))/1,0),0)</f>
        <v>0</v>
      </c>
      <c r="GE58" s="217">
        <f>IF(ISNA(15/(VLOOKUP(VLOOKUP(CC58,Données!$J$2:$L$208,3,FALSE),Données!$E$10:$G$12,3,FALSE))),0,15/(VLOOKUP(VLOOKUP(CC58,Données!$J$2:$L$208,3,FALSE),Données!$E$10:$G$12,3,FALSE)))</f>
        <v>0</v>
      </c>
      <c r="GF58" s="218">
        <f>IF(ISNA(15/(VLOOKUP(VLOOKUP(CE58,Données!$J$2:$L$208,3,FALSE),Données!$E$10:$G$12,3,FALSE))),0,15/(VLOOKUP(VLOOKUP(CE58,Données!$J$2:$L$208,3,FALSE),Données!$E$10:$G$12,3,FALSE)))</f>
        <v>0</v>
      </c>
      <c r="GG58" s="218">
        <f>IF(ISNA(15/(VLOOKUP(VLOOKUP(CG58,Données!$J$2:$L$208,3,FALSE),Données!$E$10:$G$12,3,FALSE))),0,15/(VLOOKUP(VLOOKUP(CG58,Données!$J$2:$L$208,3,FALSE),Données!$E$10:$G$12,3,FALSE)))</f>
        <v>0</v>
      </c>
      <c r="GH58" s="218">
        <f>IF(ISNA(15/(VLOOKUP(VLOOKUP(CI58,Données!$J$2:$L$208,3,FALSE),Données!$E$10:$G$12,3,FALSE))),0,15/(VLOOKUP(VLOOKUP(CI58,Données!$J$2:$L$208,3,FALSE),Données!$E$10:$G$12,3,FALSE)))</f>
        <v>0</v>
      </c>
      <c r="GI58" s="218">
        <f>IF(ISNA(15/(VLOOKUP(VLOOKUP(CK58,Données!$J$2:$L$208,3,FALSE),Données!$E$10:$G$12,3,FALSE))),0,15/(VLOOKUP(VLOOKUP(CK58,Données!$J$2:$L$208,3,FALSE),Données!$E$10:$G$12,3,FALSE)))</f>
        <v>0</v>
      </c>
      <c r="GJ58" s="219">
        <f>IF(ISNA(15/(VLOOKUP(VLOOKUP(CM58,Données!$J$2:$L$208,3,FALSE),Données!$E$10:$G$12,3,FALSE))),0,15/(VLOOKUP(VLOOKUP(CM58,Données!$J$2:$L$208,3,FALSE),Données!$E$10:$G$12,3,FALSE)))</f>
        <v>0</v>
      </c>
      <c r="GK58" s="318">
        <v>58</v>
      </c>
      <c r="GL58" s="216">
        <f t="shared" si="124"/>
        <v>36</v>
      </c>
      <c r="GM58" s="218">
        <f t="shared" si="125"/>
        <v>0</v>
      </c>
      <c r="GN58" s="236" t="str">
        <f t="shared" si="219"/>
        <v/>
      </c>
      <c r="GO58" s="236">
        <f>HLOOKUP(GK58,Plan!$I$6:$IO$26,21,FALSE)</f>
        <v>0</v>
      </c>
      <c r="GP58" s="235" t="s">
        <v>464</v>
      </c>
      <c r="GQ58" s="218" t="str">
        <f t="shared" si="126"/>
        <v>19h15  0</v>
      </c>
      <c r="GR58" s="320">
        <f t="shared" si="220"/>
        <v>0</v>
      </c>
      <c r="GS58" s="321">
        <f t="shared" si="146"/>
        <v>138</v>
      </c>
      <c r="GU58" s="427">
        <v>0.80208333333333337</v>
      </c>
      <c r="GV58" s="433" t="e">
        <f>#REF!</f>
        <v>#REF!</v>
      </c>
      <c r="GW58" s="434" t="e">
        <f>#REF!</f>
        <v>#REF!</v>
      </c>
      <c r="GX58" s="448" t="e">
        <f t="shared" si="127"/>
        <v>#REF!</v>
      </c>
      <c r="GY58" s="433" t="e">
        <f>#REF!</f>
        <v>#REF!</v>
      </c>
      <c r="GZ58" s="422" t="e">
        <f>#REF!</f>
        <v>#REF!</v>
      </c>
      <c r="HA58" s="434" t="e">
        <f>#REF!</f>
        <v>#REF!</v>
      </c>
      <c r="HB58" s="451" t="e">
        <f t="shared" si="128"/>
        <v>#REF!</v>
      </c>
      <c r="HD58" s="427">
        <v>0.80208333333333337</v>
      </c>
      <c r="HE58" s="453" t="str">
        <f>IF(AB58=0,"",IF(VLOOKUP(AC58,Données!$J$2:$M$258,4,FALSE)="G",AB58,""))</f>
        <v/>
      </c>
      <c r="HF58" s="397" t="str">
        <f>IF(AD58=0,"",IF(VLOOKUP(AE58,Données!$J$2:$M$258,4,FALSE)="G",AD58,""))</f>
        <v/>
      </c>
      <c r="HG58" s="397" t="str">
        <f>IF(AF58=0,"",IF(VLOOKUP(AG58,Données!$J$2:$M$258,4,FALSE)="G",AF58,""))</f>
        <v/>
      </c>
      <c r="HH58" s="397" t="str">
        <f>IF(AH58=0,"",IF(VLOOKUP(AI58,Données!$J$2:$M$258,4,FALSE)="G",AH58,""))</f>
        <v/>
      </c>
      <c r="HI58" s="397" t="str">
        <f>IF(AJ58=0,"",IF(VLOOKUP(AK58,Données!$J$2:$M$258,4,FALSE)="G",AJ58,""))</f>
        <v/>
      </c>
      <c r="HJ58" s="461" t="str">
        <f>IF(AL58=0,"",IF(VLOOKUP(AM58,Données!$J$2:$M$258,4,FALSE)="G",AL58,""))</f>
        <v/>
      </c>
      <c r="HK58" s="464">
        <f t="shared" si="129"/>
        <v>0</v>
      </c>
      <c r="HL58" s="453" t="str">
        <f>IF(AO58=0,"",IF(VLOOKUP(AP58,Données!$J$2:$M$258,4,FALSE)="G",AO58,""))</f>
        <v/>
      </c>
      <c r="HM58" s="397" t="str">
        <f>IF(AQ58=0,"",IF(VLOOKUP(AR58,Données!$J$2:$M$258,4,FALSE)="G",AQ58,""))</f>
        <v/>
      </c>
      <c r="HN58" s="397" t="str">
        <f>IF(AS58=0,"",IF(VLOOKUP(AT58,Données!$J$2:$M$258,4,FALSE)="G",AS58,""))</f>
        <v/>
      </c>
      <c r="HO58" s="397" t="str">
        <f>IF(AU58=0,"",IF(VLOOKUP(AV58,Données!$J$2:$M$258,4,FALSE)="G",AU58,""))</f>
        <v/>
      </c>
      <c r="HP58" s="397" t="str">
        <f>IF(AW58=0,"",IF(VLOOKUP(AX58,Données!$J$2:$M$258,4,FALSE)="G",AW58,""))</f>
        <v/>
      </c>
      <c r="HQ58" s="461" t="str">
        <f>IF(AY58=0,"",IF(VLOOKUP(AZ58,Données!$J$2:$M$258,4,FALSE)="G",AY58,""))</f>
        <v/>
      </c>
      <c r="HR58" s="464">
        <f t="shared" si="130"/>
        <v>0</v>
      </c>
      <c r="HS58" s="453" t="str">
        <f>IF(BB58=0,"",IF(VLOOKUP(BC58,Données!$J$2:$M$258,4,FALSE)="G",BB58,""))</f>
        <v/>
      </c>
      <c r="HT58" s="397" t="str">
        <f>IF(BD58=0,"",IF(VLOOKUP(BE58,Données!$J$2:$M$258,4,FALSE)="G",BD58,""))</f>
        <v/>
      </c>
      <c r="HU58" s="397" t="str">
        <f>IF(BF58=0,"",IF(VLOOKUP(BG58,Données!$J$2:$M$258,4,FALSE)="G",BF58,""))</f>
        <v/>
      </c>
      <c r="HV58" s="397" t="str">
        <f>IF(BH58=0,"",IF(VLOOKUP(BI58,Données!$J$2:$M$258,4,FALSE)="G",BH58,""))</f>
        <v/>
      </c>
      <c r="HW58" s="397" t="str">
        <f>IF(BJ58=0,"",IF(VLOOKUP(BK58,Données!$J$2:$M$258,4,FALSE)="G",BJ58,""))</f>
        <v/>
      </c>
      <c r="HX58" s="461" t="str">
        <f>IF(BL58=0,"",IF(VLOOKUP(BM58,Données!$J$2:$M$258,4,FALSE)="G",BL58,""))</f>
        <v/>
      </c>
      <c r="HY58" s="464">
        <f t="shared" si="131"/>
        <v>0</v>
      </c>
      <c r="HZ58" s="453" t="str">
        <f>IF(BO58=0,"",IF(VLOOKUP(BP58,Données!$J$2:$M$258,4,FALSE)="G",BO58,""))</f>
        <v/>
      </c>
      <c r="IA58" s="397" t="str">
        <f>IF(BQ58=0,"",IF(VLOOKUP(BR58,Données!$J$2:$M$258,4,FALSE)="G",BQ58,""))</f>
        <v/>
      </c>
      <c r="IB58" s="397" t="str">
        <f>IF(BS58=0,"",IF(VLOOKUP(BT58,Données!$J$2:$M$258,4,FALSE)="G",BS58,""))</f>
        <v/>
      </c>
      <c r="IC58" s="397" t="str">
        <f>IF(BU58=0,"",IF(VLOOKUP(BV58,Données!$J$2:$M$258,4,FALSE)="G",BU58,""))</f>
        <v/>
      </c>
      <c r="ID58" s="397" t="str">
        <f>IF(BW58=0,"",IF(VLOOKUP(BX58,Données!$J$2:$M$258,4,FALSE)="G",BW58,""))</f>
        <v/>
      </c>
      <c r="IE58" s="461" t="str">
        <f>IF(BY58=0,"",IF(VLOOKUP(BZ58,Données!$J$2:$M$258,4,FALSE)="G",BY58,""))</f>
        <v/>
      </c>
      <c r="IF58" s="464">
        <f t="shared" si="132"/>
        <v>0</v>
      </c>
      <c r="IG58" s="453" t="str">
        <f>IF(CB58=0,"",IF(VLOOKUP(CC58,Données!$J$2:$M$258,4,FALSE)="G",CB58,""))</f>
        <v/>
      </c>
      <c r="IH58" s="397" t="str">
        <f>IF(CD58=0,"",IF(VLOOKUP(CE58,Données!$J$2:$M$258,4,FALSE)="G",CD58,""))</f>
        <v/>
      </c>
      <c r="II58" s="397" t="str">
        <f>IF(CF58=0,"",IF(VLOOKUP(CG58,Données!$J$2:$M$258,4,FALSE)="G",CF58,""))</f>
        <v/>
      </c>
      <c r="IJ58" s="397" t="str">
        <f>IF(CH58=0,"",IF(VLOOKUP(CI58,Données!$J$2:$M$258,4,FALSE)="G",CH58,""))</f>
        <v/>
      </c>
      <c r="IK58" s="397" t="str">
        <f>IF(CJ58=0,"",IF(VLOOKUP(CK58,Données!$J$2:$M$258,4,FALSE)="G",CJ58,""))</f>
        <v/>
      </c>
      <c r="IL58" s="461" t="str">
        <f>IF(CL58=0,"",IF(VLOOKUP(CM58,Données!$J$2:$M$258,4,FALSE)="G",CL58,""))</f>
        <v/>
      </c>
      <c r="IM58" s="464">
        <f t="shared" si="133"/>
        <v>0</v>
      </c>
      <c r="IO58" s="480">
        <f t="shared" si="221"/>
        <v>0</v>
      </c>
      <c r="IP58" s="481">
        <f t="shared" si="222"/>
        <v>0</v>
      </c>
      <c r="IQ58" s="482">
        <f t="shared" si="223"/>
        <v>0</v>
      </c>
      <c r="IR58" s="483">
        <f t="shared" si="224"/>
        <v>0</v>
      </c>
      <c r="IS58" s="484">
        <f t="shared" si="225"/>
        <v>0</v>
      </c>
      <c r="IT58" s="481">
        <f t="shared" si="226"/>
        <v>0</v>
      </c>
      <c r="IU58" s="482">
        <f t="shared" si="134"/>
        <v>8</v>
      </c>
      <c r="IV58" s="485">
        <f t="shared" si="135"/>
        <v>0</v>
      </c>
      <c r="IW58" s="483">
        <f>HLOOKUP(FO58,Plan!$I$6:$IO$30,25,FALSE)</f>
        <v>0</v>
      </c>
      <c r="IX58" s="482" t="str">
        <f t="shared" si="227"/>
        <v>19h15  8</v>
      </c>
      <c r="IY58" s="485">
        <f t="shared" si="228"/>
        <v>96</v>
      </c>
      <c r="IZ58" s="486">
        <f t="shared" si="229"/>
        <v>20</v>
      </c>
      <c r="JA58" s="484" t="str">
        <f t="shared" si="230"/>
        <v>19h15  0</v>
      </c>
      <c r="JB58" s="485">
        <f t="shared" si="231"/>
        <v>0</v>
      </c>
      <c r="JC58" s="487">
        <f t="shared" si="232"/>
        <v>0</v>
      </c>
      <c r="JD58" s="488" t="e">
        <f t="shared" si="136"/>
        <v>#REF!</v>
      </c>
      <c r="JF58" s="512">
        <f t="shared" si="233"/>
        <v>0</v>
      </c>
      <c r="JG58" s="513">
        <f t="shared" si="234"/>
        <v>0</v>
      </c>
      <c r="JH58" s="514">
        <f t="shared" si="235"/>
        <v>0</v>
      </c>
      <c r="JI58" s="515">
        <f t="shared" si="236"/>
        <v>0</v>
      </c>
      <c r="JJ58" s="513">
        <f t="shared" si="237"/>
        <v>0</v>
      </c>
      <c r="JK58" s="516">
        <f t="shared" si="238"/>
        <v>0</v>
      </c>
      <c r="JL58" s="517">
        <f t="shared" si="239"/>
        <v>0</v>
      </c>
      <c r="JM58" s="513">
        <f t="shared" si="240"/>
        <v>0</v>
      </c>
      <c r="JN58" s="514">
        <f t="shared" si="241"/>
        <v>0</v>
      </c>
      <c r="JO58" s="506">
        <f t="shared" si="137"/>
        <v>7</v>
      </c>
      <c r="JP58" s="507">
        <f t="shared" si="138"/>
        <v>0</v>
      </c>
      <c r="JQ58" s="507">
        <f t="shared" si="139"/>
        <v>0</v>
      </c>
      <c r="JR58" s="508">
        <f>HLOOKUP(GK58,Plan!$I$6:$IO$30,25,FALSE)</f>
        <v>0</v>
      </c>
      <c r="JS58" s="515" t="str">
        <f t="shared" si="242"/>
        <v>19h15  7</v>
      </c>
      <c r="JT58" s="513">
        <f t="shared" si="243"/>
        <v>252</v>
      </c>
      <c r="JU58" s="518">
        <f t="shared" si="244"/>
        <v>0</v>
      </c>
      <c r="JV58" s="517" t="str">
        <f t="shared" si="245"/>
        <v>19h15  0</v>
      </c>
      <c r="JW58" s="513">
        <f t="shared" si="246"/>
        <v>0</v>
      </c>
      <c r="JX58" s="519">
        <f t="shared" si="247"/>
        <v>1142</v>
      </c>
      <c r="JY58" s="515" t="str">
        <f t="shared" si="248"/>
        <v>19h15  0</v>
      </c>
      <c r="JZ58" s="513">
        <f t="shared" si="249"/>
        <v>0</v>
      </c>
      <c r="KA58" s="518">
        <f t="shared" si="250"/>
        <v>138</v>
      </c>
      <c r="KB58" s="520" t="e">
        <f t="shared" si="140"/>
        <v>#REF!</v>
      </c>
    </row>
    <row r="59" spans="1:288" ht="14.25" x14ac:dyDescent="0.2">
      <c r="A59" s="385">
        <f t="shared" si="0"/>
        <v>58</v>
      </c>
      <c r="B59" s="386" t="s">
        <v>390</v>
      </c>
      <c r="C59" s="387" t="s">
        <v>591</v>
      </c>
      <c r="D59" s="388" t="s">
        <v>890</v>
      </c>
      <c r="E59" s="388" t="s">
        <v>171</v>
      </c>
      <c r="F59" s="388">
        <v>211</v>
      </c>
      <c r="G59" s="394" t="str">
        <f>IF(ISNA(VLOOKUP(E59,Données!$J$2:$K$258,2,FALSE)),"",VLOOKUP(E59,Données!$J$2:$K$258,2,FALSE))</f>
        <v>Bucharest</v>
      </c>
      <c r="H59" s="80"/>
      <c r="I59" s="77" t="str">
        <f t="shared" si="107"/>
        <v>1345TRD</v>
      </c>
      <c r="J59" s="82"/>
      <c r="K59" s="344" t="s">
        <v>733</v>
      </c>
      <c r="M59" s="84">
        <f t="shared" si="1"/>
        <v>0</v>
      </c>
      <c r="N59" s="84">
        <f t="shared" si="2"/>
        <v>0</v>
      </c>
      <c r="O59" s="84">
        <f t="shared" si="3"/>
        <v>0</v>
      </c>
      <c r="P59" s="84">
        <f t="shared" si="4"/>
        <v>1</v>
      </c>
      <c r="Q59" s="84">
        <f t="shared" si="5"/>
        <v>0</v>
      </c>
      <c r="S59" s="86" t="str">
        <f t="shared" si="108"/>
        <v>1345</v>
      </c>
      <c r="T59" s="371" t="str">
        <f>VLOOKUP(S59,Données!$Q$2:$R$229,2,FALSE)</f>
        <v>1345</v>
      </c>
      <c r="U59" s="85">
        <f>COUNTIF($T$4:T59,T59)</f>
        <v>1</v>
      </c>
      <c r="V59" s="85" t="str">
        <f t="shared" si="6"/>
        <v>TRD</v>
      </c>
      <c r="W59" s="85" t="str">
        <f t="shared" si="109"/>
        <v>13451TRD</v>
      </c>
      <c r="X59" s="85">
        <f t="shared" si="149"/>
        <v>88</v>
      </c>
      <c r="Y59" s="85" t="str">
        <f t="shared" si="150"/>
        <v>KBP</v>
      </c>
      <c r="AA59" s="342" t="s">
        <v>49</v>
      </c>
      <c r="AB59" s="107">
        <f t="shared" si="151"/>
        <v>0</v>
      </c>
      <c r="AC59" s="106" t="str">
        <f t="shared" si="251"/>
        <v/>
      </c>
      <c r="AD59" s="97">
        <f t="shared" si="152"/>
        <v>0</v>
      </c>
      <c r="AE59" s="106" t="str">
        <f t="shared" si="153"/>
        <v/>
      </c>
      <c r="AF59" s="97">
        <f t="shared" si="154"/>
        <v>0</v>
      </c>
      <c r="AG59" s="106" t="str">
        <f t="shared" si="155"/>
        <v/>
      </c>
      <c r="AH59" s="97">
        <f t="shared" si="156"/>
        <v>0</v>
      </c>
      <c r="AI59" s="106" t="str">
        <f t="shared" si="157"/>
        <v/>
      </c>
      <c r="AJ59" s="97">
        <f t="shared" si="158"/>
        <v>0</v>
      </c>
      <c r="AK59" s="106" t="str">
        <f t="shared" si="159"/>
        <v/>
      </c>
      <c r="AL59" s="97">
        <f t="shared" si="160"/>
        <v>0</v>
      </c>
      <c r="AM59" s="108" t="str">
        <f t="shared" si="161"/>
        <v/>
      </c>
      <c r="AN59" s="113"/>
      <c r="AO59" s="115">
        <f t="shared" si="162"/>
        <v>0</v>
      </c>
      <c r="AP59" s="114" t="str">
        <f t="shared" si="163"/>
        <v/>
      </c>
      <c r="AQ59" s="89">
        <f t="shared" si="164"/>
        <v>0</v>
      </c>
      <c r="AR59" s="114" t="str">
        <f t="shared" si="165"/>
        <v/>
      </c>
      <c r="AS59" s="89">
        <f t="shared" si="166"/>
        <v>0</v>
      </c>
      <c r="AT59" s="114" t="str">
        <f t="shared" si="167"/>
        <v/>
      </c>
      <c r="AU59" s="89">
        <f t="shared" si="168"/>
        <v>0</v>
      </c>
      <c r="AV59" s="114" t="str">
        <f t="shared" si="169"/>
        <v/>
      </c>
      <c r="AW59" s="89">
        <f t="shared" si="170"/>
        <v>0</v>
      </c>
      <c r="AX59" s="114" t="str">
        <f t="shared" si="171"/>
        <v/>
      </c>
      <c r="AY59" s="89">
        <f t="shared" si="172"/>
        <v>0</v>
      </c>
      <c r="AZ59" s="116" t="str">
        <f t="shared" si="173"/>
        <v/>
      </c>
      <c r="BA59" s="113"/>
      <c r="BB59" s="122">
        <f t="shared" si="174"/>
        <v>0</v>
      </c>
      <c r="BC59" s="121" t="str">
        <f t="shared" si="175"/>
        <v/>
      </c>
      <c r="BD59" s="91">
        <f t="shared" si="176"/>
        <v>0</v>
      </c>
      <c r="BE59" s="121" t="str">
        <f t="shared" si="177"/>
        <v/>
      </c>
      <c r="BF59" s="91">
        <f t="shared" si="178"/>
        <v>0</v>
      </c>
      <c r="BG59" s="121" t="str">
        <f t="shared" si="179"/>
        <v/>
      </c>
      <c r="BH59" s="91">
        <f t="shared" si="180"/>
        <v>0</v>
      </c>
      <c r="BI59" s="121" t="str">
        <f t="shared" si="181"/>
        <v/>
      </c>
      <c r="BJ59" s="91">
        <f t="shared" si="182"/>
        <v>0</v>
      </c>
      <c r="BK59" s="121" t="str">
        <f t="shared" si="183"/>
        <v/>
      </c>
      <c r="BL59" s="91">
        <f t="shared" si="184"/>
        <v>0</v>
      </c>
      <c r="BM59" s="123" t="str">
        <f t="shared" si="185"/>
        <v/>
      </c>
      <c r="BN59" s="113"/>
      <c r="BO59" s="129">
        <f t="shared" si="186"/>
        <v>186</v>
      </c>
      <c r="BP59" s="128" t="str">
        <f t="shared" si="187"/>
        <v>LGW</v>
      </c>
      <c r="BQ59" s="93">
        <f t="shared" si="188"/>
        <v>0</v>
      </c>
      <c r="BR59" s="128" t="str">
        <f t="shared" si="189"/>
        <v/>
      </c>
      <c r="BS59" s="93">
        <f t="shared" si="190"/>
        <v>0</v>
      </c>
      <c r="BT59" s="128" t="str">
        <f t="shared" si="191"/>
        <v/>
      </c>
      <c r="BU59" s="93">
        <f t="shared" si="192"/>
        <v>0</v>
      </c>
      <c r="BV59" s="128" t="str">
        <f t="shared" si="193"/>
        <v/>
      </c>
      <c r="BW59" s="93">
        <f t="shared" si="194"/>
        <v>0</v>
      </c>
      <c r="BX59" s="128" t="str">
        <f t="shared" si="195"/>
        <v/>
      </c>
      <c r="BY59" s="93">
        <f t="shared" si="196"/>
        <v>0</v>
      </c>
      <c r="BZ59" s="130" t="str">
        <f t="shared" si="197"/>
        <v/>
      </c>
      <c r="CA59" s="113"/>
      <c r="CB59" s="136">
        <f t="shared" si="198"/>
        <v>0</v>
      </c>
      <c r="CC59" s="135" t="str">
        <f t="shared" si="199"/>
        <v/>
      </c>
      <c r="CD59" s="95">
        <f t="shared" si="200"/>
        <v>0</v>
      </c>
      <c r="CE59" s="135" t="str">
        <f t="shared" si="201"/>
        <v/>
      </c>
      <c r="CF59" s="95">
        <f t="shared" si="202"/>
        <v>0</v>
      </c>
      <c r="CG59" s="135" t="str">
        <f t="shared" si="203"/>
        <v/>
      </c>
      <c r="CH59" s="95">
        <f t="shared" si="204"/>
        <v>0</v>
      </c>
      <c r="CI59" s="135" t="str">
        <f t="shared" si="205"/>
        <v/>
      </c>
      <c r="CJ59" s="95">
        <f t="shared" si="206"/>
        <v>0</v>
      </c>
      <c r="CK59" s="135" t="str">
        <f t="shared" si="207"/>
        <v/>
      </c>
      <c r="CL59" s="95">
        <f t="shared" si="208"/>
        <v>0</v>
      </c>
      <c r="CM59" s="137" t="str">
        <f t="shared" si="209"/>
        <v/>
      </c>
      <c r="CO59" s="163">
        <f>IFERROR(ROUNDUP((AB59*(VLOOKUP(VLOOKUP(AC59,Données!$J$2:$L$208,3,FALSE),Données!$E$10:$G$12,3,FALSE)))/1,0),0)</f>
        <v>0</v>
      </c>
      <c r="CP59" s="159">
        <f>IFERROR(ROUNDUP((AD59*(VLOOKUP(VLOOKUP(AE59,Données!$J$2:$L$208,3,FALSE),Données!$E$10:$G$12,3,FALSE)))/1,0),0)</f>
        <v>0</v>
      </c>
      <c r="CQ59" s="159">
        <f>IFERROR(ROUNDUP((AF59*(VLOOKUP(VLOOKUP(AG59,Données!$J$2:$L$208,3,FALSE),Données!$E$10:$G$12,3,FALSE)))/1,0),0)</f>
        <v>0</v>
      </c>
      <c r="CR59" s="159">
        <f>IFERROR(ROUNDUP((AH59*(VLOOKUP(VLOOKUP(AI59,Données!$J$2:$L$208,3,FALSE),Données!$E$10:$G$12,3,FALSE)))/1,0),0)</f>
        <v>0</v>
      </c>
      <c r="CS59" s="159">
        <f>IFERROR(ROUNDUP((AJ59*(VLOOKUP(VLOOKUP(AK59,Données!$J$2:$L$208,3,FALSE),Données!$E$10:$G$12,3,FALSE)))/1,0),0)</f>
        <v>0</v>
      </c>
      <c r="CT59" s="160">
        <f>IFERROR(ROUNDUP((AL59*(VLOOKUP(VLOOKUP(AM59,Données!$J$2:$L$208,3,FALSE),Données!$E$10:$G$12,3,FALSE)))/1,0),0)</f>
        <v>0</v>
      </c>
      <c r="CU59" s="158">
        <f>IF(ISNA(15/(VLOOKUP(VLOOKUP(AC59,Données!$J$2:$L$208,3,FALSE),Données!$E$10:$G$12,3,FALSE))),0,15/(VLOOKUP(VLOOKUP(AC59,Données!$J$2:$L$208,3,FALSE),Données!$E$10:$G$12,3,FALSE)))</f>
        <v>0</v>
      </c>
      <c r="CV59" s="159">
        <f>IF(ISNA(15/(VLOOKUP(VLOOKUP(AE59,Données!$J$2:$L$208,3,FALSE),Données!$E$10:$G$12,3,FALSE))),0,15/(VLOOKUP(VLOOKUP(AE59,Données!$J$2:$L$208,3,FALSE),Données!$E$10:$G$12,3,FALSE)))</f>
        <v>0</v>
      </c>
      <c r="CW59" s="159">
        <f>IF(ISNA(15/(VLOOKUP(VLOOKUP(AG59,Données!$J$2:$L$208,3,FALSE),Données!$E$10:$G$12,3,FALSE))),0,15/(VLOOKUP(VLOOKUP(AG59,Données!$J$2:$L$208,3,FALSE),Données!$E$10:$G$12,3,FALSE)))</f>
        <v>0</v>
      </c>
      <c r="CX59" s="159">
        <f>IF(ISNA(15/(VLOOKUP(VLOOKUP(AI59,Données!$J$2:$L$208,3,FALSE),Données!$E$10:$G$12,3,FALSE))),0,15/(VLOOKUP(VLOOKUP(AI59,Données!$J$2:$L$208,3,FALSE),Données!$E$10:$G$12,3,FALSE)))</f>
        <v>0</v>
      </c>
      <c r="CY59" s="159">
        <f>IF(ISNA(15/(VLOOKUP(VLOOKUP(AK59,Données!$J$2:$L$208,3,FALSE),Données!$E$10:$G$12,3,FALSE))),0,15/(VLOOKUP(VLOOKUP(AK59,Données!$J$2:$L$208,3,FALSE),Données!$E$10:$G$12,3,FALSE)))</f>
        <v>0</v>
      </c>
      <c r="CZ59" s="160">
        <f>IF(ISNA(15/(VLOOKUP(VLOOKUP(AM59,Données!$J$2:$L$208,3,FALSE),Données!$E$10:$G$12,3,FALSE))),0,15/(VLOOKUP(VLOOKUP(AM59,Données!$J$2:$L$208,3,FALSE),Données!$E$10:$G$12,3,FALSE)))</f>
        <v>0</v>
      </c>
      <c r="DA59" s="258">
        <v>59</v>
      </c>
      <c r="DB59" s="162">
        <f t="shared" si="252"/>
        <v>12</v>
      </c>
      <c r="DC59" s="161">
        <f t="shared" si="210"/>
        <v>0</v>
      </c>
      <c r="DD59" s="256">
        <f t="shared" si="211"/>
        <v>0</v>
      </c>
      <c r="DE59" s="259">
        <f>HLOOKUP(DA59,Plan!$I$6:$IO$26,17,FALSE)</f>
        <v>7</v>
      </c>
      <c r="DF59" s="164" t="s">
        <v>465</v>
      </c>
      <c r="DG59" s="157" t="str">
        <f t="shared" si="113"/>
        <v>19h30  7</v>
      </c>
      <c r="DH59" s="332">
        <f t="shared" si="212"/>
        <v>84</v>
      </c>
      <c r="DI59" s="334">
        <f t="shared" si="141"/>
        <v>0</v>
      </c>
      <c r="DK59" s="226">
        <f>IFERROR(ROUNDUP((AO59*(VLOOKUP(VLOOKUP(AP59,Données!$J$2:$L$208,3,FALSE),Données!$E$10:$G$12,3,FALSE)))/1,0),0)</f>
        <v>0</v>
      </c>
      <c r="DL59" s="173">
        <f>IFERROR(ROUNDUP((AQ59*(VLOOKUP(VLOOKUP(AR59,Données!$J$2:$L$208,3,FALSE),Données!$E$10:$G$12,3,FALSE)))/1,0),0)</f>
        <v>0</v>
      </c>
      <c r="DM59" s="173">
        <f>IFERROR(ROUNDUP((AS59*(VLOOKUP(VLOOKUP(AT59,Données!$J$2:$L$208,3,FALSE),Données!$E$10:$G$12,3,FALSE)))/1,0),0)</f>
        <v>0</v>
      </c>
      <c r="DN59" s="173">
        <f>IFERROR(ROUNDUP((AU59*(VLOOKUP(VLOOKUP(AV59,Données!$J$2:$L$208,3,FALSE),Données!$E$10:$G$12,3,FALSE)))/1,0),0)</f>
        <v>0</v>
      </c>
      <c r="DO59" s="173">
        <f>IFERROR(ROUNDUP((AW59*(VLOOKUP(VLOOKUP(AX59,Données!$J$2:$L$208,3,FALSE),Données!$E$10:$G$12,3,FALSE)))/1,0),0)</f>
        <v>0</v>
      </c>
      <c r="DP59" s="174">
        <f>IFERROR(ROUNDUP((AY59*(VLOOKUP(VLOOKUP(AZ59,Données!$J$2:$L$208,3,FALSE),Données!$E$10:$G$12,3,FALSE)))/1,0),0)</f>
        <v>0</v>
      </c>
      <c r="DQ59" s="172">
        <f>IF(ISNA(15/(VLOOKUP(VLOOKUP(AP59,Données!$J$2:$L$208,3,FALSE),Données!$E$10:$G$12,3,FALSE))),0,15/(VLOOKUP(VLOOKUP(AP59,Données!$J$2:$L$208,3,FALSE),Données!$E$10:$G$12,3,FALSE)))</f>
        <v>0</v>
      </c>
      <c r="DR59" s="173">
        <f>IF(ISNA(15/(VLOOKUP(VLOOKUP(AR59,Données!$J$2:$L$208,3,FALSE),Données!$E$10:$G$12,3,FALSE))),0,15/(VLOOKUP(VLOOKUP(AR59,Données!$J$2:$L$208,3,FALSE),Données!$E$10:$G$12,3,FALSE)))</f>
        <v>0</v>
      </c>
      <c r="DS59" s="173">
        <f>IF(ISNA(15/(VLOOKUP(VLOOKUP(AT59,Données!$J$2:$L$208,3,FALSE),Données!$E$10:$G$12,3,FALSE))),0,15/(VLOOKUP(VLOOKUP(AT59,Données!$J$2:$L$208,3,FALSE),Données!$E$10:$G$12,3,FALSE)))</f>
        <v>0</v>
      </c>
      <c r="DT59" s="173">
        <f>IF(ISNA(15/(VLOOKUP(VLOOKUP(AV59,Données!$J$2:$L$208,3,FALSE),Données!$E$10:$G$12,3,FALSE))),0,15/(VLOOKUP(VLOOKUP(AV59,Données!$J$2:$L$208,3,FALSE),Données!$E$10:$G$12,3,FALSE)))</f>
        <v>0</v>
      </c>
      <c r="DU59" s="173">
        <f>IF(ISNA(15/(VLOOKUP(VLOOKUP(AX59,Données!$J$2:$L$208,3,FALSE),Données!$E$10:$G$12,3,FALSE))),0,15/(VLOOKUP(VLOOKUP(AX59,Données!$J$2:$L$208,3,FALSE),Données!$E$10:$G$12,3,FALSE)))</f>
        <v>0</v>
      </c>
      <c r="DV59" s="174">
        <f>IF(ISNA(15/(VLOOKUP(VLOOKUP(AZ59,Données!$J$2:$L$208,3,FALSE),Données!$E$10:$G$12,3,FALSE))),0,15/(VLOOKUP(VLOOKUP(AZ59,Données!$J$2:$L$208,3,FALSE),Données!$E$10:$G$12,3,FALSE)))</f>
        <v>0</v>
      </c>
      <c r="DW59" s="282">
        <v>59</v>
      </c>
      <c r="DX59" s="169">
        <f t="shared" si="114"/>
        <v>36</v>
      </c>
      <c r="DY59" s="171">
        <f t="shared" si="115"/>
        <v>0</v>
      </c>
      <c r="DZ59" s="228" t="str">
        <f t="shared" si="213"/>
        <v/>
      </c>
      <c r="EA59" s="283">
        <f>HLOOKUP(DW59,Plan!$I$6:$IO$26,16,FALSE)</f>
        <v>0</v>
      </c>
      <c r="EB59" s="278" t="s">
        <v>465</v>
      </c>
      <c r="EC59" s="279" t="str">
        <f t="shared" si="116"/>
        <v>19h30  0</v>
      </c>
      <c r="ED59" s="84">
        <f t="shared" si="214"/>
        <v>0</v>
      </c>
      <c r="EE59" s="286">
        <f t="shared" si="143"/>
        <v>6</v>
      </c>
      <c r="EG59" s="208">
        <f>IFERROR(ROUNDUP((BB59*(VLOOKUP(VLOOKUP(BC59,Données!$J$2:$L$208,3,FALSE),Données!$E$10:$G$12,3,FALSE)))/1,0),0)</f>
        <v>0</v>
      </c>
      <c r="EH59" s="182">
        <f>IFERROR(ROUNDUP((BD59*(VLOOKUP(VLOOKUP(BE59,Données!$J$2:$L$208,3,FALSE),Données!$E$10:$G$12,3,FALSE)))/1,0),0)</f>
        <v>0</v>
      </c>
      <c r="EI59" s="182">
        <f>IFERROR(ROUNDUP((BF59*(VLOOKUP(VLOOKUP(BG59,Données!$J$2:$L$208,3,FALSE),Données!$E$10:$G$12,3,FALSE)))/1,0),0)</f>
        <v>0</v>
      </c>
      <c r="EJ59" s="182">
        <f>IFERROR(ROUNDUP((BH59*(VLOOKUP(VLOOKUP(BI59,Données!$J$2:$L$208,3,FALSE),Données!$E$10:$G$12,3,FALSE)))/1,0),0)</f>
        <v>0</v>
      </c>
      <c r="EK59" s="182">
        <f>IFERROR(ROUNDUP((BJ59*(VLOOKUP(VLOOKUP(BK59,Données!$J$2:$L$208,3,FALSE),Données!$E$10:$G$12,3,FALSE)))/1,0),0)</f>
        <v>0</v>
      </c>
      <c r="EL59" s="183">
        <f>IFERROR(ROUNDUP((BL59*(VLOOKUP(VLOOKUP(BM59,Données!$J$2:$L$208,3,FALSE),Données!$E$10:$G$12,3,FALSE)))/1,0),0)</f>
        <v>0</v>
      </c>
      <c r="EM59" s="181">
        <f>IF(ISNA(15/(VLOOKUP(VLOOKUP(BC59,Données!$J$2:$L$208,3,FALSE),Données!$E$10:$G$12,3,FALSE))),0,15/(VLOOKUP(VLOOKUP(BC59,Données!$J$2:$L$208,3,FALSE),Données!$E$10:$G$12,3,FALSE)))</f>
        <v>0</v>
      </c>
      <c r="EN59" s="182">
        <f>IF(ISNA(15/(VLOOKUP(VLOOKUP(BE59,Données!$J$2:$L$208,3,FALSE),Données!$E$10:$G$12,3,FALSE))),0,15/(VLOOKUP(VLOOKUP(BE59,Données!$J$2:$L$208,3,FALSE),Données!$E$10:$G$12,3,FALSE)))</f>
        <v>0</v>
      </c>
      <c r="EO59" s="182">
        <f>IF(ISNA(15/(VLOOKUP(VLOOKUP(BG59,Données!$J$2:$L$208,3,FALSE),Données!$E$10:$G$12,3,FALSE))),0,15/(VLOOKUP(VLOOKUP(BG59,Données!$J$2:$L$208,3,FALSE),Données!$E$10:$G$12,3,FALSE)))</f>
        <v>0</v>
      </c>
      <c r="EP59" s="182">
        <f>IF(ISNA(15/(VLOOKUP(VLOOKUP(BI59,Données!$J$2:$L$208,3,FALSE),Données!$E$10:$G$12,3,FALSE))),0,15/(VLOOKUP(VLOOKUP(BI59,Données!$J$2:$L$208,3,FALSE),Données!$E$10:$G$12,3,FALSE)))</f>
        <v>0</v>
      </c>
      <c r="EQ59" s="182">
        <f>IF(ISNA(15/(VLOOKUP(VLOOKUP(BK59,Données!$J$2:$L$208,3,FALSE),Données!$E$10:$G$12,3,FALSE))),0,15/(VLOOKUP(VLOOKUP(BK59,Données!$J$2:$L$208,3,FALSE),Données!$E$10:$G$12,3,FALSE)))</f>
        <v>0</v>
      </c>
      <c r="ER59" s="183">
        <f>IF(ISNA(15/(VLOOKUP(VLOOKUP(BM59,Données!$J$2:$L$208,3,FALSE),Données!$E$10:$G$12,3,FALSE))),0,15/(VLOOKUP(VLOOKUP(BM59,Données!$J$2:$L$208,3,FALSE),Données!$E$10:$G$12,3,FALSE)))</f>
        <v>0</v>
      </c>
      <c r="ES59" s="293">
        <v>59</v>
      </c>
      <c r="ET59" s="573">
        <f t="shared" si="117"/>
        <v>36</v>
      </c>
      <c r="EU59" s="180">
        <f t="shared" si="118"/>
        <v>0</v>
      </c>
      <c r="EV59" s="211" t="str">
        <f t="shared" si="215"/>
        <v/>
      </c>
      <c r="EW59" s="211">
        <f>HLOOKUP(ES59,Plan!$I$6:$IO$26,19,FALSE)</f>
        <v>9</v>
      </c>
      <c r="EX59" s="210" t="s">
        <v>465</v>
      </c>
      <c r="EY59" s="182" t="str">
        <f t="shared" si="119"/>
        <v>19h30  9</v>
      </c>
      <c r="EZ59" s="295">
        <f t="shared" si="216"/>
        <v>324</v>
      </c>
      <c r="FA59" s="296">
        <f t="shared" si="148"/>
        <v>0</v>
      </c>
      <c r="FC59" s="200">
        <f>IFERROR(ROUNDUP((BO59*(VLOOKUP(VLOOKUP(BP59,Données!$J$2:$L$208,3,FALSE),Données!$E$10:$G$12,3,FALSE)))/1,0),0)</f>
        <v>78</v>
      </c>
      <c r="FD59" s="190">
        <f>IFERROR(ROUNDUP((BQ59*(VLOOKUP(VLOOKUP(BR59,Données!$J$2:$L$208,3,FALSE),Données!$E$10:$G$12,3,FALSE)))/1,0),0)</f>
        <v>0</v>
      </c>
      <c r="FE59" s="190">
        <f>IFERROR(ROUNDUP((BS59*(VLOOKUP(VLOOKUP(BT59,Données!$J$2:$L$208,3,FALSE),Données!$E$10:$G$12,3,FALSE)))/1,0),0)</f>
        <v>0</v>
      </c>
      <c r="FF59" s="190">
        <f>IFERROR(ROUNDUP((BU59*(VLOOKUP(VLOOKUP(BV59,Données!$J$2:$L$208,3,FALSE),Données!$E$10:$G$12,3,FALSE)))/1,0),0)</f>
        <v>0</v>
      </c>
      <c r="FG59" s="190">
        <f>IFERROR(ROUNDUP((BW59*(VLOOKUP(VLOOKUP(BX59,Données!$J$2:$L$208,3,FALSE),Données!$E$10:$G$12,3,FALSE)))/1,0),0)</f>
        <v>0</v>
      </c>
      <c r="FH59" s="191">
        <f>IFERROR(ROUNDUP((BY59*(VLOOKUP(VLOOKUP(BZ59,Données!$J$2:$L$208,3,FALSE),Données!$E$10:$G$12,3,FALSE)))/1,0),0)</f>
        <v>0</v>
      </c>
      <c r="FI59" s="189">
        <f>IF(ISNA(15/(VLOOKUP(VLOOKUP(BP59,Données!$J$2:$L$208,3,FALSE),Données!$E$10:$G$12,3,FALSE))),0,15/(VLOOKUP(VLOOKUP(BP59,Données!$J$2:$L$208,3,FALSE),Données!$E$10:$G$12,3,FALSE)))</f>
        <v>36</v>
      </c>
      <c r="FJ59" s="190">
        <f>IF(ISNA(15/(VLOOKUP(VLOOKUP(BR59,Données!$J$2:$L$208,3,FALSE),Données!$E$10:$G$12,3,FALSE))),0,15/(VLOOKUP(VLOOKUP(BR59,Données!$J$2:$L$208,3,FALSE),Données!$E$10:$G$12,3,FALSE)))</f>
        <v>0</v>
      </c>
      <c r="FK59" s="190">
        <f>IF(ISNA(15/(VLOOKUP(VLOOKUP(BT59,Données!$J$2:$L$208,3,FALSE),Données!$E$10:$G$12,3,FALSE))),0,15/(VLOOKUP(VLOOKUP(BT59,Données!$J$2:$L$208,3,FALSE),Données!$E$10:$G$12,3,FALSE)))</f>
        <v>0</v>
      </c>
      <c r="FL59" s="190">
        <f>IF(ISNA(15/(VLOOKUP(VLOOKUP(BV59,Données!$J$2:$L$208,3,FALSE),Données!$E$10:$G$12,3,FALSE))),0,15/(VLOOKUP(VLOOKUP(BV59,Données!$J$2:$L$208,3,FALSE),Données!$E$10:$G$12,3,FALSE)))</f>
        <v>0</v>
      </c>
      <c r="FM59" s="190">
        <f>IF(ISNA(15/(VLOOKUP(VLOOKUP(BX59,Données!$J$2:$L$208,3,FALSE),Données!$E$10:$G$12,3,FALSE))),0,15/(VLOOKUP(VLOOKUP(BX59,Données!$J$2:$L$208,3,FALSE),Données!$E$10:$G$12,3,FALSE)))</f>
        <v>0</v>
      </c>
      <c r="FN59" s="191">
        <f>IF(ISNA(15/(VLOOKUP(VLOOKUP(BZ59,Données!$J$2:$L$208,3,FALSE),Données!$E$10:$G$12,3,FALSE))),0,15/(VLOOKUP(VLOOKUP(BZ59,Données!$J$2:$L$208,3,FALSE),Données!$E$10:$G$12,3,FALSE)))</f>
        <v>0</v>
      </c>
      <c r="FO59" s="305">
        <v>59</v>
      </c>
      <c r="FP59" s="188">
        <f t="shared" si="120"/>
        <v>36</v>
      </c>
      <c r="FQ59" s="190">
        <f t="shared" si="121"/>
        <v>78</v>
      </c>
      <c r="FR59" s="203">
        <f t="shared" si="217"/>
        <v>186</v>
      </c>
      <c r="FS59" s="203">
        <f>HLOOKUP(FO59,Plan!$I$6:$IO$26,20,FALSE)</f>
        <v>0</v>
      </c>
      <c r="FT59" s="202" t="s">
        <v>465</v>
      </c>
      <c r="FU59" s="190" t="str">
        <f t="shared" si="122"/>
        <v>19h30  0</v>
      </c>
      <c r="FV59" s="307">
        <f t="shared" si="218"/>
        <v>0</v>
      </c>
      <c r="FW59" s="308">
        <f t="shared" si="145"/>
        <v>1220</v>
      </c>
      <c r="FY59" s="233">
        <f>IFERROR(ROUNDUP((CB59*(VLOOKUP(VLOOKUP(CC59,Données!$J$2:$L$208,3,FALSE),Données!$E$10:$G$12,3,FALSE)))/1,0),0)</f>
        <v>0</v>
      </c>
      <c r="FZ59" s="218">
        <f>IFERROR(ROUNDUP((CD59*(VLOOKUP(VLOOKUP(CE59,Données!$J$2:$L$208,3,FALSE),Données!$E$10:$G$12,3,FALSE)))/1,0),0)</f>
        <v>0</v>
      </c>
      <c r="GA59" s="218">
        <f>IFERROR(ROUNDUP((CF59*(VLOOKUP(VLOOKUP(CG59,Données!$J$2:$L$208,3,FALSE),Données!$E$10:$G$12,3,FALSE)))/1,0),0)</f>
        <v>0</v>
      </c>
      <c r="GB59" s="218">
        <f>IFERROR(ROUNDUP((CH59*(VLOOKUP(VLOOKUP(CI59,Données!$J$2:$L$208,3,FALSE),Données!$E$10:$G$12,3,FALSE)))/1,0),0)</f>
        <v>0</v>
      </c>
      <c r="GC59" s="218">
        <f>IFERROR(ROUNDUP((CJ59*(VLOOKUP(VLOOKUP(CK59,Données!$J$2:$L$208,3,FALSE),Données!$E$10:$G$12,3,FALSE)))/1,0),0)</f>
        <v>0</v>
      </c>
      <c r="GD59" s="219">
        <f>IFERROR(ROUNDUP((CL59*(VLOOKUP(VLOOKUP(CM59,Données!$J$2:$L$208,3,FALSE),Données!$E$10:$G$12,3,FALSE)))/1,0),0)</f>
        <v>0</v>
      </c>
      <c r="GE59" s="217">
        <f>IF(ISNA(15/(VLOOKUP(VLOOKUP(CC59,Données!$J$2:$L$208,3,FALSE),Données!$E$10:$G$12,3,FALSE))),0,15/(VLOOKUP(VLOOKUP(CC59,Données!$J$2:$L$208,3,FALSE),Données!$E$10:$G$12,3,FALSE)))</f>
        <v>0</v>
      </c>
      <c r="GF59" s="218">
        <f>IF(ISNA(15/(VLOOKUP(VLOOKUP(CE59,Données!$J$2:$L$208,3,FALSE),Données!$E$10:$G$12,3,FALSE))),0,15/(VLOOKUP(VLOOKUP(CE59,Données!$J$2:$L$208,3,FALSE),Données!$E$10:$G$12,3,FALSE)))</f>
        <v>0</v>
      </c>
      <c r="GG59" s="218">
        <f>IF(ISNA(15/(VLOOKUP(VLOOKUP(CG59,Données!$J$2:$L$208,3,FALSE),Données!$E$10:$G$12,3,FALSE))),0,15/(VLOOKUP(VLOOKUP(CG59,Données!$J$2:$L$208,3,FALSE),Données!$E$10:$G$12,3,FALSE)))</f>
        <v>0</v>
      </c>
      <c r="GH59" s="218">
        <f>IF(ISNA(15/(VLOOKUP(VLOOKUP(CI59,Données!$J$2:$L$208,3,FALSE),Données!$E$10:$G$12,3,FALSE))),0,15/(VLOOKUP(VLOOKUP(CI59,Données!$J$2:$L$208,3,FALSE),Données!$E$10:$G$12,3,FALSE)))</f>
        <v>0</v>
      </c>
      <c r="GI59" s="218">
        <f>IF(ISNA(15/(VLOOKUP(VLOOKUP(CK59,Données!$J$2:$L$208,3,FALSE),Données!$E$10:$G$12,3,FALSE))),0,15/(VLOOKUP(VLOOKUP(CK59,Données!$J$2:$L$208,3,FALSE),Données!$E$10:$G$12,3,FALSE)))</f>
        <v>0</v>
      </c>
      <c r="GJ59" s="219">
        <f>IF(ISNA(15/(VLOOKUP(VLOOKUP(CM59,Données!$J$2:$L$208,3,FALSE),Données!$E$10:$G$12,3,FALSE))),0,15/(VLOOKUP(VLOOKUP(CM59,Données!$J$2:$L$208,3,FALSE),Données!$E$10:$G$12,3,FALSE)))</f>
        <v>0</v>
      </c>
      <c r="GK59" s="318">
        <v>59</v>
      </c>
      <c r="GL59" s="216">
        <f t="shared" si="124"/>
        <v>36</v>
      </c>
      <c r="GM59" s="218">
        <f t="shared" si="125"/>
        <v>0</v>
      </c>
      <c r="GN59" s="236" t="str">
        <f t="shared" si="219"/>
        <v/>
      </c>
      <c r="GO59" s="236">
        <f>HLOOKUP(GK59,Plan!$I$6:$IO$26,21,FALSE)</f>
        <v>0</v>
      </c>
      <c r="GP59" s="235" t="s">
        <v>465</v>
      </c>
      <c r="GQ59" s="218" t="str">
        <f t="shared" si="126"/>
        <v>19h30  0</v>
      </c>
      <c r="GR59" s="320">
        <f t="shared" si="220"/>
        <v>0</v>
      </c>
      <c r="GS59" s="321">
        <f t="shared" si="146"/>
        <v>138</v>
      </c>
      <c r="GU59" s="427">
        <v>0.8125</v>
      </c>
      <c r="GV59" s="433" t="e">
        <f>#REF!</f>
        <v>#REF!</v>
      </c>
      <c r="GW59" s="434" t="e">
        <f>#REF!</f>
        <v>#REF!</v>
      </c>
      <c r="GX59" s="448" t="e">
        <f t="shared" si="127"/>
        <v>#REF!</v>
      </c>
      <c r="GY59" s="433" t="e">
        <f>#REF!</f>
        <v>#REF!</v>
      </c>
      <c r="GZ59" s="422" t="e">
        <f>#REF!</f>
        <v>#REF!</v>
      </c>
      <c r="HA59" s="434" t="e">
        <f>#REF!</f>
        <v>#REF!</v>
      </c>
      <c r="HB59" s="451" t="e">
        <f t="shared" si="128"/>
        <v>#REF!</v>
      </c>
      <c r="HD59" s="427">
        <v>0.8125</v>
      </c>
      <c r="HE59" s="453" t="str">
        <f>IF(AB59=0,"",IF(VLOOKUP(AC59,Données!$J$2:$M$258,4,FALSE)="G",AB59,""))</f>
        <v/>
      </c>
      <c r="HF59" s="397" t="str">
        <f>IF(AD59=0,"",IF(VLOOKUP(AE59,Données!$J$2:$M$258,4,FALSE)="G",AD59,""))</f>
        <v/>
      </c>
      <c r="HG59" s="397" t="str">
        <f>IF(AF59=0,"",IF(VLOOKUP(AG59,Données!$J$2:$M$258,4,FALSE)="G",AF59,""))</f>
        <v/>
      </c>
      <c r="HH59" s="397" t="str">
        <f>IF(AH59=0,"",IF(VLOOKUP(AI59,Données!$J$2:$M$258,4,FALSE)="G",AH59,""))</f>
        <v/>
      </c>
      <c r="HI59" s="397" t="str">
        <f>IF(AJ59=0,"",IF(VLOOKUP(AK59,Données!$J$2:$M$258,4,FALSE)="G",AJ59,""))</f>
        <v/>
      </c>
      <c r="HJ59" s="461" t="str">
        <f>IF(AL59=0,"",IF(VLOOKUP(AM59,Données!$J$2:$M$258,4,FALSE)="G",AL59,""))</f>
        <v/>
      </c>
      <c r="HK59" s="464">
        <f t="shared" si="129"/>
        <v>0</v>
      </c>
      <c r="HL59" s="453" t="str">
        <f>IF(AO59=0,"",IF(VLOOKUP(AP59,Données!$J$2:$M$258,4,FALSE)="G",AO59,""))</f>
        <v/>
      </c>
      <c r="HM59" s="397" t="str">
        <f>IF(AQ59=0,"",IF(VLOOKUP(AR59,Données!$J$2:$M$258,4,FALSE)="G",AQ59,""))</f>
        <v/>
      </c>
      <c r="HN59" s="397" t="str">
        <f>IF(AS59=0,"",IF(VLOOKUP(AT59,Données!$J$2:$M$258,4,FALSE)="G",AS59,""))</f>
        <v/>
      </c>
      <c r="HO59" s="397" t="str">
        <f>IF(AU59=0,"",IF(VLOOKUP(AV59,Données!$J$2:$M$258,4,FALSE)="G",AU59,""))</f>
        <v/>
      </c>
      <c r="HP59" s="397" t="str">
        <f>IF(AW59=0,"",IF(VLOOKUP(AX59,Données!$J$2:$M$258,4,FALSE)="G",AW59,""))</f>
        <v/>
      </c>
      <c r="HQ59" s="461" t="str">
        <f>IF(AY59=0,"",IF(VLOOKUP(AZ59,Données!$J$2:$M$258,4,FALSE)="G",AY59,""))</f>
        <v/>
      </c>
      <c r="HR59" s="464">
        <f t="shared" si="130"/>
        <v>0</v>
      </c>
      <c r="HS59" s="453" t="str">
        <f>IF(BB59=0,"",IF(VLOOKUP(BC59,Données!$J$2:$M$258,4,FALSE)="G",BB59,""))</f>
        <v/>
      </c>
      <c r="HT59" s="397" t="str">
        <f>IF(BD59=0,"",IF(VLOOKUP(BE59,Données!$J$2:$M$258,4,FALSE)="G",BD59,""))</f>
        <v/>
      </c>
      <c r="HU59" s="397" t="str">
        <f>IF(BF59=0,"",IF(VLOOKUP(BG59,Données!$J$2:$M$258,4,FALSE)="G",BF59,""))</f>
        <v/>
      </c>
      <c r="HV59" s="397" t="str">
        <f>IF(BH59=0,"",IF(VLOOKUP(BI59,Données!$J$2:$M$258,4,FALSE)="G",BH59,""))</f>
        <v/>
      </c>
      <c r="HW59" s="397" t="str">
        <f>IF(BJ59=0,"",IF(VLOOKUP(BK59,Données!$J$2:$M$258,4,FALSE)="G",BJ59,""))</f>
        <v/>
      </c>
      <c r="HX59" s="461" t="str">
        <f>IF(BL59=0,"",IF(VLOOKUP(BM59,Données!$J$2:$M$258,4,FALSE)="G",BL59,""))</f>
        <v/>
      </c>
      <c r="HY59" s="464">
        <f t="shared" si="131"/>
        <v>0</v>
      </c>
      <c r="HZ59" s="453">
        <f>IF(BO59=0,"",IF(VLOOKUP(BP59,Données!$J$2:$M$258,4,FALSE)="G",BO59,""))</f>
        <v>186</v>
      </c>
      <c r="IA59" s="397" t="str">
        <f>IF(BQ59=0,"",IF(VLOOKUP(BR59,Données!$J$2:$M$258,4,FALSE)="G",BQ59,""))</f>
        <v/>
      </c>
      <c r="IB59" s="397" t="str">
        <f>IF(BS59=0,"",IF(VLOOKUP(BT59,Données!$J$2:$M$258,4,FALSE)="G",BS59,""))</f>
        <v/>
      </c>
      <c r="IC59" s="397" t="str">
        <f>IF(BU59=0,"",IF(VLOOKUP(BV59,Données!$J$2:$M$258,4,FALSE)="G",BU59,""))</f>
        <v/>
      </c>
      <c r="ID59" s="397" t="str">
        <f>IF(BW59=0,"",IF(VLOOKUP(BX59,Données!$J$2:$M$258,4,FALSE)="G",BW59,""))</f>
        <v/>
      </c>
      <c r="IE59" s="461" t="str">
        <f>IF(BY59=0,"",IF(VLOOKUP(BZ59,Données!$J$2:$M$258,4,FALSE)="G",BY59,""))</f>
        <v/>
      </c>
      <c r="IF59" s="464">
        <f t="shared" si="132"/>
        <v>186</v>
      </c>
      <c r="IG59" s="453" t="str">
        <f>IF(CB59=0,"",IF(VLOOKUP(CC59,Données!$J$2:$M$258,4,FALSE)="G",CB59,""))</f>
        <v/>
      </c>
      <c r="IH59" s="397" t="str">
        <f>IF(CD59=0,"",IF(VLOOKUP(CE59,Données!$J$2:$M$258,4,FALSE)="G",CD59,""))</f>
        <v/>
      </c>
      <c r="II59" s="397" t="str">
        <f>IF(CF59=0,"",IF(VLOOKUP(CG59,Données!$J$2:$M$258,4,FALSE)="G",CF59,""))</f>
        <v/>
      </c>
      <c r="IJ59" s="397" t="str">
        <f>IF(CH59=0,"",IF(VLOOKUP(CI59,Données!$J$2:$M$258,4,FALSE)="G",CH59,""))</f>
        <v/>
      </c>
      <c r="IK59" s="397" t="str">
        <f>IF(CJ59=0,"",IF(VLOOKUP(CK59,Données!$J$2:$M$258,4,FALSE)="G",CJ59,""))</f>
        <v/>
      </c>
      <c r="IL59" s="461" t="str">
        <f>IF(CL59=0,"",IF(VLOOKUP(CM59,Données!$J$2:$M$258,4,FALSE)="G",CL59,""))</f>
        <v/>
      </c>
      <c r="IM59" s="464">
        <f t="shared" si="133"/>
        <v>0</v>
      </c>
      <c r="IO59" s="480">
        <f t="shared" si="221"/>
        <v>0</v>
      </c>
      <c r="IP59" s="481">
        <f t="shared" si="222"/>
        <v>0</v>
      </c>
      <c r="IQ59" s="482">
        <f t="shared" si="223"/>
        <v>0</v>
      </c>
      <c r="IR59" s="483">
        <f t="shared" si="224"/>
        <v>0</v>
      </c>
      <c r="IS59" s="484">
        <f t="shared" si="225"/>
        <v>0</v>
      </c>
      <c r="IT59" s="481">
        <f t="shared" si="226"/>
        <v>0</v>
      </c>
      <c r="IU59" s="482">
        <f t="shared" si="134"/>
        <v>7</v>
      </c>
      <c r="IV59" s="485">
        <f t="shared" si="135"/>
        <v>0</v>
      </c>
      <c r="IW59" s="483">
        <f>HLOOKUP(FO59,Plan!$I$6:$IO$30,25,FALSE)</f>
        <v>0</v>
      </c>
      <c r="IX59" s="482" t="str">
        <f t="shared" si="227"/>
        <v>19h30  7</v>
      </c>
      <c r="IY59" s="485">
        <f t="shared" si="228"/>
        <v>84</v>
      </c>
      <c r="IZ59" s="486">
        <f t="shared" si="229"/>
        <v>0</v>
      </c>
      <c r="JA59" s="484" t="str">
        <f t="shared" si="230"/>
        <v>19h30  0</v>
      </c>
      <c r="JB59" s="485">
        <f t="shared" si="231"/>
        <v>0</v>
      </c>
      <c r="JC59" s="487">
        <f t="shared" si="232"/>
        <v>6</v>
      </c>
      <c r="JD59" s="488" t="e">
        <f t="shared" si="136"/>
        <v>#REF!</v>
      </c>
      <c r="JF59" s="512">
        <f t="shared" si="233"/>
        <v>0</v>
      </c>
      <c r="JG59" s="513">
        <f t="shared" si="234"/>
        <v>186</v>
      </c>
      <c r="JH59" s="514">
        <f t="shared" si="235"/>
        <v>0</v>
      </c>
      <c r="JI59" s="515">
        <f t="shared" si="236"/>
        <v>0</v>
      </c>
      <c r="JJ59" s="513">
        <f t="shared" si="237"/>
        <v>186</v>
      </c>
      <c r="JK59" s="516">
        <f t="shared" si="238"/>
        <v>0</v>
      </c>
      <c r="JL59" s="517">
        <f t="shared" si="239"/>
        <v>0</v>
      </c>
      <c r="JM59" s="513">
        <f t="shared" si="240"/>
        <v>0</v>
      </c>
      <c r="JN59" s="514">
        <f t="shared" si="241"/>
        <v>0</v>
      </c>
      <c r="JO59" s="506">
        <f t="shared" si="137"/>
        <v>9</v>
      </c>
      <c r="JP59" s="507">
        <f t="shared" si="138"/>
        <v>0</v>
      </c>
      <c r="JQ59" s="507">
        <f t="shared" si="139"/>
        <v>0</v>
      </c>
      <c r="JR59" s="508">
        <f>HLOOKUP(GK59,Plan!$I$6:$IO$30,25,FALSE)</f>
        <v>0</v>
      </c>
      <c r="JS59" s="515" t="str">
        <f t="shared" si="242"/>
        <v>19h30  9</v>
      </c>
      <c r="JT59" s="513">
        <f t="shared" si="243"/>
        <v>324</v>
      </c>
      <c r="JU59" s="518">
        <f t="shared" si="244"/>
        <v>0</v>
      </c>
      <c r="JV59" s="517" t="str">
        <f t="shared" si="245"/>
        <v>19h30  0</v>
      </c>
      <c r="JW59" s="513">
        <f t="shared" si="246"/>
        <v>0</v>
      </c>
      <c r="JX59" s="519">
        <f t="shared" si="247"/>
        <v>1220</v>
      </c>
      <c r="JY59" s="515" t="str">
        <f t="shared" si="248"/>
        <v>19h30  0</v>
      </c>
      <c r="JZ59" s="513">
        <f t="shared" si="249"/>
        <v>0</v>
      </c>
      <c r="KA59" s="518">
        <f t="shared" si="250"/>
        <v>138</v>
      </c>
      <c r="KB59" s="520" t="e">
        <f t="shared" si="140"/>
        <v>#REF!</v>
      </c>
    </row>
    <row r="60" spans="1:288" ht="14.25" x14ac:dyDescent="0.2">
      <c r="A60" s="385">
        <f t="shared" si="0"/>
        <v>59</v>
      </c>
      <c r="B60" s="386" t="s">
        <v>405</v>
      </c>
      <c r="C60" s="387" t="s">
        <v>591</v>
      </c>
      <c r="D60" s="388" t="s">
        <v>922</v>
      </c>
      <c r="E60" s="388" t="s">
        <v>175</v>
      </c>
      <c r="F60" s="388">
        <v>129</v>
      </c>
      <c r="G60" s="394" t="str">
        <f>IF(ISNA(VLOOKUP(E60,Données!$J$2:$K$258,2,FALSE)),"",VLOOKUP(E60,Données!$J$2:$K$258,2,FALSE))</f>
        <v>Cairo</v>
      </c>
      <c r="H60" s="80"/>
      <c r="I60" s="77" t="str">
        <f t="shared" si="107"/>
        <v>1350GPA</v>
      </c>
      <c r="J60" s="82"/>
      <c r="K60" s="344" t="s">
        <v>734</v>
      </c>
      <c r="M60" s="84">
        <f t="shared" si="1"/>
        <v>0</v>
      </c>
      <c r="N60" s="84">
        <f t="shared" si="2"/>
        <v>0</v>
      </c>
      <c r="O60" s="84">
        <f t="shared" si="3"/>
        <v>0</v>
      </c>
      <c r="P60" s="84">
        <f t="shared" si="4"/>
        <v>0</v>
      </c>
      <c r="Q60" s="84">
        <f t="shared" si="5"/>
        <v>0</v>
      </c>
      <c r="S60" s="86" t="str">
        <f t="shared" si="108"/>
        <v>1350</v>
      </c>
      <c r="T60" s="371" t="str">
        <f>VLOOKUP(S60,Données!$Q$2:$R$229,2,FALSE)</f>
        <v>1345</v>
      </c>
      <c r="U60" s="85">
        <f>COUNTIF($T$4:T60,T60)</f>
        <v>2</v>
      </c>
      <c r="V60" s="85" t="str">
        <f t="shared" si="6"/>
        <v>GPA</v>
      </c>
      <c r="W60" s="85" t="str">
        <f t="shared" si="109"/>
        <v>13452GPA</v>
      </c>
      <c r="X60" s="85">
        <f t="shared" si="149"/>
        <v>137</v>
      </c>
      <c r="Y60" s="85" t="str">
        <f t="shared" si="150"/>
        <v>IST</v>
      </c>
      <c r="AA60" s="342" t="s">
        <v>50</v>
      </c>
      <c r="AB60" s="107">
        <f t="shared" si="151"/>
        <v>0</v>
      </c>
      <c r="AC60" s="106" t="str">
        <f t="shared" si="251"/>
        <v/>
      </c>
      <c r="AD60" s="97">
        <f t="shared" si="152"/>
        <v>360</v>
      </c>
      <c r="AE60" s="106" t="str">
        <f t="shared" si="153"/>
        <v>DXB</v>
      </c>
      <c r="AF60" s="97">
        <f t="shared" si="154"/>
        <v>0</v>
      </c>
      <c r="AG60" s="106" t="str">
        <f t="shared" si="155"/>
        <v/>
      </c>
      <c r="AH60" s="97">
        <f t="shared" si="156"/>
        <v>0</v>
      </c>
      <c r="AI60" s="106" t="str">
        <f t="shared" si="157"/>
        <v/>
      </c>
      <c r="AJ60" s="97">
        <f t="shared" si="158"/>
        <v>0</v>
      </c>
      <c r="AK60" s="106" t="str">
        <f t="shared" si="159"/>
        <v/>
      </c>
      <c r="AL60" s="97">
        <f t="shared" si="160"/>
        <v>0</v>
      </c>
      <c r="AM60" s="108" t="str">
        <f t="shared" si="161"/>
        <v/>
      </c>
      <c r="AN60" s="113"/>
      <c r="AO60" s="115">
        <f t="shared" si="162"/>
        <v>0</v>
      </c>
      <c r="AP60" s="114" t="str">
        <f t="shared" si="163"/>
        <v/>
      </c>
      <c r="AQ60" s="89">
        <f t="shared" si="164"/>
        <v>0</v>
      </c>
      <c r="AR60" s="114" t="str">
        <f t="shared" si="165"/>
        <v/>
      </c>
      <c r="AS60" s="89">
        <f t="shared" si="166"/>
        <v>0</v>
      </c>
      <c r="AT60" s="114" t="str">
        <f t="shared" si="167"/>
        <v/>
      </c>
      <c r="AU60" s="89">
        <f t="shared" si="168"/>
        <v>0</v>
      </c>
      <c r="AV60" s="114" t="str">
        <f t="shared" si="169"/>
        <v/>
      </c>
      <c r="AW60" s="89">
        <f t="shared" si="170"/>
        <v>0</v>
      </c>
      <c r="AX60" s="114" t="str">
        <f t="shared" si="171"/>
        <v/>
      </c>
      <c r="AY60" s="89">
        <f t="shared" si="172"/>
        <v>0</v>
      </c>
      <c r="AZ60" s="116" t="str">
        <f t="shared" si="173"/>
        <v/>
      </c>
      <c r="BA60" s="113"/>
      <c r="BB60" s="122">
        <f t="shared" si="174"/>
        <v>0</v>
      </c>
      <c r="BC60" s="121" t="str">
        <f t="shared" si="175"/>
        <v/>
      </c>
      <c r="BD60" s="91">
        <f t="shared" si="176"/>
        <v>0</v>
      </c>
      <c r="BE60" s="121" t="str">
        <f t="shared" si="177"/>
        <v/>
      </c>
      <c r="BF60" s="91">
        <f t="shared" si="178"/>
        <v>0</v>
      </c>
      <c r="BG60" s="121" t="str">
        <f t="shared" si="179"/>
        <v/>
      </c>
      <c r="BH60" s="91">
        <f t="shared" si="180"/>
        <v>0</v>
      </c>
      <c r="BI60" s="121" t="str">
        <f t="shared" si="181"/>
        <v/>
      </c>
      <c r="BJ60" s="91">
        <f t="shared" si="182"/>
        <v>0</v>
      </c>
      <c r="BK60" s="121" t="str">
        <f t="shared" si="183"/>
        <v/>
      </c>
      <c r="BL60" s="91">
        <f t="shared" si="184"/>
        <v>0</v>
      </c>
      <c r="BM60" s="123" t="str">
        <f t="shared" si="185"/>
        <v/>
      </c>
      <c r="BN60" s="113"/>
      <c r="BO60" s="129">
        <f t="shared" si="186"/>
        <v>0</v>
      </c>
      <c r="BP60" s="128" t="str">
        <f t="shared" si="187"/>
        <v/>
      </c>
      <c r="BQ60" s="93">
        <f t="shared" si="188"/>
        <v>0</v>
      </c>
      <c r="BR60" s="128" t="str">
        <f t="shared" si="189"/>
        <v/>
      </c>
      <c r="BS60" s="93">
        <f t="shared" si="190"/>
        <v>0</v>
      </c>
      <c r="BT60" s="128" t="str">
        <f t="shared" si="191"/>
        <v/>
      </c>
      <c r="BU60" s="93">
        <f t="shared" si="192"/>
        <v>0</v>
      </c>
      <c r="BV60" s="128" t="str">
        <f t="shared" si="193"/>
        <v/>
      </c>
      <c r="BW60" s="93">
        <f t="shared" si="194"/>
        <v>0</v>
      </c>
      <c r="BX60" s="128" t="str">
        <f t="shared" si="195"/>
        <v/>
      </c>
      <c r="BY60" s="93">
        <f t="shared" si="196"/>
        <v>0</v>
      </c>
      <c r="BZ60" s="130" t="str">
        <f t="shared" si="197"/>
        <v/>
      </c>
      <c r="CA60" s="113"/>
      <c r="CB60" s="136">
        <f t="shared" si="198"/>
        <v>139</v>
      </c>
      <c r="CC60" s="135" t="str">
        <f t="shared" si="199"/>
        <v>LHR</v>
      </c>
      <c r="CD60" s="95">
        <f t="shared" si="200"/>
        <v>0</v>
      </c>
      <c r="CE60" s="135" t="str">
        <f t="shared" si="201"/>
        <v/>
      </c>
      <c r="CF60" s="95">
        <f t="shared" si="202"/>
        <v>0</v>
      </c>
      <c r="CG60" s="135" t="str">
        <f t="shared" si="203"/>
        <v/>
      </c>
      <c r="CH60" s="95">
        <f t="shared" si="204"/>
        <v>0</v>
      </c>
      <c r="CI60" s="135" t="str">
        <f t="shared" si="205"/>
        <v/>
      </c>
      <c r="CJ60" s="95">
        <f t="shared" si="206"/>
        <v>0</v>
      </c>
      <c r="CK60" s="135" t="str">
        <f t="shared" si="207"/>
        <v/>
      </c>
      <c r="CL60" s="95">
        <f t="shared" si="208"/>
        <v>0</v>
      </c>
      <c r="CM60" s="137" t="str">
        <f t="shared" si="209"/>
        <v/>
      </c>
      <c r="CO60" s="163">
        <f>IFERROR(ROUNDUP((AB60*(VLOOKUP(VLOOKUP(AC60,Données!$J$2:$L$208,3,FALSE),Données!$E$10:$G$12,3,FALSE)))/1,0),0)</f>
        <v>0</v>
      </c>
      <c r="CP60" s="159">
        <f>IFERROR(ROUNDUP((AD60*(VLOOKUP(VLOOKUP(AE60,Données!$J$2:$L$208,3,FALSE),Données!$E$10:$G$12,3,FALSE)))/1,0),0)</f>
        <v>480</v>
      </c>
      <c r="CQ60" s="159">
        <f>IFERROR(ROUNDUP((AF60*(VLOOKUP(VLOOKUP(AG60,Données!$J$2:$L$208,3,FALSE),Données!$E$10:$G$12,3,FALSE)))/1,0),0)</f>
        <v>0</v>
      </c>
      <c r="CR60" s="159">
        <f>IFERROR(ROUNDUP((AH60*(VLOOKUP(VLOOKUP(AI60,Données!$J$2:$L$208,3,FALSE),Données!$E$10:$G$12,3,FALSE)))/1,0),0)</f>
        <v>0</v>
      </c>
      <c r="CS60" s="159">
        <f>IFERROR(ROUNDUP((AJ60*(VLOOKUP(VLOOKUP(AK60,Données!$J$2:$L$208,3,FALSE),Données!$E$10:$G$12,3,FALSE)))/1,0),0)</f>
        <v>0</v>
      </c>
      <c r="CT60" s="160">
        <f>IFERROR(ROUNDUP((AL60*(VLOOKUP(VLOOKUP(AM60,Données!$J$2:$L$208,3,FALSE),Données!$E$10:$G$12,3,FALSE)))/1,0),0)</f>
        <v>0</v>
      </c>
      <c r="CU60" s="158">
        <f>IF(ISNA(15/(VLOOKUP(VLOOKUP(AC60,Données!$J$2:$L$208,3,FALSE),Données!$E$10:$G$12,3,FALSE))),0,15/(VLOOKUP(VLOOKUP(AC60,Données!$J$2:$L$208,3,FALSE),Données!$E$10:$G$12,3,FALSE)))</f>
        <v>0</v>
      </c>
      <c r="CV60" s="159">
        <f>IF(ISNA(15/(VLOOKUP(VLOOKUP(AE60,Données!$J$2:$L$208,3,FALSE),Données!$E$10:$G$12,3,FALSE))),0,15/(VLOOKUP(VLOOKUP(AE60,Données!$J$2:$L$208,3,FALSE),Données!$E$10:$G$12,3,FALSE)))</f>
        <v>11.25</v>
      </c>
      <c r="CW60" s="159">
        <f>IF(ISNA(15/(VLOOKUP(VLOOKUP(AG60,Données!$J$2:$L$208,3,FALSE),Données!$E$10:$G$12,3,FALSE))),0,15/(VLOOKUP(VLOOKUP(AG60,Données!$J$2:$L$208,3,FALSE),Données!$E$10:$G$12,3,FALSE)))</f>
        <v>0</v>
      </c>
      <c r="CX60" s="159">
        <f>IF(ISNA(15/(VLOOKUP(VLOOKUP(AI60,Données!$J$2:$L$208,3,FALSE),Données!$E$10:$G$12,3,FALSE))),0,15/(VLOOKUP(VLOOKUP(AI60,Données!$J$2:$L$208,3,FALSE),Données!$E$10:$G$12,3,FALSE)))</f>
        <v>0</v>
      </c>
      <c r="CY60" s="159">
        <f>IF(ISNA(15/(VLOOKUP(VLOOKUP(AK60,Données!$J$2:$L$208,3,FALSE),Données!$E$10:$G$12,3,FALSE))),0,15/(VLOOKUP(VLOOKUP(AK60,Données!$J$2:$L$208,3,FALSE),Données!$E$10:$G$12,3,FALSE)))</f>
        <v>0</v>
      </c>
      <c r="CZ60" s="160">
        <f>IF(ISNA(15/(VLOOKUP(VLOOKUP(AM60,Données!$J$2:$L$208,3,FALSE),Données!$E$10:$G$12,3,FALSE))),0,15/(VLOOKUP(VLOOKUP(AM60,Données!$J$2:$L$208,3,FALSE),Données!$E$10:$G$12,3,FALSE)))</f>
        <v>0</v>
      </c>
      <c r="DA60" s="258">
        <v>60</v>
      </c>
      <c r="DB60" s="162">
        <f t="shared" si="252"/>
        <v>12</v>
      </c>
      <c r="DC60" s="161">
        <f t="shared" si="210"/>
        <v>480</v>
      </c>
      <c r="DD60" s="256">
        <f t="shared" si="211"/>
        <v>360</v>
      </c>
      <c r="DE60" s="259">
        <f>HLOOKUP(DA60,Plan!$I$6:$IO$26,17,FALSE)</f>
        <v>8</v>
      </c>
      <c r="DF60" s="164" t="s">
        <v>466</v>
      </c>
      <c r="DG60" s="157" t="str">
        <f t="shared" si="113"/>
        <v>19h45  8</v>
      </c>
      <c r="DH60" s="332">
        <f t="shared" si="212"/>
        <v>96</v>
      </c>
      <c r="DI60" s="334">
        <f t="shared" si="141"/>
        <v>396</v>
      </c>
      <c r="DK60" s="226">
        <f>IFERROR(ROUNDUP((AO60*(VLOOKUP(VLOOKUP(AP60,Données!$J$2:$L$208,3,FALSE),Données!$E$10:$G$12,3,FALSE)))/1,0),0)</f>
        <v>0</v>
      </c>
      <c r="DL60" s="173">
        <f>IFERROR(ROUNDUP((AQ60*(VLOOKUP(VLOOKUP(AR60,Données!$J$2:$L$208,3,FALSE),Données!$E$10:$G$12,3,FALSE)))/1,0),0)</f>
        <v>0</v>
      </c>
      <c r="DM60" s="173">
        <f>IFERROR(ROUNDUP((AS60*(VLOOKUP(VLOOKUP(AT60,Données!$J$2:$L$208,3,FALSE),Données!$E$10:$G$12,3,FALSE)))/1,0),0)</f>
        <v>0</v>
      </c>
      <c r="DN60" s="173">
        <f>IFERROR(ROUNDUP((AU60*(VLOOKUP(VLOOKUP(AV60,Données!$J$2:$L$208,3,FALSE),Données!$E$10:$G$12,3,FALSE)))/1,0),0)</f>
        <v>0</v>
      </c>
      <c r="DO60" s="173">
        <f>IFERROR(ROUNDUP((AW60*(VLOOKUP(VLOOKUP(AX60,Données!$J$2:$L$208,3,FALSE),Données!$E$10:$G$12,3,FALSE)))/1,0),0)</f>
        <v>0</v>
      </c>
      <c r="DP60" s="174">
        <f>IFERROR(ROUNDUP((AY60*(VLOOKUP(VLOOKUP(AZ60,Données!$J$2:$L$208,3,FALSE),Données!$E$10:$G$12,3,FALSE)))/1,0),0)</f>
        <v>0</v>
      </c>
      <c r="DQ60" s="172">
        <f>IF(ISNA(15/(VLOOKUP(VLOOKUP(AP60,Données!$J$2:$L$208,3,FALSE),Données!$E$10:$G$12,3,FALSE))),0,15/(VLOOKUP(VLOOKUP(AP60,Données!$J$2:$L$208,3,FALSE),Données!$E$10:$G$12,3,FALSE)))</f>
        <v>0</v>
      </c>
      <c r="DR60" s="173">
        <f>IF(ISNA(15/(VLOOKUP(VLOOKUP(AR60,Données!$J$2:$L$208,3,FALSE),Données!$E$10:$G$12,3,FALSE))),0,15/(VLOOKUP(VLOOKUP(AR60,Données!$J$2:$L$208,3,FALSE),Données!$E$10:$G$12,3,FALSE)))</f>
        <v>0</v>
      </c>
      <c r="DS60" s="173">
        <f>IF(ISNA(15/(VLOOKUP(VLOOKUP(AT60,Données!$J$2:$L$208,3,FALSE),Données!$E$10:$G$12,3,FALSE))),0,15/(VLOOKUP(VLOOKUP(AT60,Données!$J$2:$L$208,3,FALSE),Données!$E$10:$G$12,3,FALSE)))</f>
        <v>0</v>
      </c>
      <c r="DT60" s="173">
        <f>IF(ISNA(15/(VLOOKUP(VLOOKUP(AV60,Données!$J$2:$L$208,3,FALSE),Données!$E$10:$G$12,3,FALSE))),0,15/(VLOOKUP(VLOOKUP(AV60,Données!$J$2:$L$208,3,FALSE),Données!$E$10:$G$12,3,FALSE)))</f>
        <v>0</v>
      </c>
      <c r="DU60" s="173">
        <f>IF(ISNA(15/(VLOOKUP(VLOOKUP(AX60,Données!$J$2:$L$208,3,FALSE),Données!$E$10:$G$12,3,FALSE))),0,15/(VLOOKUP(VLOOKUP(AX60,Données!$J$2:$L$208,3,FALSE),Données!$E$10:$G$12,3,FALSE)))</f>
        <v>0</v>
      </c>
      <c r="DV60" s="174">
        <f>IF(ISNA(15/(VLOOKUP(VLOOKUP(AZ60,Données!$J$2:$L$208,3,FALSE),Données!$E$10:$G$12,3,FALSE))),0,15/(VLOOKUP(VLOOKUP(AZ60,Données!$J$2:$L$208,3,FALSE),Données!$E$10:$G$12,3,FALSE)))</f>
        <v>0</v>
      </c>
      <c r="DW60" s="282">
        <v>60</v>
      </c>
      <c r="DX60" s="169">
        <f t="shared" si="114"/>
        <v>36</v>
      </c>
      <c r="DY60" s="171">
        <f t="shared" si="115"/>
        <v>0</v>
      </c>
      <c r="DZ60" s="228" t="str">
        <f t="shared" si="213"/>
        <v/>
      </c>
      <c r="EA60" s="283">
        <f>HLOOKUP(DW60,Plan!$I$6:$IO$26,16,FALSE)</f>
        <v>0</v>
      </c>
      <c r="EB60" s="278" t="s">
        <v>466</v>
      </c>
      <c r="EC60" s="279" t="str">
        <f t="shared" si="116"/>
        <v>19h45  0</v>
      </c>
      <c r="ED60" s="84">
        <f t="shared" si="214"/>
        <v>0</v>
      </c>
      <c r="EE60" s="286">
        <f t="shared" si="143"/>
        <v>16</v>
      </c>
      <c r="EG60" s="208">
        <f>IFERROR(ROUNDUP((BB60*(VLOOKUP(VLOOKUP(BC60,Données!$J$2:$L$208,3,FALSE),Données!$E$10:$G$12,3,FALSE)))/1,0),0)</f>
        <v>0</v>
      </c>
      <c r="EH60" s="182">
        <f>IFERROR(ROUNDUP((BD60*(VLOOKUP(VLOOKUP(BE60,Données!$J$2:$L$208,3,FALSE),Données!$E$10:$G$12,3,FALSE)))/1,0),0)</f>
        <v>0</v>
      </c>
      <c r="EI60" s="182">
        <f>IFERROR(ROUNDUP((BF60*(VLOOKUP(VLOOKUP(BG60,Données!$J$2:$L$208,3,FALSE),Données!$E$10:$G$12,3,FALSE)))/1,0),0)</f>
        <v>0</v>
      </c>
      <c r="EJ60" s="182">
        <f>IFERROR(ROUNDUP((BH60*(VLOOKUP(VLOOKUP(BI60,Données!$J$2:$L$208,3,FALSE),Données!$E$10:$G$12,3,FALSE)))/1,0),0)</f>
        <v>0</v>
      </c>
      <c r="EK60" s="182">
        <f>IFERROR(ROUNDUP((BJ60*(VLOOKUP(VLOOKUP(BK60,Données!$J$2:$L$208,3,FALSE),Données!$E$10:$G$12,3,FALSE)))/1,0),0)</f>
        <v>0</v>
      </c>
      <c r="EL60" s="183">
        <f>IFERROR(ROUNDUP((BL60*(VLOOKUP(VLOOKUP(BM60,Données!$J$2:$L$208,3,FALSE),Données!$E$10:$G$12,3,FALSE)))/1,0),0)</f>
        <v>0</v>
      </c>
      <c r="EM60" s="181">
        <f>IF(ISNA(15/(VLOOKUP(VLOOKUP(BC60,Données!$J$2:$L$208,3,FALSE),Données!$E$10:$G$12,3,FALSE))),0,15/(VLOOKUP(VLOOKUP(BC60,Données!$J$2:$L$208,3,FALSE),Données!$E$10:$G$12,3,FALSE)))</f>
        <v>0</v>
      </c>
      <c r="EN60" s="182">
        <f>IF(ISNA(15/(VLOOKUP(VLOOKUP(BE60,Données!$J$2:$L$208,3,FALSE),Données!$E$10:$G$12,3,FALSE))),0,15/(VLOOKUP(VLOOKUP(BE60,Données!$J$2:$L$208,3,FALSE),Données!$E$10:$G$12,3,FALSE)))</f>
        <v>0</v>
      </c>
      <c r="EO60" s="182">
        <f>IF(ISNA(15/(VLOOKUP(VLOOKUP(BG60,Données!$J$2:$L$208,3,FALSE),Données!$E$10:$G$12,3,FALSE))),0,15/(VLOOKUP(VLOOKUP(BG60,Données!$J$2:$L$208,3,FALSE),Données!$E$10:$G$12,3,FALSE)))</f>
        <v>0</v>
      </c>
      <c r="EP60" s="182">
        <f>IF(ISNA(15/(VLOOKUP(VLOOKUP(BI60,Données!$J$2:$L$208,3,FALSE),Données!$E$10:$G$12,3,FALSE))),0,15/(VLOOKUP(VLOOKUP(BI60,Données!$J$2:$L$208,3,FALSE),Données!$E$10:$G$12,3,FALSE)))</f>
        <v>0</v>
      </c>
      <c r="EQ60" s="182">
        <f>IF(ISNA(15/(VLOOKUP(VLOOKUP(BK60,Données!$J$2:$L$208,3,FALSE),Données!$E$10:$G$12,3,FALSE))),0,15/(VLOOKUP(VLOOKUP(BK60,Données!$J$2:$L$208,3,FALSE),Données!$E$10:$G$12,3,FALSE)))</f>
        <v>0</v>
      </c>
      <c r="ER60" s="183">
        <f>IF(ISNA(15/(VLOOKUP(VLOOKUP(BM60,Données!$J$2:$L$208,3,FALSE),Données!$E$10:$G$12,3,FALSE))),0,15/(VLOOKUP(VLOOKUP(BM60,Données!$J$2:$L$208,3,FALSE),Données!$E$10:$G$12,3,FALSE)))</f>
        <v>0</v>
      </c>
      <c r="ES60" s="293">
        <v>60</v>
      </c>
      <c r="ET60" s="573">
        <f t="shared" si="117"/>
        <v>36</v>
      </c>
      <c r="EU60" s="180">
        <f t="shared" si="118"/>
        <v>0</v>
      </c>
      <c r="EV60" s="211" t="str">
        <f t="shared" si="215"/>
        <v/>
      </c>
      <c r="EW60" s="211">
        <f>HLOOKUP(ES60,Plan!$I$6:$IO$26,19,FALSE)</f>
        <v>9</v>
      </c>
      <c r="EX60" s="210" t="s">
        <v>466</v>
      </c>
      <c r="EY60" s="182" t="str">
        <f t="shared" si="119"/>
        <v>19h45  9</v>
      </c>
      <c r="EZ60" s="295">
        <f t="shared" si="216"/>
        <v>324</v>
      </c>
      <c r="FA60" s="296">
        <f t="shared" si="148"/>
        <v>12</v>
      </c>
      <c r="FC60" s="200">
        <f>IFERROR(ROUNDUP((BO60*(VLOOKUP(VLOOKUP(BP60,Données!$J$2:$L$208,3,FALSE),Données!$E$10:$G$12,3,FALSE)))/1,0),0)</f>
        <v>0</v>
      </c>
      <c r="FD60" s="190">
        <f>IFERROR(ROUNDUP((BQ60*(VLOOKUP(VLOOKUP(BR60,Données!$J$2:$L$208,3,FALSE),Données!$E$10:$G$12,3,FALSE)))/1,0),0)</f>
        <v>0</v>
      </c>
      <c r="FE60" s="190">
        <f>IFERROR(ROUNDUP((BS60*(VLOOKUP(VLOOKUP(BT60,Données!$J$2:$L$208,3,FALSE),Données!$E$10:$G$12,3,FALSE)))/1,0),0)</f>
        <v>0</v>
      </c>
      <c r="FF60" s="190">
        <f>IFERROR(ROUNDUP((BU60*(VLOOKUP(VLOOKUP(BV60,Données!$J$2:$L$208,3,FALSE),Données!$E$10:$G$12,3,FALSE)))/1,0),0)</f>
        <v>0</v>
      </c>
      <c r="FG60" s="190">
        <f>IFERROR(ROUNDUP((BW60*(VLOOKUP(VLOOKUP(BX60,Données!$J$2:$L$208,3,FALSE),Données!$E$10:$G$12,3,FALSE)))/1,0),0)</f>
        <v>0</v>
      </c>
      <c r="FH60" s="191">
        <f>IFERROR(ROUNDUP((BY60*(VLOOKUP(VLOOKUP(BZ60,Données!$J$2:$L$208,3,FALSE),Données!$E$10:$G$12,3,FALSE)))/1,0),0)</f>
        <v>0</v>
      </c>
      <c r="FI60" s="189">
        <f>IF(ISNA(15/(VLOOKUP(VLOOKUP(BP60,Données!$J$2:$L$208,3,FALSE),Données!$E$10:$G$12,3,FALSE))),0,15/(VLOOKUP(VLOOKUP(BP60,Données!$J$2:$L$208,3,FALSE),Données!$E$10:$G$12,3,FALSE)))</f>
        <v>0</v>
      </c>
      <c r="FJ60" s="190">
        <f>IF(ISNA(15/(VLOOKUP(VLOOKUP(BR60,Données!$J$2:$L$208,3,FALSE),Données!$E$10:$G$12,3,FALSE))),0,15/(VLOOKUP(VLOOKUP(BR60,Données!$J$2:$L$208,3,FALSE),Données!$E$10:$G$12,3,FALSE)))</f>
        <v>0</v>
      </c>
      <c r="FK60" s="190">
        <f>IF(ISNA(15/(VLOOKUP(VLOOKUP(BT60,Données!$J$2:$L$208,3,FALSE),Données!$E$10:$G$12,3,FALSE))),0,15/(VLOOKUP(VLOOKUP(BT60,Données!$J$2:$L$208,3,FALSE),Données!$E$10:$G$12,3,FALSE)))</f>
        <v>0</v>
      </c>
      <c r="FL60" s="190">
        <f>IF(ISNA(15/(VLOOKUP(VLOOKUP(BV60,Données!$J$2:$L$208,3,FALSE),Données!$E$10:$G$12,3,FALSE))),0,15/(VLOOKUP(VLOOKUP(BV60,Données!$J$2:$L$208,3,FALSE),Données!$E$10:$G$12,3,FALSE)))</f>
        <v>0</v>
      </c>
      <c r="FM60" s="190">
        <f>IF(ISNA(15/(VLOOKUP(VLOOKUP(BX60,Données!$J$2:$L$208,3,FALSE),Données!$E$10:$G$12,3,FALSE))),0,15/(VLOOKUP(VLOOKUP(BX60,Données!$J$2:$L$208,3,FALSE),Données!$E$10:$G$12,3,FALSE)))</f>
        <v>0</v>
      </c>
      <c r="FN60" s="191">
        <f>IF(ISNA(15/(VLOOKUP(VLOOKUP(BZ60,Données!$J$2:$L$208,3,FALSE),Données!$E$10:$G$12,3,FALSE))),0,15/(VLOOKUP(VLOOKUP(BZ60,Données!$J$2:$L$208,3,FALSE),Données!$E$10:$G$12,3,FALSE)))</f>
        <v>0</v>
      </c>
      <c r="FO60" s="305">
        <v>60</v>
      </c>
      <c r="FP60" s="188">
        <f t="shared" si="120"/>
        <v>36</v>
      </c>
      <c r="FQ60" s="190">
        <f t="shared" si="121"/>
        <v>0</v>
      </c>
      <c r="FR60" s="203" t="str">
        <f t="shared" si="217"/>
        <v/>
      </c>
      <c r="FS60" s="203">
        <f>HLOOKUP(FO60,Plan!$I$6:$IO$26,20,FALSE)</f>
        <v>0</v>
      </c>
      <c r="FT60" s="202" t="s">
        <v>466</v>
      </c>
      <c r="FU60" s="190" t="str">
        <f t="shared" si="122"/>
        <v>19h45  0</v>
      </c>
      <c r="FV60" s="307">
        <f t="shared" si="218"/>
        <v>0</v>
      </c>
      <c r="FW60" s="308">
        <f t="shared" si="145"/>
        <v>1220</v>
      </c>
      <c r="FY60" s="233">
        <f>IFERROR(ROUNDUP((CB60*(VLOOKUP(VLOOKUP(CC60,Données!$J$2:$L$208,3,FALSE),Données!$E$10:$G$12,3,FALSE)))/1,0),0)</f>
        <v>58</v>
      </c>
      <c r="FZ60" s="218">
        <f>IFERROR(ROUNDUP((CD60*(VLOOKUP(VLOOKUP(CE60,Données!$J$2:$L$208,3,FALSE),Données!$E$10:$G$12,3,FALSE)))/1,0),0)</f>
        <v>0</v>
      </c>
      <c r="GA60" s="218">
        <f>IFERROR(ROUNDUP((CF60*(VLOOKUP(VLOOKUP(CG60,Données!$J$2:$L$208,3,FALSE),Données!$E$10:$G$12,3,FALSE)))/1,0),0)</f>
        <v>0</v>
      </c>
      <c r="GB60" s="218">
        <f>IFERROR(ROUNDUP((CH60*(VLOOKUP(VLOOKUP(CI60,Données!$J$2:$L$208,3,FALSE),Données!$E$10:$G$12,3,FALSE)))/1,0),0)</f>
        <v>0</v>
      </c>
      <c r="GC60" s="218">
        <f>IFERROR(ROUNDUP((CJ60*(VLOOKUP(VLOOKUP(CK60,Données!$J$2:$L$208,3,FALSE),Données!$E$10:$G$12,3,FALSE)))/1,0),0)</f>
        <v>0</v>
      </c>
      <c r="GD60" s="219">
        <f>IFERROR(ROUNDUP((CL60*(VLOOKUP(VLOOKUP(CM60,Données!$J$2:$L$208,3,FALSE),Données!$E$10:$G$12,3,FALSE)))/1,0),0)</f>
        <v>0</v>
      </c>
      <c r="GE60" s="217">
        <f>IF(ISNA(15/(VLOOKUP(VLOOKUP(CC60,Données!$J$2:$L$208,3,FALSE),Données!$E$10:$G$12,3,FALSE))),0,15/(VLOOKUP(VLOOKUP(CC60,Données!$J$2:$L$208,3,FALSE),Données!$E$10:$G$12,3,FALSE)))</f>
        <v>36</v>
      </c>
      <c r="GF60" s="218">
        <f>IF(ISNA(15/(VLOOKUP(VLOOKUP(CE60,Données!$J$2:$L$208,3,FALSE),Données!$E$10:$G$12,3,FALSE))),0,15/(VLOOKUP(VLOOKUP(CE60,Données!$J$2:$L$208,3,FALSE),Données!$E$10:$G$12,3,FALSE)))</f>
        <v>0</v>
      </c>
      <c r="GG60" s="218">
        <f>IF(ISNA(15/(VLOOKUP(VLOOKUP(CG60,Données!$J$2:$L$208,3,FALSE),Données!$E$10:$G$12,3,FALSE))),0,15/(VLOOKUP(VLOOKUP(CG60,Données!$J$2:$L$208,3,FALSE),Données!$E$10:$G$12,3,FALSE)))</f>
        <v>0</v>
      </c>
      <c r="GH60" s="218">
        <f>IF(ISNA(15/(VLOOKUP(VLOOKUP(CI60,Données!$J$2:$L$208,3,FALSE),Données!$E$10:$G$12,3,FALSE))),0,15/(VLOOKUP(VLOOKUP(CI60,Données!$J$2:$L$208,3,FALSE),Données!$E$10:$G$12,3,FALSE)))</f>
        <v>0</v>
      </c>
      <c r="GI60" s="218">
        <f>IF(ISNA(15/(VLOOKUP(VLOOKUP(CK60,Données!$J$2:$L$208,3,FALSE),Données!$E$10:$G$12,3,FALSE))),0,15/(VLOOKUP(VLOOKUP(CK60,Données!$J$2:$L$208,3,FALSE),Données!$E$10:$G$12,3,FALSE)))</f>
        <v>0</v>
      </c>
      <c r="GJ60" s="219">
        <f>IF(ISNA(15/(VLOOKUP(VLOOKUP(CM60,Données!$J$2:$L$208,3,FALSE),Données!$E$10:$G$12,3,FALSE))),0,15/(VLOOKUP(VLOOKUP(CM60,Données!$J$2:$L$208,3,FALSE),Données!$E$10:$G$12,3,FALSE)))</f>
        <v>0</v>
      </c>
      <c r="GK60" s="318">
        <v>60</v>
      </c>
      <c r="GL60" s="216">
        <f t="shared" si="124"/>
        <v>36</v>
      </c>
      <c r="GM60" s="218">
        <f t="shared" si="125"/>
        <v>58</v>
      </c>
      <c r="GN60" s="236">
        <f t="shared" si="219"/>
        <v>139</v>
      </c>
      <c r="GO60" s="236">
        <f>HLOOKUP(GK60,Plan!$I$6:$IO$26,21,FALSE)</f>
        <v>0</v>
      </c>
      <c r="GP60" s="235" t="s">
        <v>466</v>
      </c>
      <c r="GQ60" s="218" t="str">
        <f t="shared" si="126"/>
        <v>19h45  0</v>
      </c>
      <c r="GR60" s="320">
        <f t="shared" si="220"/>
        <v>0</v>
      </c>
      <c r="GS60" s="321">
        <f t="shared" si="146"/>
        <v>196</v>
      </c>
      <c r="GU60" s="427">
        <v>0.82291666666666663</v>
      </c>
      <c r="GV60" s="433" t="e">
        <f>#REF!</f>
        <v>#REF!</v>
      </c>
      <c r="GW60" s="434" t="e">
        <f>#REF!</f>
        <v>#REF!</v>
      </c>
      <c r="GX60" s="448" t="e">
        <f t="shared" si="127"/>
        <v>#REF!</v>
      </c>
      <c r="GY60" s="433" t="e">
        <f>#REF!</f>
        <v>#REF!</v>
      </c>
      <c r="GZ60" s="422" t="e">
        <f>#REF!</f>
        <v>#REF!</v>
      </c>
      <c r="HA60" s="434" t="e">
        <f>#REF!</f>
        <v>#REF!</v>
      </c>
      <c r="HB60" s="451" t="e">
        <f t="shared" si="128"/>
        <v>#REF!</v>
      </c>
      <c r="HD60" s="427">
        <v>0.82291666666666663</v>
      </c>
      <c r="HE60" s="453" t="str">
        <f>IF(AB60=0,"",IF(VLOOKUP(AC60,Données!$J$2:$M$258,4,FALSE)="G",AB60,""))</f>
        <v/>
      </c>
      <c r="HF60" s="397" t="str">
        <f>IF(AD60=0,"",IF(VLOOKUP(AE60,Données!$J$2:$M$258,4,FALSE)="G",AD60,""))</f>
        <v/>
      </c>
      <c r="HG60" s="397" t="str">
        <f>IF(AF60=0,"",IF(VLOOKUP(AG60,Données!$J$2:$M$258,4,FALSE)="G",AF60,""))</f>
        <v/>
      </c>
      <c r="HH60" s="397" t="str">
        <f>IF(AH60=0,"",IF(VLOOKUP(AI60,Données!$J$2:$M$258,4,FALSE)="G",AH60,""))</f>
        <v/>
      </c>
      <c r="HI60" s="397" t="str">
        <f>IF(AJ60=0,"",IF(VLOOKUP(AK60,Données!$J$2:$M$258,4,FALSE)="G",AJ60,""))</f>
        <v/>
      </c>
      <c r="HJ60" s="461" t="str">
        <f>IF(AL60=0,"",IF(VLOOKUP(AM60,Données!$J$2:$M$258,4,FALSE)="G",AL60,""))</f>
        <v/>
      </c>
      <c r="HK60" s="464">
        <f t="shared" si="129"/>
        <v>0</v>
      </c>
      <c r="HL60" s="453" t="str">
        <f>IF(AO60=0,"",IF(VLOOKUP(AP60,Données!$J$2:$M$258,4,FALSE)="G",AO60,""))</f>
        <v/>
      </c>
      <c r="HM60" s="397" t="str">
        <f>IF(AQ60=0,"",IF(VLOOKUP(AR60,Données!$J$2:$M$258,4,FALSE)="G",AQ60,""))</f>
        <v/>
      </c>
      <c r="HN60" s="397" t="str">
        <f>IF(AS60=0,"",IF(VLOOKUP(AT60,Données!$J$2:$M$258,4,FALSE)="G",AS60,""))</f>
        <v/>
      </c>
      <c r="HO60" s="397" t="str">
        <f>IF(AU60=0,"",IF(VLOOKUP(AV60,Données!$J$2:$M$258,4,FALSE)="G",AU60,""))</f>
        <v/>
      </c>
      <c r="HP60" s="397" t="str">
        <f>IF(AW60=0,"",IF(VLOOKUP(AX60,Données!$J$2:$M$258,4,FALSE)="G",AW60,""))</f>
        <v/>
      </c>
      <c r="HQ60" s="461" t="str">
        <f>IF(AY60=0,"",IF(VLOOKUP(AZ60,Données!$J$2:$M$258,4,FALSE)="G",AY60,""))</f>
        <v/>
      </c>
      <c r="HR60" s="464">
        <f t="shared" si="130"/>
        <v>0</v>
      </c>
      <c r="HS60" s="453" t="str">
        <f>IF(BB60=0,"",IF(VLOOKUP(BC60,Données!$J$2:$M$258,4,FALSE)="G",BB60,""))</f>
        <v/>
      </c>
      <c r="HT60" s="397" t="str">
        <f>IF(BD60=0,"",IF(VLOOKUP(BE60,Données!$J$2:$M$258,4,FALSE)="G",BD60,""))</f>
        <v/>
      </c>
      <c r="HU60" s="397" t="str">
        <f>IF(BF60=0,"",IF(VLOOKUP(BG60,Données!$J$2:$M$258,4,FALSE)="G",BF60,""))</f>
        <v/>
      </c>
      <c r="HV60" s="397" t="str">
        <f>IF(BH60=0,"",IF(VLOOKUP(BI60,Données!$J$2:$M$258,4,FALSE)="G",BH60,""))</f>
        <v/>
      </c>
      <c r="HW60" s="397" t="str">
        <f>IF(BJ60=0,"",IF(VLOOKUP(BK60,Données!$J$2:$M$258,4,FALSE)="G",BJ60,""))</f>
        <v/>
      </c>
      <c r="HX60" s="461" t="str">
        <f>IF(BL60=0,"",IF(VLOOKUP(BM60,Données!$J$2:$M$258,4,FALSE)="G",BL60,""))</f>
        <v/>
      </c>
      <c r="HY60" s="464">
        <f t="shared" si="131"/>
        <v>0</v>
      </c>
      <c r="HZ60" s="453" t="str">
        <f>IF(BO60=0,"",IF(VLOOKUP(BP60,Données!$J$2:$M$258,4,FALSE)="G",BO60,""))</f>
        <v/>
      </c>
      <c r="IA60" s="397" t="str">
        <f>IF(BQ60=0,"",IF(VLOOKUP(BR60,Données!$J$2:$M$258,4,FALSE)="G",BQ60,""))</f>
        <v/>
      </c>
      <c r="IB60" s="397" t="str">
        <f>IF(BS60=0,"",IF(VLOOKUP(BT60,Données!$J$2:$M$258,4,FALSE)="G",BS60,""))</f>
        <v/>
      </c>
      <c r="IC60" s="397" t="str">
        <f>IF(BU60=0,"",IF(VLOOKUP(BV60,Données!$J$2:$M$258,4,FALSE)="G",BU60,""))</f>
        <v/>
      </c>
      <c r="ID60" s="397" t="str">
        <f>IF(BW60=0,"",IF(VLOOKUP(BX60,Données!$J$2:$M$258,4,FALSE)="G",BW60,""))</f>
        <v/>
      </c>
      <c r="IE60" s="461" t="str">
        <f>IF(BY60=0,"",IF(VLOOKUP(BZ60,Données!$J$2:$M$258,4,FALSE)="G",BY60,""))</f>
        <v/>
      </c>
      <c r="IF60" s="464">
        <f t="shared" si="132"/>
        <v>0</v>
      </c>
      <c r="IG60" s="453">
        <f>IF(CB60=0,"",IF(VLOOKUP(CC60,Données!$J$2:$M$258,4,FALSE)="G",CB60,""))</f>
        <v>139</v>
      </c>
      <c r="IH60" s="397" t="str">
        <f>IF(CD60=0,"",IF(VLOOKUP(CE60,Données!$J$2:$M$258,4,FALSE)="G",CD60,""))</f>
        <v/>
      </c>
      <c r="II60" s="397" t="str">
        <f>IF(CF60=0,"",IF(VLOOKUP(CG60,Données!$J$2:$M$258,4,FALSE)="G",CF60,""))</f>
        <v/>
      </c>
      <c r="IJ60" s="397" t="str">
        <f>IF(CH60=0,"",IF(VLOOKUP(CI60,Données!$J$2:$M$258,4,FALSE)="G",CH60,""))</f>
        <v/>
      </c>
      <c r="IK60" s="397" t="str">
        <f>IF(CJ60=0,"",IF(VLOOKUP(CK60,Données!$J$2:$M$258,4,FALSE)="G",CJ60,""))</f>
        <v/>
      </c>
      <c r="IL60" s="461" t="str">
        <f>IF(CL60=0,"",IF(VLOOKUP(CM60,Données!$J$2:$M$258,4,FALSE)="G",CL60,""))</f>
        <v/>
      </c>
      <c r="IM60" s="464">
        <f t="shared" si="133"/>
        <v>139</v>
      </c>
      <c r="IO60" s="480">
        <f t="shared" si="221"/>
        <v>0</v>
      </c>
      <c r="IP60" s="481">
        <f t="shared" si="222"/>
        <v>0</v>
      </c>
      <c r="IQ60" s="482">
        <f t="shared" si="223"/>
        <v>360</v>
      </c>
      <c r="IR60" s="483">
        <f t="shared" si="224"/>
        <v>0</v>
      </c>
      <c r="IS60" s="484">
        <f t="shared" si="225"/>
        <v>360</v>
      </c>
      <c r="IT60" s="481">
        <f t="shared" si="226"/>
        <v>0</v>
      </c>
      <c r="IU60" s="482">
        <f t="shared" si="134"/>
        <v>8</v>
      </c>
      <c r="IV60" s="485">
        <f t="shared" si="135"/>
        <v>0</v>
      </c>
      <c r="IW60" s="483">
        <f>HLOOKUP(FO60,Plan!$I$6:$IO$30,25,FALSE)</f>
        <v>0</v>
      </c>
      <c r="IX60" s="482" t="str">
        <f t="shared" si="227"/>
        <v>19h45  8</v>
      </c>
      <c r="IY60" s="485">
        <f t="shared" si="228"/>
        <v>96</v>
      </c>
      <c r="IZ60" s="486">
        <f t="shared" si="229"/>
        <v>396</v>
      </c>
      <c r="JA60" s="484" t="str">
        <f t="shared" si="230"/>
        <v>19h45  0</v>
      </c>
      <c r="JB60" s="485">
        <f t="shared" si="231"/>
        <v>0</v>
      </c>
      <c r="JC60" s="487">
        <f t="shared" si="232"/>
        <v>16</v>
      </c>
      <c r="JD60" s="488" t="e">
        <f t="shared" si="136"/>
        <v>#REF!</v>
      </c>
      <c r="JF60" s="512">
        <f t="shared" si="233"/>
        <v>0</v>
      </c>
      <c r="JG60" s="513">
        <f t="shared" si="234"/>
        <v>0</v>
      </c>
      <c r="JH60" s="514">
        <f t="shared" si="235"/>
        <v>139</v>
      </c>
      <c r="JI60" s="515">
        <f t="shared" si="236"/>
        <v>0</v>
      </c>
      <c r="JJ60" s="513">
        <f t="shared" si="237"/>
        <v>0</v>
      </c>
      <c r="JK60" s="516">
        <f t="shared" si="238"/>
        <v>139</v>
      </c>
      <c r="JL60" s="517">
        <f t="shared" si="239"/>
        <v>0</v>
      </c>
      <c r="JM60" s="513">
        <f t="shared" si="240"/>
        <v>0</v>
      </c>
      <c r="JN60" s="514">
        <f t="shared" si="241"/>
        <v>0</v>
      </c>
      <c r="JO60" s="506">
        <f t="shared" si="137"/>
        <v>9</v>
      </c>
      <c r="JP60" s="507">
        <f t="shared" si="138"/>
        <v>0</v>
      </c>
      <c r="JQ60" s="507">
        <f t="shared" si="139"/>
        <v>0</v>
      </c>
      <c r="JR60" s="508">
        <f>HLOOKUP(GK60,Plan!$I$6:$IO$30,25,FALSE)</f>
        <v>0</v>
      </c>
      <c r="JS60" s="515" t="str">
        <f t="shared" si="242"/>
        <v>19h45  9</v>
      </c>
      <c r="JT60" s="513">
        <f t="shared" si="243"/>
        <v>324</v>
      </c>
      <c r="JU60" s="518">
        <f t="shared" si="244"/>
        <v>12</v>
      </c>
      <c r="JV60" s="517" t="str">
        <f t="shared" si="245"/>
        <v>19h45  0</v>
      </c>
      <c r="JW60" s="513">
        <f t="shared" si="246"/>
        <v>0</v>
      </c>
      <c r="JX60" s="519">
        <f t="shared" si="247"/>
        <v>1220</v>
      </c>
      <c r="JY60" s="515" t="str">
        <f t="shared" si="248"/>
        <v>19h45  0</v>
      </c>
      <c r="JZ60" s="513">
        <f t="shared" si="249"/>
        <v>0</v>
      </c>
      <c r="KA60" s="518">
        <f t="shared" si="250"/>
        <v>196</v>
      </c>
      <c r="KB60" s="520" t="e">
        <f t="shared" si="140"/>
        <v>#REF!</v>
      </c>
    </row>
    <row r="61" spans="1:288" ht="14.25" x14ac:dyDescent="0.2">
      <c r="A61" s="385">
        <f t="shared" si="0"/>
        <v>60</v>
      </c>
      <c r="B61" s="386" t="s">
        <v>405</v>
      </c>
      <c r="C61" s="387" t="s">
        <v>593</v>
      </c>
      <c r="D61" s="388" t="s">
        <v>891</v>
      </c>
      <c r="E61" s="388" t="s">
        <v>236</v>
      </c>
      <c r="F61" s="388">
        <v>82</v>
      </c>
      <c r="G61" s="394" t="str">
        <f>IF(ISNA(VLOOKUP(E61,Données!$J$2:$K$258,2,FALSE)),"",VLOOKUP(E61,Données!$J$2:$K$258,2,FALSE))</f>
        <v>Jeddah</v>
      </c>
      <c r="H61" s="80"/>
      <c r="I61" s="77" t="str">
        <f t="shared" si="107"/>
        <v>1355T30</v>
      </c>
      <c r="J61" s="82"/>
      <c r="K61" s="344" t="s">
        <v>735</v>
      </c>
      <c r="M61" s="84">
        <f t="shared" si="1"/>
        <v>1</v>
      </c>
      <c r="N61" s="84">
        <f t="shared" si="2"/>
        <v>0</v>
      </c>
      <c r="O61" s="84">
        <f t="shared" si="3"/>
        <v>1</v>
      </c>
      <c r="P61" s="84">
        <f t="shared" si="4"/>
        <v>0</v>
      </c>
      <c r="Q61" s="84">
        <f t="shared" si="5"/>
        <v>0</v>
      </c>
      <c r="S61" s="86" t="str">
        <f t="shared" si="108"/>
        <v>1355</v>
      </c>
      <c r="T61" s="371" t="str">
        <f>VLOOKUP(S61,Données!$Q$2:$R$229,2,FALSE)</f>
        <v>1345</v>
      </c>
      <c r="U61" s="85">
        <f>COUNTIF($T$4:T61,T61)</f>
        <v>3</v>
      </c>
      <c r="V61" s="85" t="str">
        <f t="shared" si="6"/>
        <v>T30</v>
      </c>
      <c r="W61" s="85" t="str">
        <f t="shared" si="109"/>
        <v>13453T30</v>
      </c>
      <c r="X61" s="85">
        <f t="shared" si="149"/>
        <v>211</v>
      </c>
      <c r="Y61" s="85" t="str">
        <f t="shared" si="150"/>
        <v>OTP</v>
      </c>
      <c r="AA61" s="342" t="s">
        <v>51</v>
      </c>
      <c r="AB61" s="107">
        <f t="shared" si="151"/>
        <v>0</v>
      </c>
      <c r="AC61" s="106" t="str">
        <f t="shared" si="251"/>
        <v/>
      </c>
      <c r="AD61" s="97">
        <f t="shared" si="152"/>
        <v>0</v>
      </c>
      <c r="AE61" s="106" t="str">
        <f t="shared" si="153"/>
        <v/>
      </c>
      <c r="AF61" s="97">
        <f t="shared" si="154"/>
        <v>0</v>
      </c>
      <c r="AG61" s="106" t="str">
        <f t="shared" si="155"/>
        <v/>
      </c>
      <c r="AH61" s="97">
        <f t="shared" si="156"/>
        <v>0</v>
      </c>
      <c r="AI61" s="106" t="str">
        <f t="shared" si="157"/>
        <v/>
      </c>
      <c r="AJ61" s="97">
        <f t="shared" si="158"/>
        <v>0</v>
      </c>
      <c r="AK61" s="106" t="str">
        <f t="shared" si="159"/>
        <v/>
      </c>
      <c r="AL61" s="97">
        <f t="shared" si="160"/>
        <v>0</v>
      </c>
      <c r="AM61" s="108" t="str">
        <f t="shared" si="161"/>
        <v/>
      </c>
      <c r="AN61" s="113"/>
      <c r="AO61" s="115">
        <f t="shared" si="162"/>
        <v>0</v>
      </c>
      <c r="AP61" s="114" t="str">
        <f t="shared" si="163"/>
        <v/>
      </c>
      <c r="AQ61" s="89">
        <f t="shared" si="164"/>
        <v>0</v>
      </c>
      <c r="AR61" s="114" t="str">
        <f t="shared" si="165"/>
        <v/>
      </c>
      <c r="AS61" s="89">
        <f t="shared" si="166"/>
        <v>0</v>
      </c>
      <c r="AT61" s="114" t="str">
        <f t="shared" si="167"/>
        <v/>
      </c>
      <c r="AU61" s="89">
        <f t="shared" si="168"/>
        <v>0</v>
      </c>
      <c r="AV61" s="114" t="str">
        <f t="shared" si="169"/>
        <v/>
      </c>
      <c r="AW61" s="89">
        <f t="shared" si="170"/>
        <v>0</v>
      </c>
      <c r="AX61" s="114" t="str">
        <f t="shared" si="171"/>
        <v/>
      </c>
      <c r="AY61" s="89">
        <f t="shared" si="172"/>
        <v>0</v>
      </c>
      <c r="AZ61" s="116" t="str">
        <f t="shared" si="173"/>
        <v/>
      </c>
      <c r="BA61" s="113"/>
      <c r="BB61" s="122">
        <f t="shared" si="174"/>
        <v>0</v>
      </c>
      <c r="BC61" s="121" t="str">
        <f t="shared" si="175"/>
        <v/>
      </c>
      <c r="BD61" s="91">
        <f t="shared" si="176"/>
        <v>0</v>
      </c>
      <c r="BE61" s="121" t="str">
        <f t="shared" si="177"/>
        <v/>
      </c>
      <c r="BF61" s="91">
        <f t="shared" si="178"/>
        <v>0</v>
      </c>
      <c r="BG61" s="121" t="str">
        <f t="shared" si="179"/>
        <v/>
      </c>
      <c r="BH61" s="91">
        <f t="shared" si="180"/>
        <v>0</v>
      </c>
      <c r="BI61" s="121" t="str">
        <f t="shared" si="181"/>
        <v/>
      </c>
      <c r="BJ61" s="91">
        <f t="shared" si="182"/>
        <v>0</v>
      </c>
      <c r="BK61" s="121" t="str">
        <f t="shared" si="183"/>
        <v/>
      </c>
      <c r="BL61" s="91">
        <f t="shared" si="184"/>
        <v>0</v>
      </c>
      <c r="BM61" s="123" t="str">
        <f t="shared" si="185"/>
        <v/>
      </c>
      <c r="BN61" s="113"/>
      <c r="BO61" s="129">
        <f t="shared" si="186"/>
        <v>0</v>
      </c>
      <c r="BP61" s="128" t="str">
        <f t="shared" si="187"/>
        <v/>
      </c>
      <c r="BQ61" s="93">
        <f t="shared" si="188"/>
        <v>0</v>
      </c>
      <c r="BR61" s="128" t="str">
        <f t="shared" si="189"/>
        <v/>
      </c>
      <c r="BS61" s="93">
        <f t="shared" si="190"/>
        <v>0</v>
      </c>
      <c r="BT61" s="128" t="str">
        <f t="shared" si="191"/>
        <v/>
      </c>
      <c r="BU61" s="93">
        <f t="shared" si="192"/>
        <v>0</v>
      </c>
      <c r="BV61" s="128" t="str">
        <f t="shared" si="193"/>
        <v/>
      </c>
      <c r="BW61" s="93">
        <f t="shared" si="194"/>
        <v>0</v>
      </c>
      <c r="BX61" s="128" t="str">
        <f t="shared" si="195"/>
        <v/>
      </c>
      <c r="BY61" s="93">
        <f t="shared" si="196"/>
        <v>0</v>
      </c>
      <c r="BZ61" s="130" t="str">
        <f t="shared" si="197"/>
        <v/>
      </c>
      <c r="CA61" s="113"/>
      <c r="CB61" s="136">
        <f t="shared" si="198"/>
        <v>0</v>
      </c>
      <c r="CC61" s="135" t="str">
        <f t="shared" si="199"/>
        <v/>
      </c>
      <c r="CD61" s="95">
        <f t="shared" si="200"/>
        <v>0</v>
      </c>
      <c r="CE61" s="135" t="str">
        <f t="shared" si="201"/>
        <v/>
      </c>
      <c r="CF61" s="95">
        <f t="shared" si="202"/>
        <v>0</v>
      </c>
      <c r="CG61" s="135" t="str">
        <f t="shared" si="203"/>
        <v/>
      </c>
      <c r="CH61" s="95">
        <f t="shared" si="204"/>
        <v>0</v>
      </c>
      <c r="CI61" s="135" t="str">
        <f t="shared" si="205"/>
        <v/>
      </c>
      <c r="CJ61" s="95">
        <f t="shared" si="206"/>
        <v>0</v>
      </c>
      <c r="CK61" s="135" t="str">
        <f t="shared" si="207"/>
        <v/>
      </c>
      <c r="CL61" s="95">
        <f t="shared" si="208"/>
        <v>0</v>
      </c>
      <c r="CM61" s="137" t="str">
        <f t="shared" si="209"/>
        <v/>
      </c>
      <c r="CO61" s="163">
        <f>IFERROR(ROUNDUP((AB61*(VLOOKUP(VLOOKUP(AC61,Données!$J$2:$L$208,3,FALSE),Données!$E$10:$G$12,3,FALSE)))/1,0),0)</f>
        <v>0</v>
      </c>
      <c r="CP61" s="159">
        <f>IFERROR(ROUNDUP((AD61*(VLOOKUP(VLOOKUP(AE61,Données!$J$2:$L$208,3,FALSE),Données!$E$10:$G$12,3,FALSE)))/1,0),0)</f>
        <v>0</v>
      </c>
      <c r="CQ61" s="159">
        <f>IFERROR(ROUNDUP((AF61*(VLOOKUP(VLOOKUP(AG61,Données!$J$2:$L$208,3,FALSE),Données!$E$10:$G$12,3,FALSE)))/1,0),0)</f>
        <v>0</v>
      </c>
      <c r="CR61" s="159">
        <f>IFERROR(ROUNDUP((AH61*(VLOOKUP(VLOOKUP(AI61,Données!$J$2:$L$208,3,FALSE),Données!$E$10:$G$12,3,FALSE)))/1,0),0)</f>
        <v>0</v>
      </c>
      <c r="CS61" s="159">
        <f>IFERROR(ROUNDUP((AJ61*(VLOOKUP(VLOOKUP(AK61,Données!$J$2:$L$208,3,FALSE),Données!$E$10:$G$12,3,FALSE)))/1,0),0)</f>
        <v>0</v>
      </c>
      <c r="CT61" s="160">
        <f>IFERROR(ROUNDUP((AL61*(VLOOKUP(VLOOKUP(AM61,Données!$J$2:$L$208,3,FALSE),Données!$E$10:$G$12,3,FALSE)))/1,0),0)</f>
        <v>0</v>
      </c>
      <c r="CU61" s="158">
        <f>IF(ISNA(15/(VLOOKUP(VLOOKUP(AC61,Données!$J$2:$L$208,3,FALSE),Données!$E$10:$G$12,3,FALSE))),0,15/(VLOOKUP(VLOOKUP(AC61,Données!$J$2:$L$208,3,FALSE),Données!$E$10:$G$12,3,FALSE)))</f>
        <v>0</v>
      </c>
      <c r="CV61" s="159">
        <f>IF(ISNA(15/(VLOOKUP(VLOOKUP(AE61,Données!$J$2:$L$208,3,FALSE),Données!$E$10:$G$12,3,FALSE))),0,15/(VLOOKUP(VLOOKUP(AE61,Données!$J$2:$L$208,3,FALSE),Données!$E$10:$G$12,3,FALSE)))</f>
        <v>0</v>
      </c>
      <c r="CW61" s="159">
        <f>IF(ISNA(15/(VLOOKUP(VLOOKUP(AG61,Données!$J$2:$L$208,3,FALSE),Données!$E$10:$G$12,3,FALSE))),0,15/(VLOOKUP(VLOOKUP(AG61,Données!$J$2:$L$208,3,FALSE),Données!$E$10:$G$12,3,FALSE)))</f>
        <v>0</v>
      </c>
      <c r="CX61" s="159">
        <f>IF(ISNA(15/(VLOOKUP(VLOOKUP(AI61,Données!$J$2:$L$208,3,FALSE),Données!$E$10:$G$12,3,FALSE))),0,15/(VLOOKUP(VLOOKUP(AI61,Données!$J$2:$L$208,3,FALSE),Données!$E$10:$G$12,3,FALSE)))</f>
        <v>0</v>
      </c>
      <c r="CY61" s="159">
        <f>IF(ISNA(15/(VLOOKUP(VLOOKUP(AK61,Données!$J$2:$L$208,3,FALSE),Données!$E$10:$G$12,3,FALSE))),0,15/(VLOOKUP(VLOOKUP(AK61,Données!$J$2:$L$208,3,FALSE),Données!$E$10:$G$12,3,FALSE)))</f>
        <v>0</v>
      </c>
      <c r="CZ61" s="160">
        <f>IF(ISNA(15/(VLOOKUP(VLOOKUP(AM61,Données!$J$2:$L$208,3,FALSE),Données!$E$10:$G$12,3,FALSE))),0,15/(VLOOKUP(VLOOKUP(AM61,Données!$J$2:$L$208,3,FALSE),Données!$E$10:$G$12,3,FALSE)))</f>
        <v>0</v>
      </c>
      <c r="DA61" s="258">
        <v>61</v>
      </c>
      <c r="DB61" s="162">
        <f t="shared" si="252"/>
        <v>12</v>
      </c>
      <c r="DC61" s="161">
        <f t="shared" si="210"/>
        <v>0</v>
      </c>
      <c r="DD61" s="256">
        <f t="shared" si="211"/>
        <v>0</v>
      </c>
      <c r="DE61" s="259">
        <f>HLOOKUP(DA61,Plan!$I$6:$IO$26,17,FALSE)</f>
        <v>8</v>
      </c>
      <c r="DF61" s="164" t="s">
        <v>467</v>
      </c>
      <c r="DG61" s="157" t="str">
        <f t="shared" si="113"/>
        <v>20h00  8</v>
      </c>
      <c r="DH61" s="332">
        <f t="shared" si="212"/>
        <v>96</v>
      </c>
      <c r="DI61" s="334">
        <f t="shared" si="141"/>
        <v>300</v>
      </c>
      <c r="DK61" s="226">
        <f>IFERROR(ROUNDUP((AO61*(VLOOKUP(VLOOKUP(AP61,Données!$J$2:$L$208,3,FALSE),Données!$E$10:$G$12,3,FALSE)))/1,0),0)</f>
        <v>0</v>
      </c>
      <c r="DL61" s="173">
        <f>IFERROR(ROUNDUP((AQ61*(VLOOKUP(VLOOKUP(AR61,Données!$J$2:$L$208,3,FALSE),Données!$E$10:$G$12,3,FALSE)))/1,0),0)</f>
        <v>0</v>
      </c>
      <c r="DM61" s="173">
        <f>IFERROR(ROUNDUP((AS61*(VLOOKUP(VLOOKUP(AT61,Données!$J$2:$L$208,3,FALSE),Données!$E$10:$G$12,3,FALSE)))/1,0),0)</f>
        <v>0</v>
      </c>
      <c r="DN61" s="173">
        <f>IFERROR(ROUNDUP((AU61*(VLOOKUP(VLOOKUP(AV61,Données!$J$2:$L$208,3,FALSE),Données!$E$10:$G$12,3,FALSE)))/1,0),0)</f>
        <v>0</v>
      </c>
      <c r="DO61" s="173">
        <f>IFERROR(ROUNDUP((AW61*(VLOOKUP(VLOOKUP(AX61,Données!$J$2:$L$208,3,FALSE),Données!$E$10:$G$12,3,FALSE)))/1,0),0)</f>
        <v>0</v>
      </c>
      <c r="DP61" s="174">
        <f>IFERROR(ROUNDUP((AY61*(VLOOKUP(VLOOKUP(AZ61,Données!$J$2:$L$208,3,FALSE),Données!$E$10:$G$12,3,FALSE)))/1,0),0)</f>
        <v>0</v>
      </c>
      <c r="DQ61" s="172">
        <f>IF(ISNA(15/(VLOOKUP(VLOOKUP(AP61,Données!$J$2:$L$208,3,FALSE),Données!$E$10:$G$12,3,FALSE))),0,15/(VLOOKUP(VLOOKUP(AP61,Données!$J$2:$L$208,3,FALSE),Données!$E$10:$G$12,3,FALSE)))</f>
        <v>0</v>
      </c>
      <c r="DR61" s="173">
        <f>IF(ISNA(15/(VLOOKUP(VLOOKUP(AR61,Données!$J$2:$L$208,3,FALSE),Données!$E$10:$G$12,3,FALSE))),0,15/(VLOOKUP(VLOOKUP(AR61,Données!$J$2:$L$208,3,FALSE),Données!$E$10:$G$12,3,FALSE)))</f>
        <v>0</v>
      </c>
      <c r="DS61" s="173">
        <f>IF(ISNA(15/(VLOOKUP(VLOOKUP(AT61,Données!$J$2:$L$208,3,FALSE),Données!$E$10:$G$12,3,FALSE))),0,15/(VLOOKUP(VLOOKUP(AT61,Données!$J$2:$L$208,3,FALSE),Données!$E$10:$G$12,3,FALSE)))</f>
        <v>0</v>
      </c>
      <c r="DT61" s="173">
        <f>IF(ISNA(15/(VLOOKUP(VLOOKUP(AV61,Données!$J$2:$L$208,3,FALSE),Données!$E$10:$G$12,3,FALSE))),0,15/(VLOOKUP(VLOOKUP(AV61,Données!$J$2:$L$208,3,FALSE),Données!$E$10:$G$12,3,FALSE)))</f>
        <v>0</v>
      </c>
      <c r="DU61" s="173">
        <f>IF(ISNA(15/(VLOOKUP(VLOOKUP(AX61,Données!$J$2:$L$208,3,FALSE),Données!$E$10:$G$12,3,FALSE))),0,15/(VLOOKUP(VLOOKUP(AX61,Données!$J$2:$L$208,3,FALSE),Données!$E$10:$G$12,3,FALSE)))</f>
        <v>0</v>
      </c>
      <c r="DV61" s="174">
        <f>IF(ISNA(15/(VLOOKUP(VLOOKUP(AZ61,Données!$J$2:$L$208,3,FALSE),Données!$E$10:$G$12,3,FALSE))),0,15/(VLOOKUP(VLOOKUP(AZ61,Données!$J$2:$L$208,3,FALSE),Données!$E$10:$G$12,3,FALSE)))</f>
        <v>0</v>
      </c>
      <c r="DW61" s="282">
        <v>61</v>
      </c>
      <c r="DX61" s="169">
        <f t="shared" si="114"/>
        <v>36</v>
      </c>
      <c r="DY61" s="171">
        <f t="shared" si="115"/>
        <v>0</v>
      </c>
      <c r="DZ61" s="228" t="str">
        <f t="shared" si="213"/>
        <v/>
      </c>
      <c r="EA61" s="283">
        <f>HLOOKUP(DW61,Plan!$I$6:$IO$26,16,FALSE)</f>
        <v>0</v>
      </c>
      <c r="EB61" s="278" t="s">
        <v>467</v>
      </c>
      <c r="EC61" s="279" t="str">
        <f t="shared" si="116"/>
        <v>20h00  0</v>
      </c>
      <c r="ED61" s="84">
        <f t="shared" si="214"/>
        <v>0</v>
      </c>
      <c r="EE61" s="286">
        <f t="shared" si="143"/>
        <v>19</v>
      </c>
      <c r="EG61" s="208">
        <f>IFERROR(ROUNDUP((BB61*(VLOOKUP(VLOOKUP(BC61,Données!$J$2:$L$208,3,FALSE),Données!$E$10:$G$12,3,FALSE)))/1,0),0)</f>
        <v>0</v>
      </c>
      <c r="EH61" s="182">
        <f>IFERROR(ROUNDUP((BD61*(VLOOKUP(VLOOKUP(BE61,Données!$J$2:$L$208,3,FALSE),Données!$E$10:$G$12,3,FALSE)))/1,0),0)</f>
        <v>0</v>
      </c>
      <c r="EI61" s="182">
        <f>IFERROR(ROUNDUP((BF61*(VLOOKUP(VLOOKUP(BG61,Données!$J$2:$L$208,3,FALSE),Données!$E$10:$G$12,3,FALSE)))/1,0),0)</f>
        <v>0</v>
      </c>
      <c r="EJ61" s="182">
        <f>IFERROR(ROUNDUP((BH61*(VLOOKUP(VLOOKUP(BI61,Données!$J$2:$L$208,3,FALSE),Données!$E$10:$G$12,3,FALSE)))/1,0),0)</f>
        <v>0</v>
      </c>
      <c r="EK61" s="182">
        <f>IFERROR(ROUNDUP((BJ61*(VLOOKUP(VLOOKUP(BK61,Données!$J$2:$L$208,3,FALSE),Données!$E$10:$G$12,3,FALSE)))/1,0),0)</f>
        <v>0</v>
      </c>
      <c r="EL61" s="183">
        <f>IFERROR(ROUNDUP((BL61*(VLOOKUP(VLOOKUP(BM61,Données!$J$2:$L$208,3,FALSE),Données!$E$10:$G$12,3,FALSE)))/1,0),0)</f>
        <v>0</v>
      </c>
      <c r="EM61" s="181">
        <f>IF(ISNA(15/(VLOOKUP(VLOOKUP(BC61,Données!$J$2:$L$208,3,FALSE),Données!$E$10:$G$12,3,FALSE))),0,15/(VLOOKUP(VLOOKUP(BC61,Données!$J$2:$L$208,3,FALSE),Données!$E$10:$G$12,3,FALSE)))</f>
        <v>0</v>
      </c>
      <c r="EN61" s="182">
        <f>IF(ISNA(15/(VLOOKUP(VLOOKUP(BE61,Données!$J$2:$L$208,3,FALSE),Données!$E$10:$G$12,3,FALSE))),0,15/(VLOOKUP(VLOOKUP(BE61,Données!$J$2:$L$208,3,FALSE),Données!$E$10:$G$12,3,FALSE)))</f>
        <v>0</v>
      </c>
      <c r="EO61" s="182">
        <f>IF(ISNA(15/(VLOOKUP(VLOOKUP(BG61,Données!$J$2:$L$208,3,FALSE),Données!$E$10:$G$12,3,FALSE))),0,15/(VLOOKUP(VLOOKUP(BG61,Données!$J$2:$L$208,3,FALSE),Données!$E$10:$G$12,3,FALSE)))</f>
        <v>0</v>
      </c>
      <c r="EP61" s="182">
        <f>IF(ISNA(15/(VLOOKUP(VLOOKUP(BI61,Données!$J$2:$L$208,3,FALSE),Données!$E$10:$G$12,3,FALSE))),0,15/(VLOOKUP(VLOOKUP(BI61,Données!$J$2:$L$208,3,FALSE),Données!$E$10:$G$12,3,FALSE)))</f>
        <v>0</v>
      </c>
      <c r="EQ61" s="182">
        <f>IF(ISNA(15/(VLOOKUP(VLOOKUP(BK61,Données!$J$2:$L$208,3,FALSE),Données!$E$10:$G$12,3,FALSE))),0,15/(VLOOKUP(VLOOKUP(BK61,Données!$J$2:$L$208,3,FALSE),Données!$E$10:$G$12,3,FALSE)))</f>
        <v>0</v>
      </c>
      <c r="ER61" s="183">
        <f>IF(ISNA(15/(VLOOKUP(VLOOKUP(BM61,Données!$J$2:$L$208,3,FALSE),Données!$E$10:$G$12,3,FALSE))),0,15/(VLOOKUP(VLOOKUP(BM61,Données!$J$2:$L$208,3,FALSE),Données!$E$10:$G$12,3,FALSE)))</f>
        <v>0</v>
      </c>
      <c r="ES61" s="293">
        <v>61</v>
      </c>
      <c r="ET61" s="573">
        <f t="shared" si="117"/>
        <v>36</v>
      </c>
      <c r="EU61" s="180">
        <f t="shared" si="118"/>
        <v>0</v>
      </c>
      <c r="EV61" s="211" t="str">
        <f t="shared" si="215"/>
        <v/>
      </c>
      <c r="EW61" s="211">
        <f>HLOOKUP(ES61,Plan!$I$6:$IO$26,19,FALSE)</f>
        <v>9</v>
      </c>
      <c r="EX61" s="210" t="s">
        <v>467</v>
      </c>
      <c r="EY61" s="182" t="str">
        <f t="shared" si="119"/>
        <v>20h00  9</v>
      </c>
      <c r="EZ61" s="295">
        <f t="shared" si="216"/>
        <v>324</v>
      </c>
      <c r="FA61" s="296">
        <f t="shared" si="148"/>
        <v>12</v>
      </c>
      <c r="FC61" s="200">
        <f>IFERROR(ROUNDUP((BO61*(VLOOKUP(VLOOKUP(BP61,Données!$J$2:$L$208,3,FALSE),Données!$E$10:$G$12,3,FALSE)))/1,0),0)</f>
        <v>0</v>
      </c>
      <c r="FD61" s="190">
        <f>IFERROR(ROUNDUP((BQ61*(VLOOKUP(VLOOKUP(BR61,Données!$J$2:$L$208,3,FALSE),Données!$E$10:$G$12,3,FALSE)))/1,0),0)</f>
        <v>0</v>
      </c>
      <c r="FE61" s="190">
        <f>IFERROR(ROUNDUP((BS61*(VLOOKUP(VLOOKUP(BT61,Données!$J$2:$L$208,3,FALSE),Données!$E$10:$G$12,3,FALSE)))/1,0),0)</f>
        <v>0</v>
      </c>
      <c r="FF61" s="190">
        <f>IFERROR(ROUNDUP((BU61*(VLOOKUP(VLOOKUP(BV61,Données!$J$2:$L$208,3,FALSE),Données!$E$10:$G$12,3,FALSE)))/1,0),0)</f>
        <v>0</v>
      </c>
      <c r="FG61" s="190">
        <f>IFERROR(ROUNDUP((BW61*(VLOOKUP(VLOOKUP(BX61,Données!$J$2:$L$208,3,FALSE),Données!$E$10:$G$12,3,FALSE)))/1,0),0)</f>
        <v>0</v>
      </c>
      <c r="FH61" s="191">
        <f>IFERROR(ROUNDUP((BY61*(VLOOKUP(VLOOKUP(BZ61,Données!$J$2:$L$208,3,FALSE),Données!$E$10:$G$12,3,FALSE)))/1,0),0)</f>
        <v>0</v>
      </c>
      <c r="FI61" s="189">
        <f>IF(ISNA(15/(VLOOKUP(VLOOKUP(BP61,Données!$J$2:$L$208,3,FALSE),Données!$E$10:$G$12,3,FALSE))),0,15/(VLOOKUP(VLOOKUP(BP61,Données!$J$2:$L$208,3,FALSE),Données!$E$10:$G$12,3,FALSE)))</f>
        <v>0</v>
      </c>
      <c r="FJ61" s="190">
        <f>IF(ISNA(15/(VLOOKUP(VLOOKUP(BR61,Données!$J$2:$L$208,3,FALSE),Données!$E$10:$G$12,3,FALSE))),0,15/(VLOOKUP(VLOOKUP(BR61,Données!$J$2:$L$208,3,FALSE),Données!$E$10:$G$12,3,FALSE)))</f>
        <v>0</v>
      </c>
      <c r="FK61" s="190">
        <f>IF(ISNA(15/(VLOOKUP(VLOOKUP(BT61,Données!$J$2:$L$208,3,FALSE),Données!$E$10:$G$12,3,FALSE))),0,15/(VLOOKUP(VLOOKUP(BT61,Données!$J$2:$L$208,3,FALSE),Données!$E$10:$G$12,3,FALSE)))</f>
        <v>0</v>
      </c>
      <c r="FL61" s="190">
        <f>IF(ISNA(15/(VLOOKUP(VLOOKUP(BV61,Données!$J$2:$L$208,3,FALSE),Données!$E$10:$G$12,3,FALSE))),0,15/(VLOOKUP(VLOOKUP(BV61,Données!$J$2:$L$208,3,FALSE),Données!$E$10:$G$12,3,FALSE)))</f>
        <v>0</v>
      </c>
      <c r="FM61" s="190">
        <f>IF(ISNA(15/(VLOOKUP(VLOOKUP(BX61,Données!$J$2:$L$208,3,FALSE),Données!$E$10:$G$12,3,FALSE))),0,15/(VLOOKUP(VLOOKUP(BX61,Données!$J$2:$L$208,3,FALSE),Données!$E$10:$G$12,3,FALSE)))</f>
        <v>0</v>
      </c>
      <c r="FN61" s="191">
        <f>IF(ISNA(15/(VLOOKUP(VLOOKUP(BZ61,Données!$J$2:$L$208,3,FALSE),Données!$E$10:$G$12,3,FALSE))),0,15/(VLOOKUP(VLOOKUP(BZ61,Données!$J$2:$L$208,3,FALSE),Données!$E$10:$G$12,3,FALSE)))</f>
        <v>0</v>
      </c>
      <c r="FO61" s="305">
        <v>61</v>
      </c>
      <c r="FP61" s="188">
        <f t="shared" si="120"/>
        <v>36</v>
      </c>
      <c r="FQ61" s="190">
        <f t="shared" si="121"/>
        <v>0</v>
      </c>
      <c r="FR61" s="203" t="str">
        <f t="shared" si="217"/>
        <v/>
      </c>
      <c r="FS61" s="203">
        <f>HLOOKUP(FO61,Plan!$I$6:$IO$26,20,FALSE)</f>
        <v>0</v>
      </c>
      <c r="FT61" s="202" t="s">
        <v>467</v>
      </c>
      <c r="FU61" s="190" t="str">
        <f t="shared" si="122"/>
        <v>20h00  0</v>
      </c>
      <c r="FV61" s="307">
        <f t="shared" si="218"/>
        <v>0</v>
      </c>
      <c r="FW61" s="308">
        <f t="shared" si="145"/>
        <v>1220</v>
      </c>
      <c r="FY61" s="233">
        <f>IFERROR(ROUNDUP((CB61*(VLOOKUP(VLOOKUP(CC61,Données!$J$2:$L$208,3,FALSE),Données!$E$10:$G$12,3,FALSE)))/1,0),0)</f>
        <v>0</v>
      </c>
      <c r="FZ61" s="218">
        <f>IFERROR(ROUNDUP((CD61*(VLOOKUP(VLOOKUP(CE61,Données!$J$2:$L$208,3,FALSE),Données!$E$10:$G$12,3,FALSE)))/1,0),0)</f>
        <v>0</v>
      </c>
      <c r="GA61" s="218">
        <f>IFERROR(ROUNDUP((CF61*(VLOOKUP(VLOOKUP(CG61,Données!$J$2:$L$208,3,FALSE),Données!$E$10:$G$12,3,FALSE)))/1,0),0)</f>
        <v>0</v>
      </c>
      <c r="GB61" s="218">
        <f>IFERROR(ROUNDUP((CH61*(VLOOKUP(VLOOKUP(CI61,Données!$J$2:$L$208,3,FALSE),Données!$E$10:$G$12,3,FALSE)))/1,0),0)</f>
        <v>0</v>
      </c>
      <c r="GC61" s="218">
        <f>IFERROR(ROUNDUP((CJ61*(VLOOKUP(VLOOKUP(CK61,Données!$J$2:$L$208,3,FALSE),Données!$E$10:$G$12,3,FALSE)))/1,0),0)</f>
        <v>0</v>
      </c>
      <c r="GD61" s="219">
        <f>IFERROR(ROUNDUP((CL61*(VLOOKUP(VLOOKUP(CM61,Données!$J$2:$L$208,3,FALSE),Données!$E$10:$G$12,3,FALSE)))/1,0),0)</f>
        <v>0</v>
      </c>
      <c r="GE61" s="217">
        <f>IF(ISNA(15/(VLOOKUP(VLOOKUP(CC61,Données!$J$2:$L$208,3,FALSE),Données!$E$10:$G$12,3,FALSE))),0,15/(VLOOKUP(VLOOKUP(CC61,Données!$J$2:$L$208,3,FALSE),Données!$E$10:$G$12,3,FALSE)))</f>
        <v>0</v>
      </c>
      <c r="GF61" s="218">
        <f>IF(ISNA(15/(VLOOKUP(VLOOKUP(CE61,Données!$J$2:$L$208,3,FALSE),Données!$E$10:$G$12,3,FALSE))),0,15/(VLOOKUP(VLOOKUP(CE61,Données!$J$2:$L$208,3,FALSE),Données!$E$10:$G$12,3,FALSE)))</f>
        <v>0</v>
      </c>
      <c r="GG61" s="218">
        <f>IF(ISNA(15/(VLOOKUP(VLOOKUP(CG61,Données!$J$2:$L$208,3,FALSE),Données!$E$10:$G$12,3,FALSE))),0,15/(VLOOKUP(VLOOKUP(CG61,Données!$J$2:$L$208,3,FALSE),Données!$E$10:$G$12,3,FALSE)))</f>
        <v>0</v>
      </c>
      <c r="GH61" s="218">
        <f>IF(ISNA(15/(VLOOKUP(VLOOKUP(CI61,Données!$J$2:$L$208,3,FALSE),Données!$E$10:$G$12,3,FALSE))),0,15/(VLOOKUP(VLOOKUP(CI61,Données!$J$2:$L$208,3,FALSE),Données!$E$10:$G$12,3,FALSE)))</f>
        <v>0</v>
      </c>
      <c r="GI61" s="218">
        <f>IF(ISNA(15/(VLOOKUP(VLOOKUP(CK61,Données!$J$2:$L$208,3,FALSE),Données!$E$10:$G$12,3,FALSE))),0,15/(VLOOKUP(VLOOKUP(CK61,Données!$J$2:$L$208,3,FALSE),Données!$E$10:$G$12,3,FALSE)))</f>
        <v>0</v>
      </c>
      <c r="GJ61" s="219">
        <f>IF(ISNA(15/(VLOOKUP(VLOOKUP(CM61,Données!$J$2:$L$208,3,FALSE),Données!$E$10:$G$12,3,FALSE))),0,15/(VLOOKUP(VLOOKUP(CM61,Données!$J$2:$L$208,3,FALSE),Données!$E$10:$G$12,3,FALSE)))</f>
        <v>0</v>
      </c>
      <c r="GK61" s="318">
        <v>61</v>
      </c>
      <c r="GL61" s="216">
        <f t="shared" si="124"/>
        <v>36</v>
      </c>
      <c r="GM61" s="218">
        <f t="shared" si="125"/>
        <v>0</v>
      </c>
      <c r="GN61" s="236" t="str">
        <f t="shared" si="219"/>
        <v/>
      </c>
      <c r="GO61" s="236">
        <f>HLOOKUP(GK61,Plan!$I$6:$IO$26,21,FALSE)</f>
        <v>0</v>
      </c>
      <c r="GP61" s="235" t="s">
        <v>467</v>
      </c>
      <c r="GQ61" s="218" t="str">
        <f t="shared" si="126"/>
        <v>20h00  0</v>
      </c>
      <c r="GR61" s="320">
        <f t="shared" si="220"/>
        <v>0</v>
      </c>
      <c r="GS61" s="321">
        <f t="shared" si="146"/>
        <v>196</v>
      </c>
      <c r="GU61" s="427">
        <v>0.83333333333333337</v>
      </c>
      <c r="GV61" s="433" t="e">
        <f>#REF!</f>
        <v>#REF!</v>
      </c>
      <c r="GW61" s="434" t="e">
        <f>#REF!</f>
        <v>#REF!</v>
      </c>
      <c r="GX61" s="448" t="e">
        <f t="shared" si="127"/>
        <v>#REF!</v>
      </c>
      <c r="GY61" s="433" t="e">
        <f>#REF!</f>
        <v>#REF!</v>
      </c>
      <c r="GZ61" s="422" t="e">
        <f>#REF!</f>
        <v>#REF!</v>
      </c>
      <c r="HA61" s="434" t="e">
        <f>#REF!</f>
        <v>#REF!</v>
      </c>
      <c r="HB61" s="451" t="e">
        <f t="shared" si="128"/>
        <v>#REF!</v>
      </c>
      <c r="HD61" s="427">
        <v>0.83333333333333337</v>
      </c>
      <c r="HE61" s="453" t="str">
        <f>IF(AB61=0,"",IF(VLOOKUP(AC61,Données!$J$2:$M$258,4,FALSE)="G",AB61,""))</f>
        <v/>
      </c>
      <c r="HF61" s="397" t="str">
        <f>IF(AD61=0,"",IF(VLOOKUP(AE61,Données!$J$2:$M$258,4,FALSE)="G",AD61,""))</f>
        <v/>
      </c>
      <c r="HG61" s="397" t="str">
        <f>IF(AF61=0,"",IF(VLOOKUP(AG61,Données!$J$2:$M$258,4,FALSE)="G",AF61,""))</f>
        <v/>
      </c>
      <c r="HH61" s="397" t="str">
        <f>IF(AH61=0,"",IF(VLOOKUP(AI61,Données!$J$2:$M$258,4,FALSE)="G",AH61,""))</f>
        <v/>
      </c>
      <c r="HI61" s="397" t="str">
        <f>IF(AJ61=0,"",IF(VLOOKUP(AK61,Données!$J$2:$M$258,4,FALSE)="G",AJ61,""))</f>
        <v/>
      </c>
      <c r="HJ61" s="461" t="str">
        <f>IF(AL61=0,"",IF(VLOOKUP(AM61,Données!$J$2:$M$258,4,FALSE)="G",AL61,""))</f>
        <v/>
      </c>
      <c r="HK61" s="464">
        <f t="shared" si="129"/>
        <v>0</v>
      </c>
      <c r="HL61" s="453" t="str">
        <f>IF(AO61=0,"",IF(VLOOKUP(AP61,Données!$J$2:$M$258,4,FALSE)="G",AO61,""))</f>
        <v/>
      </c>
      <c r="HM61" s="397" t="str">
        <f>IF(AQ61=0,"",IF(VLOOKUP(AR61,Données!$J$2:$M$258,4,FALSE)="G",AQ61,""))</f>
        <v/>
      </c>
      <c r="HN61" s="397" t="str">
        <f>IF(AS61=0,"",IF(VLOOKUP(AT61,Données!$J$2:$M$258,4,FALSE)="G",AS61,""))</f>
        <v/>
      </c>
      <c r="HO61" s="397" t="str">
        <f>IF(AU61=0,"",IF(VLOOKUP(AV61,Données!$J$2:$M$258,4,FALSE)="G",AU61,""))</f>
        <v/>
      </c>
      <c r="HP61" s="397" t="str">
        <f>IF(AW61=0,"",IF(VLOOKUP(AX61,Données!$J$2:$M$258,4,FALSE)="G",AW61,""))</f>
        <v/>
      </c>
      <c r="HQ61" s="461" t="str">
        <f>IF(AY61=0,"",IF(VLOOKUP(AZ61,Données!$J$2:$M$258,4,FALSE)="G",AY61,""))</f>
        <v/>
      </c>
      <c r="HR61" s="464">
        <f t="shared" si="130"/>
        <v>0</v>
      </c>
      <c r="HS61" s="453" t="str">
        <f>IF(BB61=0,"",IF(VLOOKUP(BC61,Données!$J$2:$M$258,4,FALSE)="G",BB61,""))</f>
        <v/>
      </c>
      <c r="HT61" s="397" t="str">
        <f>IF(BD61=0,"",IF(VLOOKUP(BE61,Données!$J$2:$M$258,4,FALSE)="G",BD61,""))</f>
        <v/>
      </c>
      <c r="HU61" s="397" t="str">
        <f>IF(BF61=0,"",IF(VLOOKUP(BG61,Données!$J$2:$M$258,4,FALSE)="G",BF61,""))</f>
        <v/>
      </c>
      <c r="HV61" s="397" t="str">
        <f>IF(BH61=0,"",IF(VLOOKUP(BI61,Données!$J$2:$M$258,4,FALSE)="G",BH61,""))</f>
        <v/>
      </c>
      <c r="HW61" s="397" t="str">
        <f>IF(BJ61=0,"",IF(VLOOKUP(BK61,Données!$J$2:$M$258,4,FALSE)="G",BJ61,""))</f>
        <v/>
      </c>
      <c r="HX61" s="461" t="str">
        <f>IF(BL61=0,"",IF(VLOOKUP(BM61,Données!$J$2:$M$258,4,FALSE)="G",BL61,""))</f>
        <v/>
      </c>
      <c r="HY61" s="464">
        <f t="shared" si="131"/>
        <v>0</v>
      </c>
      <c r="HZ61" s="453" t="str">
        <f>IF(BO61=0,"",IF(VLOOKUP(BP61,Données!$J$2:$M$258,4,FALSE)="G",BO61,""))</f>
        <v/>
      </c>
      <c r="IA61" s="397" t="str">
        <f>IF(BQ61=0,"",IF(VLOOKUP(BR61,Données!$J$2:$M$258,4,FALSE)="G",BQ61,""))</f>
        <v/>
      </c>
      <c r="IB61" s="397" t="str">
        <f>IF(BS61=0,"",IF(VLOOKUP(BT61,Données!$J$2:$M$258,4,FALSE)="G",BS61,""))</f>
        <v/>
      </c>
      <c r="IC61" s="397" t="str">
        <f>IF(BU61=0,"",IF(VLOOKUP(BV61,Données!$J$2:$M$258,4,FALSE)="G",BU61,""))</f>
        <v/>
      </c>
      <c r="ID61" s="397" t="str">
        <f>IF(BW61=0,"",IF(VLOOKUP(BX61,Données!$J$2:$M$258,4,FALSE)="G",BW61,""))</f>
        <v/>
      </c>
      <c r="IE61" s="461" t="str">
        <f>IF(BY61=0,"",IF(VLOOKUP(BZ61,Données!$J$2:$M$258,4,FALSE)="G",BY61,""))</f>
        <v/>
      </c>
      <c r="IF61" s="464">
        <f t="shared" si="132"/>
        <v>0</v>
      </c>
      <c r="IG61" s="453" t="str">
        <f>IF(CB61=0,"",IF(VLOOKUP(CC61,Données!$J$2:$M$258,4,FALSE)="G",CB61,""))</f>
        <v/>
      </c>
      <c r="IH61" s="397" t="str">
        <f>IF(CD61=0,"",IF(VLOOKUP(CE61,Données!$J$2:$M$258,4,FALSE)="G",CD61,""))</f>
        <v/>
      </c>
      <c r="II61" s="397" t="str">
        <f>IF(CF61=0,"",IF(VLOOKUP(CG61,Données!$J$2:$M$258,4,FALSE)="G",CF61,""))</f>
        <v/>
      </c>
      <c r="IJ61" s="397" t="str">
        <f>IF(CH61=0,"",IF(VLOOKUP(CI61,Données!$J$2:$M$258,4,FALSE)="G",CH61,""))</f>
        <v/>
      </c>
      <c r="IK61" s="397" t="str">
        <f>IF(CJ61=0,"",IF(VLOOKUP(CK61,Données!$J$2:$M$258,4,FALSE)="G",CJ61,""))</f>
        <v/>
      </c>
      <c r="IL61" s="461" t="str">
        <f>IF(CL61=0,"",IF(VLOOKUP(CM61,Données!$J$2:$M$258,4,FALSE)="G",CL61,""))</f>
        <v/>
      </c>
      <c r="IM61" s="464">
        <f t="shared" si="133"/>
        <v>0</v>
      </c>
      <c r="IO61" s="480">
        <f t="shared" si="221"/>
        <v>0</v>
      </c>
      <c r="IP61" s="481">
        <f t="shared" si="222"/>
        <v>0</v>
      </c>
      <c r="IQ61" s="482">
        <f t="shared" si="223"/>
        <v>0</v>
      </c>
      <c r="IR61" s="483">
        <f t="shared" si="224"/>
        <v>0</v>
      </c>
      <c r="IS61" s="484">
        <f t="shared" si="225"/>
        <v>0</v>
      </c>
      <c r="IT61" s="481">
        <f t="shared" si="226"/>
        <v>0</v>
      </c>
      <c r="IU61" s="482">
        <f t="shared" si="134"/>
        <v>8</v>
      </c>
      <c r="IV61" s="485">
        <f t="shared" si="135"/>
        <v>0</v>
      </c>
      <c r="IW61" s="483">
        <f>HLOOKUP(FO61,Plan!$I$6:$IO$30,25,FALSE)</f>
        <v>0</v>
      </c>
      <c r="IX61" s="482" t="str">
        <f t="shared" si="227"/>
        <v>20h00  8</v>
      </c>
      <c r="IY61" s="485">
        <f t="shared" si="228"/>
        <v>96</v>
      </c>
      <c r="IZ61" s="486">
        <f t="shared" si="229"/>
        <v>300</v>
      </c>
      <c r="JA61" s="484" t="str">
        <f t="shared" si="230"/>
        <v>20h00  0</v>
      </c>
      <c r="JB61" s="485">
        <f t="shared" si="231"/>
        <v>0</v>
      </c>
      <c r="JC61" s="487">
        <f t="shared" si="232"/>
        <v>19</v>
      </c>
      <c r="JD61" s="488" t="e">
        <f t="shared" si="136"/>
        <v>#REF!</v>
      </c>
      <c r="JF61" s="512">
        <f t="shared" si="233"/>
        <v>0</v>
      </c>
      <c r="JG61" s="513">
        <f t="shared" si="234"/>
        <v>0</v>
      </c>
      <c r="JH61" s="514">
        <f t="shared" si="235"/>
        <v>0</v>
      </c>
      <c r="JI61" s="515">
        <f t="shared" si="236"/>
        <v>0</v>
      </c>
      <c r="JJ61" s="513">
        <f t="shared" si="237"/>
        <v>0</v>
      </c>
      <c r="JK61" s="516">
        <f t="shared" si="238"/>
        <v>0</v>
      </c>
      <c r="JL61" s="517">
        <f t="shared" si="239"/>
        <v>0</v>
      </c>
      <c r="JM61" s="513">
        <f t="shared" si="240"/>
        <v>0</v>
      </c>
      <c r="JN61" s="514">
        <f t="shared" si="241"/>
        <v>0</v>
      </c>
      <c r="JO61" s="506">
        <f t="shared" si="137"/>
        <v>9</v>
      </c>
      <c r="JP61" s="507">
        <f t="shared" si="138"/>
        <v>0</v>
      </c>
      <c r="JQ61" s="507">
        <f t="shared" si="139"/>
        <v>0</v>
      </c>
      <c r="JR61" s="508">
        <f>HLOOKUP(GK61,Plan!$I$6:$IO$30,25,FALSE)</f>
        <v>0</v>
      </c>
      <c r="JS61" s="515" t="str">
        <f t="shared" si="242"/>
        <v>20h00  9</v>
      </c>
      <c r="JT61" s="513">
        <f t="shared" si="243"/>
        <v>324</v>
      </c>
      <c r="JU61" s="518">
        <f t="shared" si="244"/>
        <v>12</v>
      </c>
      <c r="JV61" s="517" t="str">
        <f t="shared" si="245"/>
        <v>20h00  0</v>
      </c>
      <c r="JW61" s="513">
        <f t="shared" si="246"/>
        <v>0</v>
      </c>
      <c r="JX61" s="519">
        <f t="shared" si="247"/>
        <v>1220</v>
      </c>
      <c r="JY61" s="515" t="str">
        <f t="shared" si="248"/>
        <v>20h00  0</v>
      </c>
      <c r="JZ61" s="513">
        <f t="shared" si="249"/>
        <v>0</v>
      </c>
      <c r="KA61" s="518">
        <f t="shared" si="250"/>
        <v>196</v>
      </c>
      <c r="KB61" s="520" t="e">
        <f t="shared" si="140"/>
        <v>#REF!</v>
      </c>
    </row>
    <row r="62" spans="1:288" ht="14.25" x14ac:dyDescent="0.2">
      <c r="A62" s="385">
        <f t="shared" si="0"/>
        <v>61</v>
      </c>
      <c r="B62" s="386" t="s">
        <v>390</v>
      </c>
      <c r="C62" s="387" t="s">
        <v>28</v>
      </c>
      <c r="D62" s="388" t="s">
        <v>759</v>
      </c>
      <c r="E62" s="388" t="s">
        <v>262</v>
      </c>
      <c r="F62" s="388">
        <v>159</v>
      </c>
      <c r="G62" s="394" t="str">
        <f>IF(ISNA(VLOOKUP(E62,Données!$J$2:$K$258,2,FALSE)),"",VLOOKUP(E62,Données!$J$2:$K$258,2,FALSE))</f>
        <v>London Heathrow</v>
      </c>
      <c r="H62" s="80"/>
      <c r="I62" s="77" t="str">
        <f t="shared" si="107"/>
        <v>1355GPA</v>
      </c>
      <c r="J62" s="82"/>
      <c r="K62" s="344" t="s">
        <v>736</v>
      </c>
      <c r="M62" s="84">
        <f t="shared" si="1"/>
        <v>1</v>
      </c>
      <c r="N62" s="84">
        <f t="shared" si="2"/>
        <v>0</v>
      </c>
      <c r="O62" s="84">
        <f t="shared" si="3"/>
        <v>0</v>
      </c>
      <c r="P62" s="84">
        <f t="shared" si="4"/>
        <v>0</v>
      </c>
      <c r="Q62" s="84">
        <f t="shared" si="5"/>
        <v>0</v>
      </c>
      <c r="S62" s="86" t="str">
        <f t="shared" si="108"/>
        <v>1355</v>
      </c>
      <c r="T62" s="371" t="str">
        <f>VLOOKUP(S62,Données!$Q$2:$R$229,2,FALSE)</f>
        <v>1345</v>
      </c>
      <c r="U62" s="85">
        <f>COUNTIF($T$4:T62,T62)</f>
        <v>4</v>
      </c>
      <c r="V62" s="85" t="str">
        <f t="shared" si="6"/>
        <v>GPA</v>
      </c>
      <c r="W62" s="85" t="str">
        <f t="shared" si="109"/>
        <v>13454GPA</v>
      </c>
      <c r="X62" s="85">
        <f t="shared" si="149"/>
        <v>129</v>
      </c>
      <c r="Y62" s="85" t="str">
        <f t="shared" si="150"/>
        <v>CAI</v>
      </c>
      <c r="AA62" s="342" t="s">
        <v>52</v>
      </c>
      <c r="AB62" s="107">
        <f t="shared" si="151"/>
        <v>78</v>
      </c>
      <c r="AC62" s="106" t="str">
        <f t="shared" si="251"/>
        <v>LCY</v>
      </c>
      <c r="AD62" s="97">
        <f t="shared" si="152"/>
        <v>0</v>
      </c>
      <c r="AE62" s="106" t="str">
        <f t="shared" si="153"/>
        <v/>
      </c>
      <c r="AF62" s="97">
        <f t="shared" si="154"/>
        <v>0</v>
      </c>
      <c r="AG62" s="106" t="str">
        <f t="shared" si="155"/>
        <v/>
      </c>
      <c r="AH62" s="97">
        <f t="shared" si="156"/>
        <v>0</v>
      </c>
      <c r="AI62" s="106" t="str">
        <f t="shared" si="157"/>
        <v/>
      </c>
      <c r="AJ62" s="97">
        <f t="shared" si="158"/>
        <v>0</v>
      </c>
      <c r="AK62" s="106" t="str">
        <f t="shared" si="159"/>
        <v/>
      </c>
      <c r="AL62" s="97">
        <f t="shared" si="160"/>
        <v>0</v>
      </c>
      <c r="AM62" s="108" t="str">
        <f t="shared" si="161"/>
        <v/>
      </c>
      <c r="AN62" s="113"/>
      <c r="AO62" s="115">
        <f t="shared" si="162"/>
        <v>0</v>
      </c>
      <c r="AP62" s="114" t="str">
        <f t="shared" si="163"/>
        <v/>
      </c>
      <c r="AQ62" s="89">
        <f t="shared" si="164"/>
        <v>0</v>
      </c>
      <c r="AR62" s="114" t="str">
        <f t="shared" si="165"/>
        <v/>
      </c>
      <c r="AS62" s="89">
        <f t="shared" si="166"/>
        <v>0</v>
      </c>
      <c r="AT62" s="114" t="str">
        <f t="shared" si="167"/>
        <v/>
      </c>
      <c r="AU62" s="89">
        <f t="shared" si="168"/>
        <v>0</v>
      </c>
      <c r="AV62" s="114" t="str">
        <f t="shared" si="169"/>
        <v/>
      </c>
      <c r="AW62" s="89">
        <f t="shared" si="170"/>
        <v>0</v>
      </c>
      <c r="AX62" s="114" t="str">
        <f t="shared" si="171"/>
        <v/>
      </c>
      <c r="AY62" s="89">
        <f t="shared" si="172"/>
        <v>0</v>
      </c>
      <c r="AZ62" s="116" t="str">
        <f t="shared" si="173"/>
        <v/>
      </c>
      <c r="BA62" s="113"/>
      <c r="BB62" s="122">
        <f t="shared" si="174"/>
        <v>0</v>
      </c>
      <c r="BC62" s="121" t="str">
        <f t="shared" si="175"/>
        <v/>
      </c>
      <c r="BD62" s="91">
        <f t="shared" si="176"/>
        <v>0</v>
      </c>
      <c r="BE62" s="121" t="str">
        <f t="shared" si="177"/>
        <v/>
      </c>
      <c r="BF62" s="91">
        <f t="shared" si="178"/>
        <v>0</v>
      </c>
      <c r="BG62" s="121" t="str">
        <f t="shared" si="179"/>
        <v/>
      </c>
      <c r="BH62" s="91">
        <f t="shared" si="180"/>
        <v>0</v>
      </c>
      <c r="BI62" s="121" t="str">
        <f t="shared" si="181"/>
        <v/>
      </c>
      <c r="BJ62" s="91">
        <f t="shared" si="182"/>
        <v>0</v>
      </c>
      <c r="BK62" s="121" t="str">
        <f t="shared" si="183"/>
        <v/>
      </c>
      <c r="BL62" s="91">
        <f t="shared" si="184"/>
        <v>0</v>
      </c>
      <c r="BM62" s="123" t="str">
        <f t="shared" si="185"/>
        <v/>
      </c>
      <c r="BN62" s="113"/>
      <c r="BO62" s="129">
        <f t="shared" si="186"/>
        <v>0</v>
      </c>
      <c r="BP62" s="128" t="str">
        <f t="shared" si="187"/>
        <v/>
      </c>
      <c r="BQ62" s="93">
        <f t="shared" si="188"/>
        <v>147</v>
      </c>
      <c r="BR62" s="128" t="str">
        <f t="shared" si="189"/>
        <v>LHR</v>
      </c>
      <c r="BS62" s="93">
        <f t="shared" si="190"/>
        <v>0</v>
      </c>
      <c r="BT62" s="128" t="str">
        <f t="shared" si="191"/>
        <v/>
      </c>
      <c r="BU62" s="93">
        <f t="shared" si="192"/>
        <v>0</v>
      </c>
      <c r="BV62" s="128" t="str">
        <f t="shared" si="193"/>
        <v/>
      </c>
      <c r="BW62" s="93">
        <f t="shared" si="194"/>
        <v>0</v>
      </c>
      <c r="BX62" s="128" t="str">
        <f t="shared" si="195"/>
        <v/>
      </c>
      <c r="BY62" s="93">
        <f t="shared" si="196"/>
        <v>0</v>
      </c>
      <c r="BZ62" s="130" t="str">
        <f t="shared" si="197"/>
        <v/>
      </c>
      <c r="CA62" s="113"/>
      <c r="CB62" s="136">
        <f t="shared" si="198"/>
        <v>0</v>
      </c>
      <c r="CC62" s="135" t="str">
        <f t="shared" si="199"/>
        <v/>
      </c>
      <c r="CD62" s="95">
        <f t="shared" si="200"/>
        <v>0</v>
      </c>
      <c r="CE62" s="135" t="str">
        <f t="shared" si="201"/>
        <v/>
      </c>
      <c r="CF62" s="95">
        <f t="shared" si="202"/>
        <v>0</v>
      </c>
      <c r="CG62" s="135" t="str">
        <f t="shared" si="203"/>
        <v/>
      </c>
      <c r="CH62" s="95">
        <f t="shared" si="204"/>
        <v>0</v>
      </c>
      <c r="CI62" s="135" t="str">
        <f t="shared" si="205"/>
        <v/>
      </c>
      <c r="CJ62" s="95">
        <f t="shared" si="206"/>
        <v>0</v>
      </c>
      <c r="CK62" s="135" t="str">
        <f t="shared" si="207"/>
        <v/>
      </c>
      <c r="CL62" s="95">
        <f t="shared" si="208"/>
        <v>0</v>
      </c>
      <c r="CM62" s="137" t="str">
        <f t="shared" si="209"/>
        <v/>
      </c>
      <c r="CO62" s="163">
        <f>IFERROR(ROUNDUP((AB62*(VLOOKUP(VLOOKUP(AC62,Données!$J$2:$L$208,3,FALSE),Données!$E$10:$G$12,3,FALSE)))/1,0),0)</f>
        <v>33</v>
      </c>
      <c r="CP62" s="159">
        <f>IFERROR(ROUNDUP((AD62*(VLOOKUP(VLOOKUP(AE62,Données!$J$2:$L$208,3,FALSE),Données!$E$10:$G$12,3,FALSE)))/1,0),0)</f>
        <v>0</v>
      </c>
      <c r="CQ62" s="159">
        <f>IFERROR(ROUNDUP((AF62*(VLOOKUP(VLOOKUP(AG62,Données!$J$2:$L$208,3,FALSE),Données!$E$10:$G$12,3,FALSE)))/1,0),0)</f>
        <v>0</v>
      </c>
      <c r="CR62" s="159">
        <f>IFERROR(ROUNDUP((AH62*(VLOOKUP(VLOOKUP(AI62,Données!$J$2:$L$208,3,FALSE),Données!$E$10:$G$12,3,FALSE)))/1,0),0)</f>
        <v>0</v>
      </c>
      <c r="CS62" s="159">
        <f>IFERROR(ROUNDUP((AJ62*(VLOOKUP(VLOOKUP(AK62,Données!$J$2:$L$208,3,FALSE),Données!$E$10:$G$12,3,FALSE)))/1,0),0)</f>
        <v>0</v>
      </c>
      <c r="CT62" s="160">
        <f>IFERROR(ROUNDUP((AL62*(VLOOKUP(VLOOKUP(AM62,Données!$J$2:$L$208,3,FALSE),Données!$E$10:$G$12,3,FALSE)))/1,0),0)</f>
        <v>0</v>
      </c>
      <c r="CU62" s="158">
        <f>IF(ISNA(15/(VLOOKUP(VLOOKUP(AC62,Données!$J$2:$L$208,3,FALSE),Données!$E$10:$G$12,3,FALSE))),0,15/(VLOOKUP(VLOOKUP(AC62,Données!$J$2:$L$208,3,FALSE),Données!$E$10:$G$12,3,FALSE)))</f>
        <v>36</v>
      </c>
      <c r="CV62" s="159">
        <f>IF(ISNA(15/(VLOOKUP(VLOOKUP(AE62,Données!$J$2:$L$208,3,FALSE),Données!$E$10:$G$12,3,FALSE))),0,15/(VLOOKUP(VLOOKUP(AE62,Données!$J$2:$L$208,3,FALSE),Données!$E$10:$G$12,3,FALSE)))</f>
        <v>0</v>
      </c>
      <c r="CW62" s="159">
        <f>IF(ISNA(15/(VLOOKUP(VLOOKUP(AG62,Données!$J$2:$L$208,3,FALSE),Données!$E$10:$G$12,3,FALSE))),0,15/(VLOOKUP(VLOOKUP(AG62,Données!$J$2:$L$208,3,FALSE),Données!$E$10:$G$12,3,FALSE)))</f>
        <v>0</v>
      </c>
      <c r="CX62" s="159">
        <f>IF(ISNA(15/(VLOOKUP(VLOOKUP(AI62,Données!$J$2:$L$208,3,FALSE),Données!$E$10:$G$12,3,FALSE))),0,15/(VLOOKUP(VLOOKUP(AI62,Données!$J$2:$L$208,3,FALSE),Données!$E$10:$G$12,3,FALSE)))</f>
        <v>0</v>
      </c>
      <c r="CY62" s="159">
        <f>IF(ISNA(15/(VLOOKUP(VLOOKUP(AK62,Données!$J$2:$L$208,3,FALSE),Données!$E$10:$G$12,3,FALSE))),0,15/(VLOOKUP(VLOOKUP(AK62,Données!$J$2:$L$208,3,FALSE),Données!$E$10:$G$12,3,FALSE)))</f>
        <v>0</v>
      </c>
      <c r="CZ62" s="160">
        <f>IF(ISNA(15/(VLOOKUP(VLOOKUP(AM62,Données!$J$2:$L$208,3,FALSE),Données!$E$10:$G$12,3,FALSE))),0,15/(VLOOKUP(VLOOKUP(AM62,Données!$J$2:$L$208,3,FALSE),Données!$E$10:$G$12,3,FALSE)))</f>
        <v>0</v>
      </c>
      <c r="DA62" s="258">
        <v>62</v>
      </c>
      <c r="DB62" s="162">
        <f t="shared" si="252"/>
        <v>36</v>
      </c>
      <c r="DC62" s="161">
        <f t="shared" si="210"/>
        <v>33</v>
      </c>
      <c r="DD62" s="256">
        <f t="shared" si="211"/>
        <v>78</v>
      </c>
      <c r="DE62" s="259">
        <f>HLOOKUP(DA62,Plan!$I$6:$IO$26,17,FALSE)</f>
        <v>8</v>
      </c>
      <c r="DF62" s="164" t="s">
        <v>468</v>
      </c>
      <c r="DG62" s="157" t="str">
        <f t="shared" si="113"/>
        <v>20h15  8</v>
      </c>
      <c r="DH62" s="332">
        <f t="shared" si="212"/>
        <v>288</v>
      </c>
      <c r="DI62" s="334">
        <f t="shared" si="141"/>
        <v>237</v>
      </c>
      <c r="DK62" s="226">
        <f>IFERROR(ROUNDUP((AO62*(VLOOKUP(VLOOKUP(AP62,Données!$J$2:$L$208,3,FALSE),Données!$E$10:$G$12,3,FALSE)))/1,0),0)</f>
        <v>0</v>
      </c>
      <c r="DL62" s="173">
        <f>IFERROR(ROUNDUP((AQ62*(VLOOKUP(VLOOKUP(AR62,Données!$J$2:$L$208,3,FALSE),Données!$E$10:$G$12,3,FALSE)))/1,0),0)</f>
        <v>0</v>
      </c>
      <c r="DM62" s="173">
        <f>IFERROR(ROUNDUP((AS62*(VLOOKUP(VLOOKUP(AT62,Données!$J$2:$L$208,3,FALSE),Données!$E$10:$G$12,3,FALSE)))/1,0),0)</f>
        <v>0</v>
      </c>
      <c r="DN62" s="173">
        <f>IFERROR(ROUNDUP((AU62*(VLOOKUP(VLOOKUP(AV62,Données!$J$2:$L$208,3,FALSE),Données!$E$10:$G$12,3,FALSE)))/1,0),0)</f>
        <v>0</v>
      </c>
      <c r="DO62" s="173">
        <f>IFERROR(ROUNDUP((AW62*(VLOOKUP(VLOOKUP(AX62,Données!$J$2:$L$208,3,FALSE),Données!$E$10:$G$12,3,FALSE)))/1,0),0)</f>
        <v>0</v>
      </c>
      <c r="DP62" s="174">
        <f>IFERROR(ROUNDUP((AY62*(VLOOKUP(VLOOKUP(AZ62,Données!$J$2:$L$208,3,FALSE),Données!$E$10:$G$12,3,FALSE)))/1,0),0)</f>
        <v>0</v>
      </c>
      <c r="DQ62" s="172">
        <f>IF(ISNA(15/(VLOOKUP(VLOOKUP(AP62,Données!$J$2:$L$208,3,FALSE),Données!$E$10:$G$12,3,FALSE))),0,15/(VLOOKUP(VLOOKUP(AP62,Données!$J$2:$L$208,3,FALSE),Données!$E$10:$G$12,3,FALSE)))</f>
        <v>0</v>
      </c>
      <c r="DR62" s="173">
        <f>IF(ISNA(15/(VLOOKUP(VLOOKUP(AR62,Données!$J$2:$L$208,3,FALSE),Données!$E$10:$G$12,3,FALSE))),0,15/(VLOOKUP(VLOOKUP(AR62,Données!$J$2:$L$208,3,FALSE),Données!$E$10:$G$12,3,FALSE)))</f>
        <v>0</v>
      </c>
      <c r="DS62" s="173">
        <f>IF(ISNA(15/(VLOOKUP(VLOOKUP(AT62,Données!$J$2:$L$208,3,FALSE),Données!$E$10:$G$12,3,FALSE))),0,15/(VLOOKUP(VLOOKUP(AT62,Données!$J$2:$L$208,3,FALSE),Données!$E$10:$G$12,3,FALSE)))</f>
        <v>0</v>
      </c>
      <c r="DT62" s="173">
        <f>IF(ISNA(15/(VLOOKUP(VLOOKUP(AV62,Données!$J$2:$L$208,3,FALSE),Données!$E$10:$G$12,3,FALSE))),0,15/(VLOOKUP(VLOOKUP(AV62,Données!$J$2:$L$208,3,FALSE),Données!$E$10:$G$12,3,FALSE)))</f>
        <v>0</v>
      </c>
      <c r="DU62" s="173">
        <f>IF(ISNA(15/(VLOOKUP(VLOOKUP(AX62,Données!$J$2:$L$208,3,FALSE),Données!$E$10:$G$12,3,FALSE))),0,15/(VLOOKUP(VLOOKUP(AX62,Données!$J$2:$L$208,3,FALSE),Données!$E$10:$G$12,3,FALSE)))</f>
        <v>0</v>
      </c>
      <c r="DV62" s="174">
        <f>IF(ISNA(15/(VLOOKUP(VLOOKUP(AZ62,Données!$J$2:$L$208,3,FALSE),Données!$E$10:$G$12,3,FALSE))),0,15/(VLOOKUP(VLOOKUP(AZ62,Données!$J$2:$L$208,3,FALSE),Données!$E$10:$G$12,3,FALSE)))</f>
        <v>0</v>
      </c>
      <c r="DW62" s="282">
        <v>62</v>
      </c>
      <c r="DX62" s="169">
        <f t="shared" si="114"/>
        <v>36</v>
      </c>
      <c r="DY62" s="171">
        <f t="shared" si="115"/>
        <v>0</v>
      </c>
      <c r="DZ62" s="228" t="str">
        <f t="shared" si="213"/>
        <v/>
      </c>
      <c r="EA62" s="283">
        <f>HLOOKUP(DW62,Plan!$I$6:$IO$26,16,FALSE)</f>
        <v>0</v>
      </c>
      <c r="EB62" s="278" t="s">
        <v>468</v>
      </c>
      <c r="EC62" s="279" t="str">
        <f t="shared" si="116"/>
        <v>20h15  0</v>
      </c>
      <c r="ED62" s="84">
        <f t="shared" si="214"/>
        <v>0</v>
      </c>
      <c r="EE62" s="286">
        <f t="shared" si="143"/>
        <v>35.25</v>
      </c>
      <c r="EG62" s="208">
        <f>IFERROR(ROUNDUP((BB62*(VLOOKUP(VLOOKUP(BC62,Données!$J$2:$L$208,3,FALSE),Données!$E$10:$G$12,3,FALSE)))/1,0),0)</f>
        <v>0</v>
      </c>
      <c r="EH62" s="182">
        <f>IFERROR(ROUNDUP((BD62*(VLOOKUP(VLOOKUP(BE62,Données!$J$2:$L$208,3,FALSE),Données!$E$10:$G$12,3,FALSE)))/1,0),0)</f>
        <v>0</v>
      </c>
      <c r="EI62" s="182">
        <f>IFERROR(ROUNDUP((BF62*(VLOOKUP(VLOOKUP(BG62,Données!$J$2:$L$208,3,FALSE),Données!$E$10:$G$12,3,FALSE)))/1,0),0)</f>
        <v>0</v>
      </c>
      <c r="EJ62" s="182">
        <f>IFERROR(ROUNDUP((BH62*(VLOOKUP(VLOOKUP(BI62,Données!$J$2:$L$208,3,FALSE),Données!$E$10:$G$12,3,FALSE)))/1,0),0)</f>
        <v>0</v>
      </c>
      <c r="EK62" s="182">
        <f>IFERROR(ROUNDUP((BJ62*(VLOOKUP(VLOOKUP(BK62,Données!$J$2:$L$208,3,FALSE),Données!$E$10:$G$12,3,FALSE)))/1,0),0)</f>
        <v>0</v>
      </c>
      <c r="EL62" s="183">
        <f>IFERROR(ROUNDUP((BL62*(VLOOKUP(VLOOKUP(BM62,Données!$J$2:$L$208,3,FALSE),Données!$E$10:$G$12,3,FALSE)))/1,0),0)</f>
        <v>0</v>
      </c>
      <c r="EM62" s="181">
        <f>IF(ISNA(15/(VLOOKUP(VLOOKUP(BC62,Données!$J$2:$L$208,3,FALSE),Données!$E$10:$G$12,3,FALSE))),0,15/(VLOOKUP(VLOOKUP(BC62,Données!$J$2:$L$208,3,FALSE),Données!$E$10:$G$12,3,FALSE)))</f>
        <v>0</v>
      </c>
      <c r="EN62" s="182">
        <f>IF(ISNA(15/(VLOOKUP(VLOOKUP(BE62,Données!$J$2:$L$208,3,FALSE),Données!$E$10:$G$12,3,FALSE))),0,15/(VLOOKUP(VLOOKUP(BE62,Données!$J$2:$L$208,3,FALSE),Données!$E$10:$G$12,3,FALSE)))</f>
        <v>0</v>
      </c>
      <c r="EO62" s="182">
        <f>IF(ISNA(15/(VLOOKUP(VLOOKUP(BG62,Données!$J$2:$L$208,3,FALSE),Données!$E$10:$G$12,3,FALSE))),0,15/(VLOOKUP(VLOOKUP(BG62,Données!$J$2:$L$208,3,FALSE),Données!$E$10:$G$12,3,FALSE)))</f>
        <v>0</v>
      </c>
      <c r="EP62" s="182">
        <f>IF(ISNA(15/(VLOOKUP(VLOOKUP(BI62,Données!$J$2:$L$208,3,FALSE),Données!$E$10:$G$12,3,FALSE))),0,15/(VLOOKUP(VLOOKUP(BI62,Données!$J$2:$L$208,3,FALSE),Données!$E$10:$G$12,3,FALSE)))</f>
        <v>0</v>
      </c>
      <c r="EQ62" s="182">
        <f>IF(ISNA(15/(VLOOKUP(VLOOKUP(BK62,Données!$J$2:$L$208,3,FALSE),Données!$E$10:$G$12,3,FALSE))),0,15/(VLOOKUP(VLOOKUP(BK62,Données!$J$2:$L$208,3,FALSE),Données!$E$10:$G$12,3,FALSE)))</f>
        <v>0</v>
      </c>
      <c r="ER62" s="183">
        <f>IF(ISNA(15/(VLOOKUP(VLOOKUP(BM62,Données!$J$2:$L$208,3,FALSE),Données!$E$10:$G$12,3,FALSE))),0,15/(VLOOKUP(VLOOKUP(BM62,Données!$J$2:$L$208,3,FALSE),Données!$E$10:$G$12,3,FALSE)))</f>
        <v>0</v>
      </c>
      <c r="ES62" s="293">
        <v>62</v>
      </c>
      <c r="ET62" s="573">
        <f t="shared" si="117"/>
        <v>36</v>
      </c>
      <c r="EU62" s="180">
        <f t="shared" si="118"/>
        <v>0</v>
      </c>
      <c r="EV62" s="211" t="str">
        <f t="shared" si="215"/>
        <v/>
      </c>
      <c r="EW62" s="211">
        <f>HLOOKUP(ES62,Plan!$I$6:$IO$26,19,FALSE)</f>
        <v>9</v>
      </c>
      <c r="EX62" s="210" t="s">
        <v>468</v>
      </c>
      <c r="EY62" s="182" t="str">
        <f t="shared" si="119"/>
        <v>20h15  9</v>
      </c>
      <c r="EZ62" s="295">
        <f t="shared" si="216"/>
        <v>324</v>
      </c>
      <c r="FA62" s="296">
        <f t="shared" si="148"/>
        <v>44</v>
      </c>
      <c r="FC62" s="200">
        <f>IFERROR(ROUNDUP((BO62*(VLOOKUP(VLOOKUP(BP62,Données!$J$2:$L$208,3,FALSE),Données!$E$10:$G$12,3,FALSE)))/1,0),0)</f>
        <v>0</v>
      </c>
      <c r="FD62" s="190">
        <f>IFERROR(ROUNDUP((BQ62*(VLOOKUP(VLOOKUP(BR62,Données!$J$2:$L$208,3,FALSE),Données!$E$10:$G$12,3,FALSE)))/1,0),0)</f>
        <v>62</v>
      </c>
      <c r="FE62" s="190">
        <f>IFERROR(ROUNDUP((BS62*(VLOOKUP(VLOOKUP(BT62,Données!$J$2:$L$208,3,FALSE),Données!$E$10:$G$12,3,FALSE)))/1,0),0)</f>
        <v>0</v>
      </c>
      <c r="FF62" s="190">
        <f>IFERROR(ROUNDUP((BU62*(VLOOKUP(VLOOKUP(BV62,Données!$J$2:$L$208,3,FALSE),Données!$E$10:$G$12,3,FALSE)))/1,0),0)</f>
        <v>0</v>
      </c>
      <c r="FG62" s="190">
        <f>IFERROR(ROUNDUP((BW62*(VLOOKUP(VLOOKUP(BX62,Données!$J$2:$L$208,3,FALSE),Données!$E$10:$G$12,3,FALSE)))/1,0),0)</f>
        <v>0</v>
      </c>
      <c r="FH62" s="191">
        <f>IFERROR(ROUNDUP((BY62*(VLOOKUP(VLOOKUP(BZ62,Données!$J$2:$L$208,3,FALSE),Données!$E$10:$G$12,3,FALSE)))/1,0),0)</f>
        <v>0</v>
      </c>
      <c r="FI62" s="189">
        <f>IF(ISNA(15/(VLOOKUP(VLOOKUP(BP62,Données!$J$2:$L$208,3,FALSE),Données!$E$10:$G$12,3,FALSE))),0,15/(VLOOKUP(VLOOKUP(BP62,Données!$J$2:$L$208,3,FALSE),Données!$E$10:$G$12,3,FALSE)))</f>
        <v>0</v>
      </c>
      <c r="FJ62" s="190">
        <f>IF(ISNA(15/(VLOOKUP(VLOOKUP(BR62,Données!$J$2:$L$208,3,FALSE),Données!$E$10:$G$12,3,FALSE))),0,15/(VLOOKUP(VLOOKUP(BR62,Données!$J$2:$L$208,3,FALSE),Données!$E$10:$G$12,3,FALSE)))</f>
        <v>36</v>
      </c>
      <c r="FK62" s="190">
        <f>IF(ISNA(15/(VLOOKUP(VLOOKUP(BT62,Données!$J$2:$L$208,3,FALSE),Données!$E$10:$G$12,3,FALSE))),0,15/(VLOOKUP(VLOOKUP(BT62,Données!$J$2:$L$208,3,FALSE),Données!$E$10:$G$12,3,FALSE)))</f>
        <v>0</v>
      </c>
      <c r="FL62" s="190">
        <f>IF(ISNA(15/(VLOOKUP(VLOOKUP(BV62,Données!$J$2:$L$208,3,FALSE),Données!$E$10:$G$12,3,FALSE))),0,15/(VLOOKUP(VLOOKUP(BV62,Données!$J$2:$L$208,3,FALSE),Données!$E$10:$G$12,3,FALSE)))</f>
        <v>0</v>
      </c>
      <c r="FM62" s="190">
        <f>IF(ISNA(15/(VLOOKUP(VLOOKUP(BX62,Données!$J$2:$L$208,3,FALSE),Données!$E$10:$G$12,3,FALSE))),0,15/(VLOOKUP(VLOOKUP(BX62,Données!$J$2:$L$208,3,FALSE),Données!$E$10:$G$12,3,FALSE)))</f>
        <v>0</v>
      </c>
      <c r="FN62" s="191">
        <f>IF(ISNA(15/(VLOOKUP(VLOOKUP(BZ62,Données!$J$2:$L$208,3,FALSE),Données!$E$10:$G$12,3,FALSE))),0,15/(VLOOKUP(VLOOKUP(BZ62,Données!$J$2:$L$208,3,FALSE),Données!$E$10:$G$12,3,FALSE)))</f>
        <v>0</v>
      </c>
      <c r="FO62" s="305">
        <v>62</v>
      </c>
      <c r="FP62" s="188">
        <f t="shared" si="120"/>
        <v>36</v>
      </c>
      <c r="FQ62" s="190">
        <f t="shared" si="121"/>
        <v>62</v>
      </c>
      <c r="FR62" s="203">
        <f t="shared" si="217"/>
        <v>147</v>
      </c>
      <c r="FS62" s="203">
        <f>HLOOKUP(FO62,Plan!$I$6:$IO$26,20,FALSE)</f>
        <v>0</v>
      </c>
      <c r="FT62" s="202" t="s">
        <v>468</v>
      </c>
      <c r="FU62" s="190" t="str">
        <f t="shared" si="122"/>
        <v>20h15  0</v>
      </c>
      <c r="FV62" s="307">
        <f t="shared" si="218"/>
        <v>0</v>
      </c>
      <c r="FW62" s="308">
        <f t="shared" si="145"/>
        <v>1282</v>
      </c>
      <c r="FY62" s="233">
        <f>IFERROR(ROUNDUP((CB62*(VLOOKUP(VLOOKUP(CC62,Données!$J$2:$L$208,3,FALSE),Données!$E$10:$G$12,3,FALSE)))/1,0),0)</f>
        <v>0</v>
      </c>
      <c r="FZ62" s="218">
        <f>IFERROR(ROUNDUP((CD62*(VLOOKUP(VLOOKUP(CE62,Données!$J$2:$L$208,3,FALSE),Données!$E$10:$G$12,3,FALSE)))/1,0),0)</f>
        <v>0</v>
      </c>
      <c r="GA62" s="218">
        <f>IFERROR(ROUNDUP((CF62*(VLOOKUP(VLOOKUP(CG62,Données!$J$2:$L$208,3,FALSE),Données!$E$10:$G$12,3,FALSE)))/1,0),0)</f>
        <v>0</v>
      </c>
      <c r="GB62" s="218">
        <f>IFERROR(ROUNDUP((CH62*(VLOOKUP(VLOOKUP(CI62,Données!$J$2:$L$208,3,FALSE),Données!$E$10:$G$12,3,FALSE)))/1,0),0)</f>
        <v>0</v>
      </c>
      <c r="GC62" s="218">
        <f>IFERROR(ROUNDUP((CJ62*(VLOOKUP(VLOOKUP(CK62,Données!$J$2:$L$208,3,FALSE),Données!$E$10:$G$12,3,FALSE)))/1,0),0)</f>
        <v>0</v>
      </c>
      <c r="GD62" s="219">
        <f>IFERROR(ROUNDUP((CL62*(VLOOKUP(VLOOKUP(CM62,Données!$J$2:$L$208,3,FALSE),Données!$E$10:$G$12,3,FALSE)))/1,0),0)</f>
        <v>0</v>
      </c>
      <c r="GE62" s="217">
        <f>IF(ISNA(15/(VLOOKUP(VLOOKUP(CC62,Données!$J$2:$L$208,3,FALSE),Données!$E$10:$G$12,3,FALSE))),0,15/(VLOOKUP(VLOOKUP(CC62,Données!$J$2:$L$208,3,FALSE),Données!$E$10:$G$12,3,FALSE)))</f>
        <v>0</v>
      </c>
      <c r="GF62" s="218">
        <f>IF(ISNA(15/(VLOOKUP(VLOOKUP(CE62,Données!$J$2:$L$208,3,FALSE),Données!$E$10:$G$12,3,FALSE))),0,15/(VLOOKUP(VLOOKUP(CE62,Données!$J$2:$L$208,3,FALSE),Données!$E$10:$G$12,3,FALSE)))</f>
        <v>0</v>
      </c>
      <c r="GG62" s="218">
        <f>IF(ISNA(15/(VLOOKUP(VLOOKUP(CG62,Données!$J$2:$L$208,3,FALSE),Données!$E$10:$G$12,3,FALSE))),0,15/(VLOOKUP(VLOOKUP(CG62,Données!$J$2:$L$208,3,FALSE),Données!$E$10:$G$12,3,FALSE)))</f>
        <v>0</v>
      </c>
      <c r="GH62" s="218">
        <f>IF(ISNA(15/(VLOOKUP(VLOOKUP(CI62,Données!$J$2:$L$208,3,FALSE),Données!$E$10:$G$12,3,FALSE))),0,15/(VLOOKUP(VLOOKUP(CI62,Données!$J$2:$L$208,3,FALSE),Données!$E$10:$G$12,3,FALSE)))</f>
        <v>0</v>
      </c>
      <c r="GI62" s="218">
        <f>IF(ISNA(15/(VLOOKUP(VLOOKUP(CK62,Données!$J$2:$L$208,3,FALSE),Données!$E$10:$G$12,3,FALSE))),0,15/(VLOOKUP(VLOOKUP(CK62,Données!$J$2:$L$208,3,FALSE),Données!$E$10:$G$12,3,FALSE)))</f>
        <v>0</v>
      </c>
      <c r="GJ62" s="219">
        <f>IF(ISNA(15/(VLOOKUP(VLOOKUP(CM62,Données!$J$2:$L$208,3,FALSE),Données!$E$10:$G$12,3,FALSE))),0,15/(VLOOKUP(VLOOKUP(CM62,Données!$J$2:$L$208,3,FALSE),Données!$E$10:$G$12,3,FALSE)))</f>
        <v>0</v>
      </c>
      <c r="GK62" s="318">
        <v>62</v>
      </c>
      <c r="GL62" s="216">
        <f t="shared" si="124"/>
        <v>36</v>
      </c>
      <c r="GM62" s="218">
        <f t="shared" si="125"/>
        <v>0</v>
      </c>
      <c r="GN62" s="236" t="str">
        <f t="shared" si="219"/>
        <v/>
      </c>
      <c r="GO62" s="236">
        <f>HLOOKUP(GK62,Plan!$I$6:$IO$26,21,FALSE)</f>
        <v>0</v>
      </c>
      <c r="GP62" s="235" t="s">
        <v>468</v>
      </c>
      <c r="GQ62" s="218" t="str">
        <f t="shared" si="126"/>
        <v>20h15  0</v>
      </c>
      <c r="GR62" s="320">
        <f t="shared" si="220"/>
        <v>0</v>
      </c>
      <c r="GS62" s="321">
        <f t="shared" si="146"/>
        <v>196</v>
      </c>
      <c r="GU62" s="427">
        <v>0.84375</v>
      </c>
      <c r="GV62" s="433" t="e">
        <f>#REF!</f>
        <v>#REF!</v>
      </c>
      <c r="GW62" s="434" t="e">
        <f>#REF!</f>
        <v>#REF!</v>
      </c>
      <c r="GX62" s="448" t="e">
        <f t="shared" si="127"/>
        <v>#REF!</v>
      </c>
      <c r="GY62" s="433" t="e">
        <f>#REF!</f>
        <v>#REF!</v>
      </c>
      <c r="GZ62" s="422" t="e">
        <f>#REF!</f>
        <v>#REF!</v>
      </c>
      <c r="HA62" s="434" t="e">
        <f>#REF!</f>
        <v>#REF!</v>
      </c>
      <c r="HB62" s="451" t="e">
        <f t="shared" si="128"/>
        <v>#REF!</v>
      </c>
      <c r="HD62" s="427">
        <v>0.84375</v>
      </c>
      <c r="HE62" s="453">
        <f>IF(AB62=0,"",IF(VLOOKUP(AC62,Données!$J$2:$M$258,4,FALSE)="G",AB62,""))</f>
        <v>78</v>
      </c>
      <c r="HF62" s="397" t="str">
        <f>IF(AD62=0,"",IF(VLOOKUP(AE62,Données!$J$2:$M$258,4,FALSE)="G",AD62,""))</f>
        <v/>
      </c>
      <c r="HG62" s="397" t="str">
        <f>IF(AF62=0,"",IF(VLOOKUP(AG62,Données!$J$2:$M$258,4,FALSE)="G",AF62,""))</f>
        <v/>
      </c>
      <c r="HH62" s="397" t="str">
        <f>IF(AH62=0,"",IF(VLOOKUP(AI62,Données!$J$2:$M$258,4,FALSE)="G",AH62,""))</f>
        <v/>
      </c>
      <c r="HI62" s="397" t="str">
        <f>IF(AJ62=0,"",IF(VLOOKUP(AK62,Données!$J$2:$M$258,4,FALSE)="G",AJ62,""))</f>
        <v/>
      </c>
      <c r="HJ62" s="461" t="str">
        <f>IF(AL62=0,"",IF(VLOOKUP(AM62,Données!$J$2:$M$258,4,FALSE)="G",AL62,""))</f>
        <v/>
      </c>
      <c r="HK62" s="464">
        <f t="shared" si="129"/>
        <v>78</v>
      </c>
      <c r="HL62" s="453" t="str">
        <f>IF(AO62=0,"",IF(VLOOKUP(AP62,Données!$J$2:$M$258,4,FALSE)="G",AO62,""))</f>
        <v/>
      </c>
      <c r="HM62" s="397" t="str">
        <f>IF(AQ62=0,"",IF(VLOOKUP(AR62,Données!$J$2:$M$258,4,FALSE)="G",AQ62,""))</f>
        <v/>
      </c>
      <c r="HN62" s="397" t="str">
        <f>IF(AS62=0,"",IF(VLOOKUP(AT62,Données!$J$2:$M$258,4,FALSE)="G",AS62,""))</f>
        <v/>
      </c>
      <c r="HO62" s="397" t="str">
        <f>IF(AU62=0,"",IF(VLOOKUP(AV62,Données!$J$2:$M$258,4,FALSE)="G",AU62,""))</f>
        <v/>
      </c>
      <c r="HP62" s="397" t="str">
        <f>IF(AW62=0,"",IF(VLOOKUP(AX62,Données!$J$2:$M$258,4,FALSE)="G",AW62,""))</f>
        <v/>
      </c>
      <c r="HQ62" s="461" t="str">
        <f>IF(AY62=0,"",IF(VLOOKUP(AZ62,Données!$J$2:$M$258,4,FALSE)="G",AY62,""))</f>
        <v/>
      </c>
      <c r="HR62" s="464">
        <f t="shared" si="130"/>
        <v>0</v>
      </c>
      <c r="HS62" s="453" t="str">
        <f>IF(BB62=0,"",IF(VLOOKUP(BC62,Données!$J$2:$M$258,4,FALSE)="G",BB62,""))</f>
        <v/>
      </c>
      <c r="HT62" s="397" t="str">
        <f>IF(BD62=0,"",IF(VLOOKUP(BE62,Données!$J$2:$M$258,4,FALSE)="G",BD62,""))</f>
        <v/>
      </c>
      <c r="HU62" s="397" t="str">
        <f>IF(BF62=0,"",IF(VLOOKUP(BG62,Données!$J$2:$M$258,4,FALSE)="G",BF62,""))</f>
        <v/>
      </c>
      <c r="HV62" s="397" t="str">
        <f>IF(BH62=0,"",IF(VLOOKUP(BI62,Données!$J$2:$M$258,4,FALSE)="G",BH62,""))</f>
        <v/>
      </c>
      <c r="HW62" s="397" t="str">
        <f>IF(BJ62=0,"",IF(VLOOKUP(BK62,Données!$J$2:$M$258,4,FALSE)="G",BJ62,""))</f>
        <v/>
      </c>
      <c r="HX62" s="461" t="str">
        <f>IF(BL62=0,"",IF(VLOOKUP(BM62,Données!$J$2:$M$258,4,FALSE)="G",BL62,""))</f>
        <v/>
      </c>
      <c r="HY62" s="464">
        <f t="shared" si="131"/>
        <v>0</v>
      </c>
      <c r="HZ62" s="453" t="str">
        <f>IF(BO62=0,"",IF(VLOOKUP(BP62,Données!$J$2:$M$258,4,FALSE)="G",BO62,""))</f>
        <v/>
      </c>
      <c r="IA62" s="397">
        <f>IF(BQ62=0,"",IF(VLOOKUP(BR62,Données!$J$2:$M$258,4,FALSE)="G",BQ62,""))</f>
        <v>147</v>
      </c>
      <c r="IB62" s="397" t="str">
        <f>IF(BS62=0,"",IF(VLOOKUP(BT62,Données!$J$2:$M$258,4,FALSE)="G",BS62,""))</f>
        <v/>
      </c>
      <c r="IC62" s="397" t="str">
        <f>IF(BU62=0,"",IF(VLOOKUP(BV62,Données!$J$2:$M$258,4,FALSE)="G",BU62,""))</f>
        <v/>
      </c>
      <c r="ID62" s="397" t="str">
        <f>IF(BW62=0,"",IF(VLOOKUP(BX62,Données!$J$2:$M$258,4,FALSE)="G",BW62,""))</f>
        <v/>
      </c>
      <c r="IE62" s="461" t="str">
        <f>IF(BY62=0,"",IF(VLOOKUP(BZ62,Données!$J$2:$M$258,4,FALSE)="G",BY62,""))</f>
        <v/>
      </c>
      <c r="IF62" s="464">
        <f t="shared" si="132"/>
        <v>147</v>
      </c>
      <c r="IG62" s="453" t="str">
        <f>IF(CB62=0,"",IF(VLOOKUP(CC62,Données!$J$2:$M$258,4,FALSE)="G",CB62,""))</f>
        <v/>
      </c>
      <c r="IH62" s="397" t="str">
        <f>IF(CD62=0,"",IF(VLOOKUP(CE62,Données!$J$2:$M$258,4,FALSE)="G",CD62,""))</f>
        <v/>
      </c>
      <c r="II62" s="397" t="str">
        <f>IF(CF62=0,"",IF(VLOOKUP(CG62,Données!$J$2:$M$258,4,FALSE)="G",CF62,""))</f>
        <v/>
      </c>
      <c r="IJ62" s="397" t="str">
        <f>IF(CH62=0,"",IF(VLOOKUP(CI62,Données!$J$2:$M$258,4,FALSE)="G",CH62,""))</f>
        <v/>
      </c>
      <c r="IK62" s="397" t="str">
        <f>IF(CJ62=0,"",IF(VLOOKUP(CK62,Données!$J$2:$M$258,4,FALSE)="G",CJ62,""))</f>
        <v/>
      </c>
      <c r="IL62" s="461" t="str">
        <f>IF(CL62=0,"",IF(VLOOKUP(CM62,Données!$J$2:$M$258,4,FALSE)="G",CL62,""))</f>
        <v/>
      </c>
      <c r="IM62" s="464">
        <f t="shared" si="133"/>
        <v>0</v>
      </c>
      <c r="IO62" s="480">
        <f t="shared" si="221"/>
        <v>78</v>
      </c>
      <c r="IP62" s="481">
        <f t="shared" si="222"/>
        <v>0</v>
      </c>
      <c r="IQ62" s="482">
        <f t="shared" si="223"/>
        <v>0</v>
      </c>
      <c r="IR62" s="483">
        <f t="shared" si="224"/>
        <v>0</v>
      </c>
      <c r="IS62" s="484">
        <f t="shared" si="225"/>
        <v>78</v>
      </c>
      <c r="IT62" s="481">
        <f t="shared" si="226"/>
        <v>0</v>
      </c>
      <c r="IU62" s="482">
        <f t="shared" si="134"/>
        <v>8</v>
      </c>
      <c r="IV62" s="485">
        <f t="shared" si="135"/>
        <v>0</v>
      </c>
      <c r="IW62" s="483">
        <f>HLOOKUP(FO62,Plan!$I$6:$IO$30,25,FALSE)</f>
        <v>0</v>
      </c>
      <c r="IX62" s="482" t="str">
        <f t="shared" si="227"/>
        <v>20h15  8</v>
      </c>
      <c r="IY62" s="485">
        <f t="shared" si="228"/>
        <v>288</v>
      </c>
      <c r="IZ62" s="486">
        <f t="shared" si="229"/>
        <v>237</v>
      </c>
      <c r="JA62" s="484" t="str">
        <f t="shared" si="230"/>
        <v>20h15  0</v>
      </c>
      <c r="JB62" s="485">
        <f t="shared" si="231"/>
        <v>0</v>
      </c>
      <c r="JC62" s="487">
        <f t="shared" si="232"/>
        <v>35.25</v>
      </c>
      <c r="JD62" s="488" t="e">
        <f t="shared" si="136"/>
        <v>#REF!</v>
      </c>
      <c r="JF62" s="512">
        <f t="shared" si="233"/>
        <v>0</v>
      </c>
      <c r="JG62" s="513">
        <f t="shared" si="234"/>
        <v>147</v>
      </c>
      <c r="JH62" s="514">
        <f t="shared" si="235"/>
        <v>0</v>
      </c>
      <c r="JI62" s="515">
        <f t="shared" si="236"/>
        <v>0</v>
      </c>
      <c r="JJ62" s="513">
        <f t="shared" si="237"/>
        <v>147</v>
      </c>
      <c r="JK62" s="516">
        <f t="shared" si="238"/>
        <v>0</v>
      </c>
      <c r="JL62" s="517">
        <f t="shared" si="239"/>
        <v>0</v>
      </c>
      <c r="JM62" s="513">
        <f t="shared" si="240"/>
        <v>0</v>
      </c>
      <c r="JN62" s="514">
        <f t="shared" si="241"/>
        <v>0</v>
      </c>
      <c r="JO62" s="506">
        <f t="shared" si="137"/>
        <v>9</v>
      </c>
      <c r="JP62" s="507">
        <f t="shared" si="138"/>
        <v>0</v>
      </c>
      <c r="JQ62" s="507">
        <f t="shared" si="139"/>
        <v>0</v>
      </c>
      <c r="JR62" s="508">
        <f>HLOOKUP(GK62,Plan!$I$6:$IO$30,25,FALSE)</f>
        <v>0</v>
      </c>
      <c r="JS62" s="515" t="str">
        <f t="shared" si="242"/>
        <v>20h15  9</v>
      </c>
      <c r="JT62" s="513">
        <f t="shared" si="243"/>
        <v>324</v>
      </c>
      <c r="JU62" s="518">
        <f t="shared" si="244"/>
        <v>44</v>
      </c>
      <c r="JV62" s="517" t="str">
        <f t="shared" si="245"/>
        <v>20h15  0</v>
      </c>
      <c r="JW62" s="513">
        <f t="shared" si="246"/>
        <v>0</v>
      </c>
      <c r="JX62" s="519">
        <f t="shared" si="247"/>
        <v>1282</v>
      </c>
      <c r="JY62" s="515" t="str">
        <f t="shared" si="248"/>
        <v>20h15  0</v>
      </c>
      <c r="JZ62" s="513">
        <f t="shared" si="249"/>
        <v>0</v>
      </c>
      <c r="KA62" s="518">
        <f t="shared" si="250"/>
        <v>196</v>
      </c>
      <c r="KB62" s="520" t="e">
        <f t="shared" si="140"/>
        <v>#REF!</v>
      </c>
    </row>
    <row r="63" spans="1:288" ht="14.25" x14ac:dyDescent="0.2">
      <c r="A63" s="385">
        <f t="shared" si="0"/>
        <v>62</v>
      </c>
      <c r="B63" s="386" t="s">
        <v>407</v>
      </c>
      <c r="C63" s="387" t="s">
        <v>28</v>
      </c>
      <c r="D63" s="388" t="s">
        <v>777</v>
      </c>
      <c r="E63" s="388" t="s">
        <v>280</v>
      </c>
      <c r="F63" s="388">
        <v>184</v>
      </c>
      <c r="G63" s="394" t="str">
        <f>IF(ISNA(VLOOKUP(E63,Données!$J$2:$K$258,2,FALSE)),"",VLOOKUP(E63,Données!$J$2:$K$258,2,FALSE))</f>
        <v>Manchester</v>
      </c>
      <c r="H63" s="80"/>
      <c r="I63" s="77" t="str">
        <f t="shared" si="107"/>
        <v>1410GPA</v>
      </c>
      <c r="J63" s="82"/>
      <c r="K63" s="344" t="s">
        <v>737</v>
      </c>
      <c r="M63" s="84">
        <f t="shared" si="1"/>
        <v>0</v>
      </c>
      <c r="N63" s="84">
        <f t="shared" si="2"/>
        <v>0</v>
      </c>
      <c r="O63" s="84">
        <f t="shared" si="3"/>
        <v>0</v>
      </c>
      <c r="P63" s="84">
        <f t="shared" si="4"/>
        <v>0</v>
      </c>
      <c r="Q63" s="84">
        <f t="shared" si="5"/>
        <v>0</v>
      </c>
      <c r="S63" s="86" t="str">
        <f t="shared" si="108"/>
        <v>1410</v>
      </c>
      <c r="T63" s="371" t="str">
        <f>VLOOKUP(S63,Données!$Q$2:$R$229,2,FALSE)</f>
        <v>1400</v>
      </c>
      <c r="U63" s="85">
        <f>COUNTIF($T$4:T63,T63)</f>
        <v>1</v>
      </c>
      <c r="V63" s="85" t="str">
        <f t="shared" si="6"/>
        <v>GPA</v>
      </c>
      <c r="W63" s="85" t="str">
        <f t="shared" si="109"/>
        <v>14001GPA</v>
      </c>
      <c r="X63" s="85">
        <f t="shared" si="149"/>
        <v>82</v>
      </c>
      <c r="Y63" s="85" t="str">
        <f t="shared" si="150"/>
        <v>JED</v>
      </c>
      <c r="AA63" s="342" t="s">
        <v>53</v>
      </c>
      <c r="AB63" s="107">
        <f t="shared" si="151"/>
        <v>157</v>
      </c>
      <c r="AC63" s="106" t="str">
        <f t="shared" si="251"/>
        <v>SVO</v>
      </c>
      <c r="AD63" s="97">
        <f t="shared" si="152"/>
        <v>0</v>
      </c>
      <c r="AE63" s="106" t="str">
        <f t="shared" si="153"/>
        <v/>
      </c>
      <c r="AF63" s="97">
        <f t="shared" si="154"/>
        <v>0</v>
      </c>
      <c r="AG63" s="106" t="str">
        <f t="shared" si="155"/>
        <v/>
      </c>
      <c r="AH63" s="97">
        <f t="shared" si="156"/>
        <v>0</v>
      </c>
      <c r="AI63" s="106" t="str">
        <f t="shared" si="157"/>
        <v/>
      </c>
      <c r="AJ63" s="97">
        <f t="shared" si="158"/>
        <v>0</v>
      </c>
      <c r="AK63" s="106" t="str">
        <f t="shared" si="159"/>
        <v/>
      </c>
      <c r="AL63" s="97">
        <f t="shared" si="160"/>
        <v>0</v>
      </c>
      <c r="AM63" s="108" t="str">
        <f t="shared" si="161"/>
        <v/>
      </c>
      <c r="AN63" s="113"/>
      <c r="AO63" s="115">
        <f t="shared" si="162"/>
        <v>0</v>
      </c>
      <c r="AP63" s="114" t="str">
        <f t="shared" si="163"/>
        <v/>
      </c>
      <c r="AQ63" s="89">
        <f t="shared" si="164"/>
        <v>0</v>
      </c>
      <c r="AR63" s="114" t="str">
        <f t="shared" si="165"/>
        <v/>
      </c>
      <c r="AS63" s="89">
        <f t="shared" si="166"/>
        <v>18</v>
      </c>
      <c r="AT63" s="114" t="str">
        <f t="shared" si="167"/>
        <v>ADD</v>
      </c>
      <c r="AU63" s="89">
        <f t="shared" si="168"/>
        <v>0</v>
      </c>
      <c r="AV63" s="114" t="str">
        <f t="shared" si="169"/>
        <v/>
      </c>
      <c r="AW63" s="89">
        <f t="shared" si="170"/>
        <v>0</v>
      </c>
      <c r="AX63" s="114" t="str">
        <f t="shared" si="171"/>
        <v/>
      </c>
      <c r="AY63" s="89">
        <f t="shared" si="172"/>
        <v>0</v>
      </c>
      <c r="AZ63" s="116" t="str">
        <f t="shared" si="173"/>
        <v/>
      </c>
      <c r="BA63" s="113"/>
      <c r="BB63" s="122">
        <f t="shared" si="174"/>
        <v>0</v>
      </c>
      <c r="BC63" s="121" t="str">
        <f t="shared" si="175"/>
        <v/>
      </c>
      <c r="BD63" s="91">
        <f t="shared" si="176"/>
        <v>0</v>
      </c>
      <c r="BE63" s="121" t="str">
        <f t="shared" si="177"/>
        <v/>
      </c>
      <c r="BF63" s="91">
        <f t="shared" si="178"/>
        <v>0</v>
      </c>
      <c r="BG63" s="121" t="str">
        <f t="shared" si="179"/>
        <v/>
      </c>
      <c r="BH63" s="91">
        <f t="shared" si="180"/>
        <v>0</v>
      </c>
      <c r="BI63" s="121" t="str">
        <f t="shared" si="181"/>
        <v/>
      </c>
      <c r="BJ63" s="91">
        <f t="shared" si="182"/>
        <v>0</v>
      </c>
      <c r="BK63" s="121" t="str">
        <f t="shared" si="183"/>
        <v/>
      </c>
      <c r="BL63" s="91">
        <f t="shared" si="184"/>
        <v>0</v>
      </c>
      <c r="BM63" s="123" t="str">
        <f t="shared" si="185"/>
        <v/>
      </c>
      <c r="BN63" s="113"/>
      <c r="BO63" s="129">
        <f t="shared" si="186"/>
        <v>0</v>
      </c>
      <c r="BP63" s="128" t="str">
        <f t="shared" si="187"/>
        <v/>
      </c>
      <c r="BQ63" s="93">
        <f t="shared" si="188"/>
        <v>156</v>
      </c>
      <c r="BR63" s="128" t="str">
        <f t="shared" si="189"/>
        <v>BRS</v>
      </c>
      <c r="BS63" s="93">
        <f t="shared" si="190"/>
        <v>0</v>
      </c>
      <c r="BT63" s="128" t="str">
        <f t="shared" si="191"/>
        <v/>
      </c>
      <c r="BU63" s="93">
        <f t="shared" si="192"/>
        <v>0</v>
      </c>
      <c r="BV63" s="128" t="str">
        <f t="shared" si="193"/>
        <v/>
      </c>
      <c r="BW63" s="93">
        <f t="shared" si="194"/>
        <v>0</v>
      </c>
      <c r="BX63" s="128" t="str">
        <f t="shared" si="195"/>
        <v/>
      </c>
      <c r="BY63" s="93">
        <f t="shared" si="196"/>
        <v>0</v>
      </c>
      <c r="BZ63" s="130" t="str">
        <f t="shared" si="197"/>
        <v/>
      </c>
      <c r="CA63" s="113"/>
      <c r="CB63" s="136">
        <f t="shared" si="198"/>
        <v>0</v>
      </c>
      <c r="CC63" s="135" t="str">
        <f t="shared" si="199"/>
        <v/>
      </c>
      <c r="CD63" s="95">
        <f t="shared" si="200"/>
        <v>0</v>
      </c>
      <c r="CE63" s="135" t="str">
        <f t="shared" si="201"/>
        <v/>
      </c>
      <c r="CF63" s="95">
        <f t="shared" si="202"/>
        <v>0</v>
      </c>
      <c r="CG63" s="135" t="str">
        <f t="shared" si="203"/>
        <v/>
      </c>
      <c r="CH63" s="95">
        <f t="shared" si="204"/>
        <v>0</v>
      </c>
      <c r="CI63" s="135" t="str">
        <f t="shared" si="205"/>
        <v/>
      </c>
      <c r="CJ63" s="95">
        <f t="shared" si="206"/>
        <v>0</v>
      </c>
      <c r="CK63" s="135" t="str">
        <f t="shared" si="207"/>
        <v/>
      </c>
      <c r="CL63" s="95">
        <f t="shared" si="208"/>
        <v>0</v>
      </c>
      <c r="CM63" s="137" t="str">
        <f t="shared" si="209"/>
        <v/>
      </c>
      <c r="CO63" s="163">
        <f>IFERROR(ROUNDUP((AB63*(VLOOKUP(VLOOKUP(AC63,Données!$J$2:$L$208,3,FALSE),Données!$E$10:$G$12,3,FALSE)))/1,0),0)</f>
        <v>210</v>
      </c>
      <c r="CP63" s="159">
        <f>IFERROR(ROUNDUP((AD63*(VLOOKUP(VLOOKUP(AE63,Données!$J$2:$L$208,3,FALSE),Données!$E$10:$G$12,3,FALSE)))/1,0),0)</f>
        <v>0</v>
      </c>
      <c r="CQ63" s="159">
        <f>IFERROR(ROUNDUP((AF63*(VLOOKUP(VLOOKUP(AG63,Données!$J$2:$L$208,3,FALSE),Données!$E$10:$G$12,3,FALSE)))/1,0),0)</f>
        <v>0</v>
      </c>
      <c r="CR63" s="159">
        <f>IFERROR(ROUNDUP((AH63*(VLOOKUP(VLOOKUP(AI63,Données!$J$2:$L$208,3,FALSE),Données!$E$10:$G$12,3,FALSE)))/1,0),0)</f>
        <v>0</v>
      </c>
      <c r="CS63" s="159">
        <f>IFERROR(ROUNDUP((AJ63*(VLOOKUP(VLOOKUP(AK63,Données!$J$2:$L$208,3,FALSE),Données!$E$10:$G$12,3,FALSE)))/1,0),0)</f>
        <v>0</v>
      </c>
      <c r="CT63" s="160">
        <f>IFERROR(ROUNDUP((AL63*(VLOOKUP(VLOOKUP(AM63,Données!$J$2:$L$208,3,FALSE),Données!$E$10:$G$12,3,FALSE)))/1,0),0)</f>
        <v>0</v>
      </c>
      <c r="CU63" s="158">
        <f>IF(ISNA(15/(VLOOKUP(VLOOKUP(AC63,Données!$J$2:$L$208,3,FALSE),Données!$E$10:$G$12,3,FALSE))),0,15/(VLOOKUP(VLOOKUP(AC63,Données!$J$2:$L$208,3,FALSE),Données!$E$10:$G$12,3,FALSE)))</f>
        <v>11.25</v>
      </c>
      <c r="CV63" s="159">
        <f>IF(ISNA(15/(VLOOKUP(VLOOKUP(AE63,Données!$J$2:$L$208,3,FALSE),Données!$E$10:$G$12,3,FALSE))),0,15/(VLOOKUP(VLOOKUP(AE63,Données!$J$2:$L$208,3,FALSE),Données!$E$10:$G$12,3,FALSE)))</f>
        <v>0</v>
      </c>
      <c r="CW63" s="159">
        <f>IF(ISNA(15/(VLOOKUP(VLOOKUP(AG63,Données!$J$2:$L$208,3,FALSE),Données!$E$10:$G$12,3,FALSE))),0,15/(VLOOKUP(VLOOKUP(AG63,Données!$J$2:$L$208,3,FALSE),Données!$E$10:$G$12,3,FALSE)))</f>
        <v>0</v>
      </c>
      <c r="CX63" s="159">
        <f>IF(ISNA(15/(VLOOKUP(VLOOKUP(AI63,Données!$J$2:$L$208,3,FALSE),Données!$E$10:$G$12,3,FALSE))),0,15/(VLOOKUP(VLOOKUP(AI63,Données!$J$2:$L$208,3,FALSE),Données!$E$10:$G$12,3,FALSE)))</f>
        <v>0</v>
      </c>
      <c r="CY63" s="159">
        <f>IF(ISNA(15/(VLOOKUP(VLOOKUP(AK63,Données!$J$2:$L$208,3,FALSE),Données!$E$10:$G$12,3,FALSE))),0,15/(VLOOKUP(VLOOKUP(AK63,Données!$J$2:$L$208,3,FALSE),Données!$E$10:$G$12,3,FALSE)))</f>
        <v>0</v>
      </c>
      <c r="CZ63" s="160">
        <f>IF(ISNA(15/(VLOOKUP(VLOOKUP(AM63,Données!$J$2:$L$208,3,FALSE),Données!$E$10:$G$12,3,FALSE))),0,15/(VLOOKUP(VLOOKUP(AM63,Données!$J$2:$L$208,3,FALSE),Données!$E$10:$G$12,3,FALSE)))</f>
        <v>0</v>
      </c>
      <c r="DA63" s="258">
        <v>63</v>
      </c>
      <c r="DB63" s="162">
        <f t="shared" si="252"/>
        <v>12</v>
      </c>
      <c r="DC63" s="161">
        <f t="shared" si="210"/>
        <v>210</v>
      </c>
      <c r="DD63" s="256">
        <f t="shared" si="211"/>
        <v>157</v>
      </c>
      <c r="DE63" s="259">
        <f>HLOOKUP(DA63,Plan!$I$6:$IO$26,17,FALSE)</f>
        <v>10</v>
      </c>
      <c r="DF63" s="164" t="s">
        <v>469</v>
      </c>
      <c r="DG63" s="157" t="str">
        <f t="shared" si="113"/>
        <v>20h30  10</v>
      </c>
      <c r="DH63" s="332">
        <f t="shared" si="212"/>
        <v>120</v>
      </c>
      <c r="DI63" s="334">
        <f t="shared" si="141"/>
        <v>159</v>
      </c>
      <c r="DK63" s="226">
        <f>IFERROR(ROUNDUP((AO63*(VLOOKUP(VLOOKUP(AP63,Données!$J$2:$L$208,3,FALSE),Données!$E$10:$G$12,3,FALSE)))/1,0),0)</f>
        <v>0</v>
      </c>
      <c r="DL63" s="173">
        <f>IFERROR(ROUNDUP((AQ63*(VLOOKUP(VLOOKUP(AR63,Données!$J$2:$L$208,3,FALSE),Données!$E$10:$G$12,3,FALSE)))/1,0),0)</f>
        <v>0</v>
      </c>
      <c r="DM63" s="173">
        <f>IFERROR(ROUNDUP((AS63*(VLOOKUP(VLOOKUP(AT63,Données!$J$2:$L$208,3,FALSE),Données!$E$10:$G$12,3,FALSE)))/1,0),0)</f>
        <v>24</v>
      </c>
      <c r="DN63" s="173">
        <f>IFERROR(ROUNDUP((AU63*(VLOOKUP(VLOOKUP(AV63,Données!$J$2:$L$208,3,FALSE),Données!$E$10:$G$12,3,FALSE)))/1,0),0)</f>
        <v>0</v>
      </c>
      <c r="DO63" s="173">
        <f>IFERROR(ROUNDUP((AW63*(VLOOKUP(VLOOKUP(AX63,Données!$J$2:$L$208,3,FALSE),Données!$E$10:$G$12,3,FALSE)))/1,0),0)</f>
        <v>0</v>
      </c>
      <c r="DP63" s="174">
        <f>IFERROR(ROUNDUP((AY63*(VLOOKUP(VLOOKUP(AZ63,Données!$J$2:$L$208,3,FALSE),Données!$E$10:$G$12,3,FALSE)))/1,0),0)</f>
        <v>0</v>
      </c>
      <c r="DQ63" s="172">
        <f>IF(ISNA(15/(VLOOKUP(VLOOKUP(AP63,Données!$J$2:$L$208,3,FALSE),Données!$E$10:$G$12,3,FALSE))),0,15/(VLOOKUP(VLOOKUP(AP63,Données!$J$2:$L$208,3,FALSE),Données!$E$10:$G$12,3,FALSE)))</f>
        <v>0</v>
      </c>
      <c r="DR63" s="173">
        <f>IF(ISNA(15/(VLOOKUP(VLOOKUP(AR63,Données!$J$2:$L$208,3,FALSE),Données!$E$10:$G$12,3,FALSE))),0,15/(VLOOKUP(VLOOKUP(AR63,Données!$J$2:$L$208,3,FALSE),Données!$E$10:$G$12,3,FALSE)))</f>
        <v>0</v>
      </c>
      <c r="DS63" s="173">
        <f>IF(ISNA(15/(VLOOKUP(VLOOKUP(AT63,Données!$J$2:$L$208,3,FALSE),Données!$E$10:$G$12,3,FALSE))),0,15/(VLOOKUP(VLOOKUP(AT63,Données!$J$2:$L$208,3,FALSE),Données!$E$10:$G$12,3,FALSE)))</f>
        <v>11.25</v>
      </c>
      <c r="DT63" s="173">
        <f>IF(ISNA(15/(VLOOKUP(VLOOKUP(AV63,Données!$J$2:$L$208,3,FALSE),Données!$E$10:$G$12,3,FALSE))),0,15/(VLOOKUP(VLOOKUP(AV63,Données!$J$2:$L$208,3,FALSE),Données!$E$10:$G$12,3,FALSE)))</f>
        <v>0</v>
      </c>
      <c r="DU63" s="173">
        <f>IF(ISNA(15/(VLOOKUP(VLOOKUP(AX63,Données!$J$2:$L$208,3,FALSE),Données!$E$10:$G$12,3,FALSE))),0,15/(VLOOKUP(VLOOKUP(AX63,Données!$J$2:$L$208,3,FALSE),Données!$E$10:$G$12,3,FALSE)))</f>
        <v>0</v>
      </c>
      <c r="DV63" s="174">
        <f>IF(ISNA(15/(VLOOKUP(VLOOKUP(AZ63,Données!$J$2:$L$208,3,FALSE),Données!$E$10:$G$12,3,FALSE))),0,15/(VLOOKUP(VLOOKUP(AZ63,Données!$J$2:$L$208,3,FALSE),Données!$E$10:$G$12,3,FALSE)))</f>
        <v>0</v>
      </c>
      <c r="DW63" s="282">
        <v>63</v>
      </c>
      <c r="DX63" s="169">
        <f t="shared" si="114"/>
        <v>12</v>
      </c>
      <c r="DY63" s="171">
        <f t="shared" si="115"/>
        <v>24</v>
      </c>
      <c r="DZ63" s="228">
        <f t="shared" si="213"/>
        <v>18</v>
      </c>
      <c r="EA63" s="283">
        <f>HLOOKUP(DW63,Plan!$I$6:$IO$26,16,FALSE)</f>
        <v>0</v>
      </c>
      <c r="EB63" s="278" t="s">
        <v>469</v>
      </c>
      <c r="EC63" s="279" t="str">
        <f t="shared" si="116"/>
        <v>20h30  0</v>
      </c>
      <c r="ED63" s="84">
        <f t="shared" si="214"/>
        <v>0</v>
      </c>
      <c r="EE63" s="286">
        <f t="shared" si="143"/>
        <v>154.5</v>
      </c>
      <c r="EG63" s="208">
        <f>IFERROR(ROUNDUP((BB63*(VLOOKUP(VLOOKUP(BC63,Données!$J$2:$L$208,3,FALSE),Données!$E$10:$G$12,3,FALSE)))/1,0),0)</f>
        <v>0</v>
      </c>
      <c r="EH63" s="182">
        <f>IFERROR(ROUNDUP((BD63*(VLOOKUP(VLOOKUP(BE63,Données!$J$2:$L$208,3,FALSE),Données!$E$10:$G$12,3,FALSE)))/1,0),0)</f>
        <v>0</v>
      </c>
      <c r="EI63" s="182">
        <f>IFERROR(ROUNDUP((BF63*(VLOOKUP(VLOOKUP(BG63,Données!$J$2:$L$208,3,FALSE),Données!$E$10:$G$12,3,FALSE)))/1,0),0)</f>
        <v>0</v>
      </c>
      <c r="EJ63" s="182">
        <f>IFERROR(ROUNDUP((BH63*(VLOOKUP(VLOOKUP(BI63,Données!$J$2:$L$208,3,FALSE),Données!$E$10:$G$12,3,FALSE)))/1,0),0)</f>
        <v>0</v>
      </c>
      <c r="EK63" s="182">
        <f>IFERROR(ROUNDUP((BJ63*(VLOOKUP(VLOOKUP(BK63,Données!$J$2:$L$208,3,FALSE),Données!$E$10:$G$12,3,FALSE)))/1,0),0)</f>
        <v>0</v>
      </c>
      <c r="EL63" s="183">
        <f>IFERROR(ROUNDUP((BL63*(VLOOKUP(VLOOKUP(BM63,Données!$J$2:$L$208,3,FALSE),Données!$E$10:$G$12,3,FALSE)))/1,0),0)</f>
        <v>0</v>
      </c>
      <c r="EM63" s="181">
        <f>IF(ISNA(15/(VLOOKUP(VLOOKUP(BC63,Données!$J$2:$L$208,3,FALSE),Données!$E$10:$G$12,3,FALSE))),0,15/(VLOOKUP(VLOOKUP(BC63,Données!$J$2:$L$208,3,FALSE),Données!$E$10:$G$12,3,FALSE)))</f>
        <v>0</v>
      </c>
      <c r="EN63" s="182">
        <f>IF(ISNA(15/(VLOOKUP(VLOOKUP(BE63,Données!$J$2:$L$208,3,FALSE),Données!$E$10:$G$12,3,FALSE))),0,15/(VLOOKUP(VLOOKUP(BE63,Données!$J$2:$L$208,3,FALSE),Données!$E$10:$G$12,3,FALSE)))</f>
        <v>0</v>
      </c>
      <c r="EO63" s="182">
        <f>IF(ISNA(15/(VLOOKUP(VLOOKUP(BG63,Données!$J$2:$L$208,3,FALSE),Données!$E$10:$G$12,3,FALSE))),0,15/(VLOOKUP(VLOOKUP(BG63,Données!$J$2:$L$208,3,FALSE),Données!$E$10:$G$12,3,FALSE)))</f>
        <v>0</v>
      </c>
      <c r="EP63" s="182">
        <f>IF(ISNA(15/(VLOOKUP(VLOOKUP(BI63,Données!$J$2:$L$208,3,FALSE),Données!$E$10:$G$12,3,FALSE))),0,15/(VLOOKUP(VLOOKUP(BI63,Données!$J$2:$L$208,3,FALSE),Données!$E$10:$G$12,3,FALSE)))</f>
        <v>0</v>
      </c>
      <c r="EQ63" s="182">
        <f>IF(ISNA(15/(VLOOKUP(VLOOKUP(BK63,Données!$J$2:$L$208,3,FALSE),Données!$E$10:$G$12,3,FALSE))),0,15/(VLOOKUP(VLOOKUP(BK63,Données!$J$2:$L$208,3,FALSE),Données!$E$10:$G$12,3,FALSE)))</f>
        <v>0</v>
      </c>
      <c r="ER63" s="183">
        <f>IF(ISNA(15/(VLOOKUP(VLOOKUP(BM63,Données!$J$2:$L$208,3,FALSE),Données!$E$10:$G$12,3,FALSE))),0,15/(VLOOKUP(VLOOKUP(BM63,Données!$J$2:$L$208,3,FALSE),Données!$E$10:$G$12,3,FALSE)))</f>
        <v>0</v>
      </c>
      <c r="ES63" s="293">
        <v>63</v>
      </c>
      <c r="ET63" s="573">
        <f t="shared" si="117"/>
        <v>36</v>
      </c>
      <c r="EU63" s="180">
        <f t="shared" si="118"/>
        <v>0</v>
      </c>
      <c r="EV63" s="211" t="str">
        <f t="shared" si="215"/>
        <v/>
      </c>
      <c r="EW63" s="211">
        <f>HLOOKUP(ES63,Plan!$I$6:$IO$26,19,FALSE)</f>
        <v>9</v>
      </c>
      <c r="EX63" s="210" t="s">
        <v>469</v>
      </c>
      <c r="EY63" s="182" t="str">
        <f t="shared" si="119"/>
        <v>20h30  9</v>
      </c>
      <c r="EZ63" s="295">
        <f t="shared" si="216"/>
        <v>324</v>
      </c>
      <c r="FA63" s="296">
        <f t="shared" si="148"/>
        <v>95.75</v>
      </c>
      <c r="FC63" s="200">
        <f>IFERROR(ROUNDUP((BO63*(VLOOKUP(VLOOKUP(BP63,Données!$J$2:$L$208,3,FALSE),Données!$E$10:$G$12,3,FALSE)))/1,0),0)</f>
        <v>0</v>
      </c>
      <c r="FD63" s="190">
        <f>IFERROR(ROUNDUP((BQ63*(VLOOKUP(VLOOKUP(BR63,Données!$J$2:$L$208,3,FALSE),Données!$E$10:$G$12,3,FALSE)))/1,0),0)</f>
        <v>65</v>
      </c>
      <c r="FE63" s="190">
        <f>IFERROR(ROUNDUP((BS63*(VLOOKUP(VLOOKUP(BT63,Données!$J$2:$L$208,3,FALSE),Données!$E$10:$G$12,3,FALSE)))/1,0),0)</f>
        <v>0</v>
      </c>
      <c r="FF63" s="190">
        <f>IFERROR(ROUNDUP((BU63*(VLOOKUP(VLOOKUP(BV63,Données!$J$2:$L$208,3,FALSE),Données!$E$10:$G$12,3,FALSE)))/1,0),0)</f>
        <v>0</v>
      </c>
      <c r="FG63" s="190">
        <f>IFERROR(ROUNDUP((BW63*(VLOOKUP(VLOOKUP(BX63,Données!$J$2:$L$208,3,FALSE),Données!$E$10:$G$12,3,FALSE)))/1,0),0)</f>
        <v>0</v>
      </c>
      <c r="FH63" s="191">
        <f>IFERROR(ROUNDUP((BY63*(VLOOKUP(VLOOKUP(BZ63,Données!$J$2:$L$208,3,FALSE),Données!$E$10:$G$12,3,FALSE)))/1,0),0)</f>
        <v>0</v>
      </c>
      <c r="FI63" s="189">
        <f>IF(ISNA(15/(VLOOKUP(VLOOKUP(BP63,Données!$J$2:$L$208,3,FALSE),Données!$E$10:$G$12,3,FALSE))),0,15/(VLOOKUP(VLOOKUP(BP63,Données!$J$2:$L$208,3,FALSE),Données!$E$10:$G$12,3,FALSE)))</f>
        <v>0</v>
      </c>
      <c r="FJ63" s="190">
        <f>IF(ISNA(15/(VLOOKUP(VLOOKUP(BR63,Données!$J$2:$L$208,3,FALSE),Données!$E$10:$G$12,3,FALSE))),0,15/(VLOOKUP(VLOOKUP(BR63,Données!$J$2:$L$208,3,FALSE),Données!$E$10:$G$12,3,FALSE)))</f>
        <v>36</v>
      </c>
      <c r="FK63" s="190">
        <f>IF(ISNA(15/(VLOOKUP(VLOOKUP(BT63,Données!$J$2:$L$208,3,FALSE),Données!$E$10:$G$12,3,FALSE))),0,15/(VLOOKUP(VLOOKUP(BT63,Données!$J$2:$L$208,3,FALSE),Données!$E$10:$G$12,3,FALSE)))</f>
        <v>0</v>
      </c>
      <c r="FL63" s="190">
        <f>IF(ISNA(15/(VLOOKUP(VLOOKUP(BV63,Données!$J$2:$L$208,3,FALSE),Données!$E$10:$G$12,3,FALSE))),0,15/(VLOOKUP(VLOOKUP(BV63,Données!$J$2:$L$208,3,FALSE),Données!$E$10:$G$12,3,FALSE)))</f>
        <v>0</v>
      </c>
      <c r="FM63" s="190">
        <f>IF(ISNA(15/(VLOOKUP(VLOOKUP(BX63,Données!$J$2:$L$208,3,FALSE),Données!$E$10:$G$12,3,FALSE))),0,15/(VLOOKUP(VLOOKUP(BX63,Données!$J$2:$L$208,3,FALSE),Données!$E$10:$G$12,3,FALSE)))</f>
        <v>0</v>
      </c>
      <c r="FN63" s="191">
        <f>IF(ISNA(15/(VLOOKUP(VLOOKUP(BZ63,Données!$J$2:$L$208,3,FALSE),Données!$E$10:$G$12,3,FALSE))),0,15/(VLOOKUP(VLOOKUP(BZ63,Données!$J$2:$L$208,3,FALSE),Données!$E$10:$G$12,3,FALSE)))</f>
        <v>0</v>
      </c>
      <c r="FO63" s="305">
        <v>63</v>
      </c>
      <c r="FP63" s="188">
        <f t="shared" si="120"/>
        <v>36</v>
      </c>
      <c r="FQ63" s="190">
        <f t="shared" si="121"/>
        <v>65</v>
      </c>
      <c r="FR63" s="203">
        <f t="shared" si="217"/>
        <v>156</v>
      </c>
      <c r="FS63" s="203">
        <f>HLOOKUP(FO63,Plan!$I$6:$IO$26,20,FALSE)</f>
        <v>0</v>
      </c>
      <c r="FT63" s="202" t="s">
        <v>469</v>
      </c>
      <c r="FU63" s="190" t="str">
        <f t="shared" si="122"/>
        <v>20h30  0</v>
      </c>
      <c r="FV63" s="307">
        <f t="shared" si="218"/>
        <v>0</v>
      </c>
      <c r="FW63" s="308">
        <f t="shared" si="145"/>
        <v>1347</v>
      </c>
      <c r="FY63" s="233">
        <f>IFERROR(ROUNDUP((CB63*(VLOOKUP(VLOOKUP(CC63,Données!$J$2:$L$208,3,FALSE),Données!$E$10:$G$12,3,FALSE)))/1,0),0)</f>
        <v>0</v>
      </c>
      <c r="FZ63" s="218">
        <f>IFERROR(ROUNDUP((CD63*(VLOOKUP(VLOOKUP(CE63,Données!$J$2:$L$208,3,FALSE),Données!$E$10:$G$12,3,FALSE)))/1,0),0)</f>
        <v>0</v>
      </c>
      <c r="GA63" s="218">
        <f>IFERROR(ROUNDUP((CF63*(VLOOKUP(VLOOKUP(CG63,Données!$J$2:$L$208,3,FALSE),Données!$E$10:$G$12,3,FALSE)))/1,0),0)</f>
        <v>0</v>
      </c>
      <c r="GB63" s="218">
        <f>IFERROR(ROUNDUP((CH63*(VLOOKUP(VLOOKUP(CI63,Données!$J$2:$L$208,3,FALSE),Données!$E$10:$G$12,3,FALSE)))/1,0),0)</f>
        <v>0</v>
      </c>
      <c r="GC63" s="218">
        <f>IFERROR(ROUNDUP((CJ63*(VLOOKUP(VLOOKUP(CK63,Données!$J$2:$L$208,3,FALSE),Données!$E$10:$G$12,3,FALSE)))/1,0),0)</f>
        <v>0</v>
      </c>
      <c r="GD63" s="219">
        <f>IFERROR(ROUNDUP((CL63*(VLOOKUP(VLOOKUP(CM63,Données!$J$2:$L$208,3,FALSE),Données!$E$10:$G$12,3,FALSE)))/1,0),0)</f>
        <v>0</v>
      </c>
      <c r="GE63" s="217">
        <f>IF(ISNA(15/(VLOOKUP(VLOOKUP(CC63,Données!$J$2:$L$208,3,FALSE),Données!$E$10:$G$12,3,FALSE))),0,15/(VLOOKUP(VLOOKUP(CC63,Données!$J$2:$L$208,3,FALSE),Données!$E$10:$G$12,3,FALSE)))</f>
        <v>0</v>
      </c>
      <c r="GF63" s="218">
        <f>IF(ISNA(15/(VLOOKUP(VLOOKUP(CE63,Données!$J$2:$L$208,3,FALSE),Données!$E$10:$G$12,3,FALSE))),0,15/(VLOOKUP(VLOOKUP(CE63,Données!$J$2:$L$208,3,FALSE),Données!$E$10:$G$12,3,FALSE)))</f>
        <v>0</v>
      </c>
      <c r="GG63" s="218">
        <f>IF(ISNA(15/(VLOOKUP(VLOOKUP(CG63,Données!$J$2:$L$208,3,FALSE),Données!$E$10:$G$12,3,FALSE))),0,15/(VLOOKUP(VLOOKUP(CG63,Données!$J$2:$L$208,3,FALSE),Données!$E$10:$G$12,3,FALSE)))</f>
        <v>0</v>
      </c>
      <c r="GH63" s="218">
        <f>IF(ISNA(15/(VLOOKUP(VLOOKUP(CI63,Données!$J$2:$L$208,3,FALSE),Données!$E$10:$G$12,3,FALSE))),0,15/(VLOOKUP(VLOOKUP(CI63,Données!$J$2:$L$208,3,FALSE),Données!$E$10:$G$12,3,FALSE)))</f>
        <v>0</v>
      </c>
      <c r="GI63" s="218">
        <f>IF(ISNA(15/(VLOOKUP(VLOOKUP(CK63,Données!$J$2:$L$208,3,FALSE),Données!$E$10:$G$12,3,FALSE))),0,15/(VLOOKUP(VLOOKUP(CK63,Données!$J$2:$L$208,3,FALSE),Données!$E$10:$G$12,3,FALSE)))</f>
        <v>0</v>
      </c>
      <c r="GJ63" s="219">
        <f>IF(ISNA(15/(VLOOKUP(VLOOKUP(CM63,Données!$J$2:$L$208,3,FALSE),Données!$E$10:$G$12,3,FALSE))),0,15/(VLOOKUP(VLOOKUP(CM63,Données!$J$2:$L$208,3,FALSE),Données!$E$10:$G$12,3,FALSE)))</f>
        <v>0</v>
      </c>
      <c r="GK63" s="318">
        <v>63</v>
      </c>
      <c r="GL63" s="216">
        <f t="shared" si="124"/>
        <v>36</v>
      </c>
      <c r="GM63" s="218">
        <f t="shared" si="125"/>
        <v>0</v>
      </c>
      <c r="GN63" s="236" t="str">
        <f t="shared" si="219"/>
        <v/>
      </c>
      <c r="GO63" s="236">
        <f>HLOOKUP(GK63,Plan!$I$6:$IO$26,21,FALSE)</f>
        <v>0</v>
      </c>
      <c r="GP63" s="235" t="s">
        <v>469</v>
      </c>
      <c r="GQ63" s="218" t="str">
        <f t="shared" si="126"/>
        <v>20h30  0</v>
      </c>
      <c r="GR63" s="320">
        <f t="shared" si="220"/>
        <v>0</v>
      </c>
      <c r="GS63" s="321">
        <f t="shared" si="146"/>
        <v>196</v>
      </c>
      <c r="GU63" s="427">
        <v>0.85416666666666663</v>
      </c>
      <c r="GV63" s="433" t="e">
        <f>#REF!</f>
        <v>#REF!</v>
      </c>
      <c r="GW63" s="434" t="e">
        <f>#REF!</f>
        <v>#REF!</v>
      </c>
      <c r="GX63" s="448" t="e">
        <f t="shared" si="127"/>
        <v>#REF!</v>
      </c>
      <c r="GY63" s="433" t="e">
        <f>#REF!</f>
        <v>#REF!</v>
      </c>
      <c r="GZ63" s="422" t="e">
        <f>#REF!</f>
        <v>#REF!</v>
      </c>
      <c r="HA63" s="434" t="e">
        <f>#REF!</f>
        <v>#REF!</v>
      </c>
      <c r="HB63" s="451" t="e">
        <f t="shared" si="128"/>
        <v>#REF!</v>
      </c>
      <c r="HD63" s="427">
        <v>0.85416666666666663</v>
      </c>
      <c r="HE63" s="453" t="str">
        <f>IF(AB63=0,"",IF(VLOOKUP(AC63,Données!$J$2:$M$258,4,FALSE)="G",AB63,""))</f>
        <v/>
      </c>
      <c r="HF63" s="397" t="str">
        <f>IF(AD63=0,"",IF(VLOOKUP(AE63,Données!$J$2:$M$258,4,FALSE)="G",AD63,""))</f>
        <v/>
      </c>
      <c r="HG63" s="397" t="str">
        <f>IF(AF63=0,"",IF(VLOOKUP(AG63,Données!$J$2:$M$258,4,FALSE)="G",AF63,""))</f>
        <v/>
      </c>
      <c r="HH63" s="397" t="str">
        <f>IF(AH63=0,"",IF(VLOOKUP(AI63,Données!$J$2:$M$258,4,FALSE)="G",AH63,""))</f>
        <v/>
      </c>
      <c r="HI63" s="397" t="str">
        <f>IF(AJ63=0,"",IF(VLOOKUP(AK63,Données!$J$2:$M$258,4,FALSE)="G",AJ63,""))</f>
        <v/>
      </c>
      <c r="HJ63" s="461" t="str">
        <f>IF(AL63=0,"",IF(VLOOKUP(AM63,Données!$J$2:$M$258,4,FALSE)="G",AL63,""))</f>
        <v/>
      </c>
      <c r="HK63" s="464">
        <f t="shared" si="129"/>
        <v>0</v>
      </c>
      <c r="HL63" s="453" t="str">
        <f>IF(AO63=0,"",IF(VLOOKUP(AP63,Données!$J$2:$M$258,4,FALSE)="G",AO63,""))</f>
        <v/>
      </c>
      <c r="HM63" s="397" t="str">
        <f>IF(AQ63=0,"",IF(VLOOKUP(AR63,Données!$J$2:$M$258,4,FALSE)="G",AQ63,""))</f>
        <v/>
      </c>
      <c r="HN63" s="397" t="str">
        <f>IF(AS63=0,"",IF(VLOOKUP(AT63,Données!$J$2:$M$258,4,FALSE)="G",AS63,""))</f>
        <v/>
      </c>
      <c r="HO63" s="397" t="str">
        <f>IF(AU63=0,"",IF(VLOOKUP(AV63,Données!$J$2:$M$258,4,FALSE)="G",AU63,""))</f>
        <v/>
      </c>
      <c r="HP63" s="397" t="str">
        <f>IF(AW63=0,"",IF(VLOOKUP(AX63,Données!$J$2:$M$258,4,FALSE)="G",AW63,""))</f>
        <v/>
      </c>
      <c r="HQ63" s="461" t="str">
        <f>IF(AY63=0,"",IF(VLOOKUP(AZ63,Données!$J$2:$M$258,4,FALSE)="G",AY63,""))</f>
        <v/>
      </c>
      <c r="HR63" s="464">
        <f t="shared" si="130"/>
        <v>0</v>
      </c>
      <c r="HS63" s="453" t="str">
        <f>IF(BB63=0,"",IF(VLOOKUP(BC63,Données!$J$2:$M$258,4,FALSE)="G",BB63,""))</f>
        <v/>
      </c>
      <c r="HT63" s="397" t="str">
        <f>IF(BD63=0,"",IF(VLOOKUP(BE63,Données!$J$2:$M$258,4,FALSE)="G",BD63,""))</f>
        <v/>
      </c>
      <c r="HU63" s="397" t="str">
        <f>IF(BF63=0,"",IF(VLOOKUP(BG63,Données!$J$2:$M$258,4,FALSE)="G",BF63,""))</f>
        <v/>
      </c>
      <c r="HV63" s="397" t="str">
        <f>IF(BH63=0,"",IF(VLOOKUP(BI63,Données!$J$2:$M$258,4,FALSE)="G",BH63,""))</f>
        <v/>
      </c>
      <c r="HW63" s="397" t="str">
        <f>IF(BJ63=0,"",IF(VLOOKUP(BK63,Données!$J$2:$M$258,4,FALSE)="G",BJ63,""))</f>
        <v/>
      </c>
      <c r="HX63" s="461" t="str">
        <f>IF(BL63=0,"",IF(VLOOKUP(BM63,Données!$J$2:$M$258,4,FALSE)="G",BL63,""))</f>
        <v/>
      </c>
      <c r="HY63" s="464">
        <f t="shared" si="131"/>
        <v>0</v>
      </c>
      <c r="HZ63" s="453" t="str">
        <f>IF(BO63=0,"",IF(VLOOKUP(BP63,Données!$J$2:$M$258,4,FALSE)="G",BO63,""))</f>
        <v/>
      </c>
      <c r="IA63" s="397">
        <f>IF(BQ63=0,"",IF(VLOOKUP(BR63,Données!$J$2:$M$258,4,FALSE)="G",BQ63,""))</f>
        <v>156</v>
      </c>
      <c r="IB63" s="397" t="str">
        <f>IF(BS63=0,"",IF(VLOOKUP(BT63,Données!$J$2:$M$258,4,FALSE)="G",BS63,""))</f>
        <v/>
      </c>
      <c r="IC63" s="397" t="str">
        <f>IF(BU63=0,"",IF(VLOOKUP(BV63,Données!$J$2:$M$258,4,FALSE)="G",BU63,""))</f>
        <v/>
      </c>
      <c r="ID63" s="397" t="str">
        <f>IF(BW63=0,"",IF(VLOOKUP(BX63,Données!$J$2:$M$258,4,FALSE)="G",BW63,""))</f>
        <v/>
      </c>
      <c r="IE63" s="461" t="str">
        <f>IF(BY63=0,"",IF(VLOOKUP(BZ63,Données!$J$2:$M$258,4,FALSE)="G",BY63,""))</f>
        <v/>
      </c>
      <c r="IF63" s="464">
        <f t="shared" si="132"/>
        <v>156</v>
      </c>
      <c r="IG63" s="453" t="str">
        <f>IF(CB63=0,"",IF(VLOOKUP(CC63,Données!$J$2:$M$258,4,FALSE)="G",CB63,""))</f>
        <v/>
      </c>
      <c r="IH63" s="397" t="str">
        <f>IF(CD63=0,"",IF(VLOOKUP(CE63,Données!$J$2:$M$258,4,FALSE)="G",CD63,""))</f>
        <v/>
      </c>
      <c r="II63" s="397" t="str">
        <f>IF(CF63=0,"",IF(VLOOKUP(CG63,Données!$J$2:$M$258,4,FALSE)="G",CF63,""))</f>
        <v/>
      </c>
      <c r="IJ63" s="397" t="str">
        <f>IF(CH63=0,"",IF(VLOOKUP(CI63,Données!$J$2:$M$258,4,FALSE)="G",CH63,""))</f>
        <v/>
      </c>
      <c r="IK63" s="397" t="str">
        <f>IF(CJ63=0,"",IF(VLOOKUP(CK63,Données!$J$2:$M$258,4,FALSE)="G",CJ63,""))</f>
        <v/>
      </c>
      <c r="IL63" s="461" t="str">
        <f>IF(CL63=0,"",IF(VLOOKUP(CM63,Données!$J$2:$M$258,4,FALSE)="G",CL63,""))</f>
        <v/>
      </c>
      <c r="IM63" s="464">
        <f t="shared" si="133"/>
        <v>0</v>
      </c>
      <c r="IO63" s="480">
        <f t="shared" si="221"/>
        <v>0</v>
      </c>
      <c r="IP63" s="481">
        <f t="shared" si="222"/>
        <v>0</v>
      </c>
      <c r="IQ63" s="482">
        <f t="shared" si="223"/>
        <v>157</v>
      </c>
      <c r="IR63" s="483">
        <f t="shared" si="224"/>
        <v>18</v>
      </c>
      <c r="IS63" s="484">
        <f t="shared" si="225"/>
        <v>157</v>
      </c>
      <c r="IT63" s="481">
        <f t="shared" si="226"/>
        <v>18</v>
      </c>
      <c r="IU63" s="482">
        <f t="shared" si="134"/>
        <v>10</v>
      </c>
      <c r="IV63" s="485">
        <f t="shared" si="135"/>
        <v>0</v>
      </c>
      <c r="IW63" s="483">
        <f>HLOOKUP(FO63,Plan!$I$6:$IO$30,25,FALSE)</f>
        <v>0</v>
      </c>
      <c r="IX63" s="482" t="str">
        <f t="shared" si="227"/>
        <v>20h30  10</v>
      </c>
      <c r="IY63" s="485">
        <f t="shared" si="228"/>
        <v>120</v>
      </c>
      <c r="IZ63" s="486">
        <f t="shared" si="229"/>
        <v>159</v>
      </c>
      <c r="JA63" s="484" t="str">
        <f t="shared" si="230"/>
        <v>20h30  0</v>
      </c>
      <c r="JB63" s="485">
        <f t="shared" si="231"/>
        <v>0</v>
      </c>
      <c r="JC63" s="487">
        <f t="shared" si="232"/>
        <v>154.5</v>
      </c>
      <c r="JD63" s="488" t="e">
        <f t="shared" si="136"/>
        <v>#REF!</v>
      </c>
      <c r="JF63" s="512">
        <f t="shared" si="233"/>
        <v>0</v>
      </c>
      <c r="JG63" s="513">
        <f t="shared" si="234"/>
        <v>156</v>
      </c>
      <c r="JH63" s="514">
        <f t="shared" si="235"/>
        <v>0</v>
      </c>
      <c r="JI63" s="515">
        <f t="shared" si="236"/>
        <v>0</v>
      </c>
      <c r="JJ63" s="513">
        <f t="shared" si="237"/>
        <v>156</v>
      </c>
      <c r="JK63" s="516">
        <f t="shared" si="238"/>
        <v>0</v>
      </c>
      <c r="JL63" s="517">
        <f t="shared" si="239"/>
        <v>0</v>
      </c>
      <c r="JM63" s="513">
        <f t="shared" si="240"/>
        <v>0</v>
      </c>
      <c r="JN63" s="514">
        <f t="shared" si="241"/>
        <v>0</v>
      </c>
      <c r="JO63" s="506">
        <f t="shared" si="137"/>
        <v>9</v>
      </c>
      <c r="JP63" s="507">
        <f t="shared" si="138"/>
        <v>0</v>
      </c>
      <c r="JQ63" s="507">
        <f t="shared" si="139"/>
        <v>0</v>
      </c>
      <c r="JR63" s="508">
        <f>HLOOKUP(GK63,Plan!$I$6:$IO$30,25,FALSE)</f>
        <v>0</v>
      </c>
      <c r="JS63" s="515" t="str">
        <f t="shared" si="242"/>
        <v>20h30  9</v>
      </c>
      <c r="JT63" s="513">
        <f t="shared" si="243"/>
        <v>324</v>
      </c>
      <c r="JU63" s="518">
        <f t="shared" si="244"/>
        <v>95.75</v>
      </c>
      <c r="JV63" s="517" t="str">
        <f t="shared" si="245"/>
        <v>20h30  0</v>
      </c>
      <c r="JW63" s="513">
        <f t="shared" si="246"/>
        <v>0</v>
      </c>
      <c r="JX63" s="519">
        <f t="shared" si="247"/>
        <v>1347</v>
      </c>
      <c r="JY63" s="515" t="str">
        <f t="shared" si="248"/>
        <v>20h30  0</v>
      </c>
      <c r="JZ63" s="513">
        <f t="shared" si="249"/>
        <v>0</v>
      </c>
      <c r="KA63" s="518">
        <f t="shared" si="250"/>
        <v>196</v>
      </c>
      <c r="KB63" s="520" t="e">
        <f t="shared" si="140"/>
        <v>#REF!</v>
      </c>
    </row>
    <row r="64" spans="1:288" ht="14.25" x14ac:dyDescent="0.2">
      <c r="A64" s="385">
        <f t="shared" si="0"/>
        <v>63</v>
      </c>
      <c r="B64" s="386" t="s">
        <v>405</v>
      </c>
      <c r="C64" s="387" t="s">
        <v>28</v>
      </c>
      <c r="D64" s="388" t="s">
        <v>924</v>
      </c>
      <c r="E64" s="388" t="s">
        <v>129</v>
      </c>
      <c r="F64" s="388">
        <v>67</v>
      </c>
      <c r="G64" s="394" t="str">
        <f>IF(ISNA(VLOOKUP(E64,Données!$J$2:$K$258,2,FALSE)),"",VLOOKUP(E64,Données!$J$2:$K$258,2,FALSE))</f>
        <v>Amman</v>
      </c>
      <c r="H64" s="80"/>
      <c r="I64" s="77" t="str">
        <f t="shared" si="107"/>
        <v>1415T30</v>
      </c>
      <c r="J64" s="82"/>
      <c r="K64" s="344" t="s">
        <v>11</v>
      </c>
      <c r="M64" s="84">
        <f t="shared" si="1"/>
        <v>0</v>
      </c>
      <c r="N64" s="84">
        <f t="shared" si="2"/>
        <v>0</v>
      </c>
      <c r="O64" s="84">
        <f t="shared" si="3"/>
        <v>0</v>
      </c>
      <c r="P64" s="84">
        <f t="shared" si="4"/>
        <v>0</v>
      </c>
      <c r="Q64" s="84">
        <f t="shared" si="5"/>
        <v>0</v>
      </c>
      <c r="S64" s="86" t="str">
        <f t="shared" si="108"/>
        <v>1415</v>
      </c>
      <c r="T64" s="371" t="str">
        <f>VLOOKUP(S64,Données!$Q$2:$R$229,2,FALSE)</f>
        <v>1415</v>
      </c>
      <c r="U64" s="85">
        <f>COUNTIF($T$4:T64,T64)</f>
        <v>1</v>
      </c>
      <c r="V64" s="85" t="str">
        <f t="shared" si="6"/>
        <v>T30</v>
      </c>
      <c r="W64" s="85" t="str">
        <f t="shared" si="109"/>
        <v>14151T30</v>
      </c>
      <c r="X64" s="85">
        <f t="shared" si="149"/>
        <v>159</v>
      </c>
      <c r="Y64" s="85" t="str">
        <f t="shared" si="150"/>
        <v>LHR</v>
      </c>
      <c r="AA64" s="342" t="s">
        <v>54</v>
      </c>
      <c r="AB64" s="107">
        <f t="shared" si="151"/>
        <v>0</v>
      </c>
      <c r="AC64" s="106" t="str">
        <f t="shared" si="251"/>
        <v/>
      </c>
      <c r="AD64" s="97">
        <f t="shared" si="152"/>
        <v>169</v>
      </c>
      <c r="AE64" s="106" t="str">
        <f t="shared" si="153"/>
        <v>BHX</v>
      </c>
      <c r="AF64" s="97">
        <f t="shared" si="154"/>
        <v>0</v>
      </c>
      <c r="AG64" s="106" t="str">
        <f t="shared" si="155"/>
        <v/>
      </c>
      <c r="AH64" s="97">
        <f t="shared" si="156"/>
        <v>0</v>
      </c>
      <c r="AI64" s="106" t="str">
        <f t="shared" si="157"/>
        <v/>
      </c>
      <c r="AJ64" s="97">
        <f t="shared" si="158"/>
        <v>0</v>
      </c>
      <c r="AK64" s="106" t="str">
        <f t="shared" si="159"/>
        <v/>
      </c>
      <c r="AL64" s="97">
        <f t="shared" si="160"/>
        <v>0</v>
      </c>
      <c r="AM64" s="108" t="str">
        <f t="shared" si="161"/>
        <v/>
      </c>
      <c r="AN64" s="113"/>
      <c r="AO64" s="115">
        <f t="shared" si="162"/>
        <v>0</v>
      </c>
      <c r="AP64" s="114" t="str">
        <f t="shared" si="163"/>
        <v/>
      </c>
      <c r="AQ64" s="89">
        <f t="shared" si="164"/>
        <v>0</v>
      </c>
      <c r="AR64" s="114" t="str">
        <f t="shared" si="165"/>
        <v/>
      </c>
      <c r="AS64" s="89">
        <f t="shared" si="166"/>
        <v>96</v>
      </c>
      <c r="AT64" s="114" t="str">
        <f t="shared" si="167"/>
        <v>LCY</v>
      </c>
      <c r="AU64" s="89">
        <f t="shared" si="168"/>
        <v>0</v>
      </c>
      <c r="AV64" s="114" t="str">
        <f t="shared" si="169"/>
        <v/>
      </c>
      <c r="AW64" s="89">
        <f t="shared" si="170"/>
        <v>0</v>
      </c>
      <c r="AX64" s="114" t="str">
        <f t="shared" si="171"/>
        <v/>
      </c>
      <c r="AY64" s="89">
        <f t="shared" si="172"/>
        <v>0</v>
      </c>
      <c r="AZ64" s="116" t="str">
        <f t="shared" si="173"/>
        <v/>
      </c>
      <c r="BA64" s="113"/>
      <c r="BB64" s="122">
        <f t="shared" si="174"/>
        <v>114</v>
      </c>
      <c r="BC64" s="121" t="str">
        <f t="shared" si="175"/>
        <v>LHR</v>
      </c>
      <c r="BD64" s="91">
        <f t="shared" si="176"/>
        <v>0</v>
      </c>
      <c r="BE64" s="121" t="str">
        <f t="shared" si="177"/>
        <v/>
      </c>
      <c r="BF64" s="91">
        <f t="shared" si="178"/>
        <v>0</v>
      </c>
      <c r="BG64" s="121" t="str">
        <f t="shared" si="179"/>
        <v/>
      </c>
      <c r="BH64" s="91">
        <f t="shared" si="180"/>
        <v>0</v>
      </c>
      <c r="BI64" s="121" t="str">
        <f t="shared" si="181"/>
        <v/>
      </c>
      <c r="BJ64" s="91">
        <f t="shared" si="182"/>
        <v>0</v>
      </c>
      <c r="BK64" s="121" t="str">
        <f t="shared" si="183"/>
        <v/>
      </c>
      <c r="BL64" s="91">
        <f t="shared" si="184"/>
        <v>0</v>
      </c>
      <c r="BM64" s="123" t="str">
        <f t="shared" si="185"/>
        <v/>
      </c>
      <c r="BN64" s="113"/>
      <c r="BO64" s="129">
        <f t="shared" si="186"/>
        <v>0</v>
      </c>
      <c r="BP64" s="128" t="str">
        <f t="shared" si="187"/>
        <v/>
      </c>
      <c r="BQ64" s="93">
        <f t="shared" si="188"/>
        <v>0</v>
      </c>
      <c r="BR64" s="128" t="str">
        <f t="shared" si="189"/>
        <v/>
      </c>
      <c r="BS64" s="93">
        <f t="shared" si="190"/>
        <v>0</v>
      </c>
      <c r="BT64" s="128" t="str">
        <f t="shared" si="191"/>
        <v/>
      </c>
      <c r="BU64" s="93">
        <f t="shared" si="192"/>
        <v>0</v>
      </c>
      <c r="BV64" s="128" t="str">
        <f t="shared" si="193"/>
        <v/>
      </c>
      <c r="BW64" s="93">
        <f t="shared" si="194"/>
        <v>0</v>
      </c>
      <c r="BX64" s="128" t="str">
        <f t="shared" si="195"/>
        <v/>
      </c>
      <c r="BY64" s="93">
        <f t="shared" si="196"/>
        <v>0</v>
      </c>
      <c r="BZ64" s="130" t="str">
        <f t="shared" si="197"/>
        <v/>
      </c>
      <c r="CA64" s="113"/>
      <c r="CB64" s="136">
        <f t="shared" si="198"/>
        <v>0</v>
      </c>
      <c r="CC64" s="135" t="str">
        <f t="shared" si="199"/>
        <v/>
      </c>
      <c r="CD64" s="95">
        <f t="shared" si="200"/>
        <v>0</v>
      </c>
      <c r="CE64" s="135" t="str">
        <f t="shared" si="201"/>
        <v/>
      </c>
      <c r="CF64" s="95">
        <f t="shared" si="202"/>
        <v>0</v>
      </c>
      <c r="CG64" s="135" t="str">
        <f t="shared" si="203"/>
        <v/>
      </c>
      <c r="CH64" s="95">
        <f t="shared" si="204"/>
        <v>0</v>
      </c>
      <c r="CI64" s="135" t="str">
        <f t="shared" si="205"/>
        <v/>
      </c>
      <c r="CJ64" s="95">
        <f t="shared" si="206"/>
        <v>0</v>
      </c>
      <c r="CK64" s="135" t="str">
        <f t="shared" si="207"/>
        <v/>
      </c>
      <c r="CL64" s="95">
        <f t="shared" si="208"/>
        <v>0</v>
      </c>
      <c r="CM64" s="137" t="str">
        <f t="shared" si="209"/>
        <v/>
      </c>
      <c r="CO64" s="163">
        <f>IFERROR(ROUNDUP((AB64*(VLOOKUP(VLOOKUP(AC64,Données!$J$2:$L$208,3,FALSE),Données!$E$10:$G$12,3,FALSE)))/1,0),0)</f>
        <v>0</v>
      </c>
      <c r="CP64" s="159">
        <f>IFERROR(ROUNDUP((AD64*(VLOOKUP(VLOOKUP(AE64,Données!$J$2:$L$208,3,FALSE),Données!$E$10:$G$12,3,FALSE)))/1,0),0)</f>
        <v>71</v>
      </c>
      <c r="CQ64" s="159">
        <f>IFERROR(ROUNDUP((AF64*(VLOOKUP(VLOOKUP(AG64,Données!$J$2:$L$208,3,FALSE),Données!$E$10:$G$12,3,FALSE)))/1,0),0)</f>
        <v>0</v>
      </c>
      <c r="CR64" s="159">
        <f>IFERROR(ROUNDUP((AH64*(VLOOKUP(VLOOKUP(AI64,Données!$J$2:$L$208,3,FALSE),Données!$E$10:$G$12,3,FALSE)))/1,0),0)</f>
        <v>0</v>
      </c>
      <c r="CS64" s="159">
        <f>IFERROR(ROUNDUP((AJ64*(VLOOKUP(VLOOKUP(AK64,Données!$J$2:$L$208,3,FALSE),Données!$E$10:$G$12,3,FALSE)))/1,0),0)</f>
        <v>0</v>
      </c>
      <c r="CT64" s="160">
        <f>IFERROR(ROUNDUP((AL64*(VLOOKUP(VLOOKUP(AM64,Données!$J$2:$L$208,3,FALSE),Données!$E$10:$G$12,3,FALSE)))/1,0),0)</f>
        <v>0</v>
      </c>
      <c r="CU64" s="158">
        <f>IF(ISNA(15/(VLOOKUP(VLOOKUP(AC64,Données!$J$2:$L$208,3,FALSE),Données!$E$10:$G$12,3,FALSE))),0,15/(VLOOKUP(VLOOKUP(AC64,Données!$J$2:$L$208,3,FALSE),Données!$E$10:$G$12,3,FALSE)))</f>
        <v>0</v>
      </c>
      <c r="CV64" s="159">
        <f>IF(ISNA(15/(VLOOKUP(VLOOKUP(AE64,Données!$J$2:$L$208,3,FALSE),Données!$E$10:$G$12,3,FALSE))),0,15/(VLOOKUP(VLOOKUP(AE64,Données!$J$2:$L$208,3,FALSE),Données!$E$10:$G$12,3,FALSE)))</f>
        <v>36</v>
      </c>
      <c r="CW64" s="159">
        <f>IF(ISNA(15/(VLOOKUP(VLOOKUP(AG64,Données!$J$2:$L$208,3,FALSE),Données!$E$10:$G$12,3,FALSE))),0,15/(VLOOKUP(VLOOKUP(AG64,Données!$J$2:$L$208,3,FALSE),Données!$E$10:$G$12,3,FALSE)))</f>
        <v>0</v>
      </c>
      <c r="CX64" s="159">
        <f>IF(ISNA(15/(VLOOKUP(VLOOKUP(AI64,Données!$J$2:$L$208,3,FALSE),Données!$E$10:$G$12,3,FALSE))),0,15/(VLOOKUP(VLOOKUP(AI64,Données!$J$2:$L$208,3,FALSE),Données!$E$10:$G$12,3,FALSE)))</f>
        <v>0</v>
      </c>
      <c r="CY64" s="159">
        <f>IF(ISNA(15/(VLOOKUP(VLOOKUP(AK64,Données!$J$2:$L$208,3,FALSE),Données!$E$10:$G$12,3,FALSE))),0,15/(VLOOKUP(VLOOKUP(AK64,Données!$J$2:$L$208,3,FALSE),Données!$E$10:$G$12,3,FALSE)))</f>
        <v>0</v>
      </c>
      <c r="CZ64" s="160">
        <f>IF(ISNA(15/(VLOOKUP(VLOOKUP(AM64,Données!$J$2:$L$208,3,FALSE),Données!$E$10:$G$12,3,FALSE))),0,15/(VLOOKUP(VLOOKUP(AM64,Données!$J$2:$L$208,3,FALSE),Données!$E$10:$G$12,3,FALSE)))</f>
        <v>0</v>
      </c>
      <c r="DA64" s="258">
        <v>64</v>
      </c>
      <c r="DB64" s="162">
        <f t="shared" si="252"/>
        <v>36</v>
      </c>
      <c r="DC64" s="161">
        <f t="shared" si="210"/>
        <v>71</v>
      </c>
      <c r="DD64" s="256">
        <f t="shared" si="211"/>
        <v>169</v>
      </c>
      <c r="DE64" s="259">
        <f>HLOOKUP(DA64,Plan!$I$6:$IO$26,17,FALSE)</f>
        <v>10</v>
      </c>
      <c r="DF64" s="164" t="s">
        <v>470</v>
      </c>
      <c r="DG64" s="157" t="str">
        <f t="shared" si="113"/>
        <v>20h45  10</v>
      </c>
      <c r="DH64" s="332">
        <f t="shared" si="212"/>
        <v>360</v>
      </c>
      <c r="DI64" s="334">
        <f t="shared" si="141"/>
        <v>110</v>
      </c>
      <c r="DK64" s="226">
        <f>IFERROR(ROUNDUP((AO64*(VLOOKUP(VLOOKUP(AP64,Données!$J$2:$L$208,3,FALSE),Données!$E$10:$G$12,3,FALSE)))/1,0),0)</f>
        <v>0</v>
      </c>
      <c r="DL64" s="173">
        <f>IFERROR(ROUNDUP((AQ64*(VLOOKUP(VLOOKUP(AR64,Données!$J$2:$L$208,3,FALSE),Données!$E$10:$G$12,3,FALSE)))/1,0),0)</f>
        <v>0</v>
      </c>
      <c r="DM64" s="173">
        <f>IFERROR(ROUNDUP((AS64*(VLOOKUP(VLOOKUP(AT64,Données!$J$2:$L$208,3,FALSE),Données!$E$10:$G$12,3,FALSE)))/1,0),0)</f>
        <v>40</v>
      </c>
      <c r="DN64" s="173">
        <f>IFERROR(ROUNDUP((AU64*(VLOOKUP(VLOOKUP(AV64,Données!$J$2:$L$208,3,FALSE),Données!$E$10:$G$12,3,FALSE)))/1,0),0)</f>
        <v>0</v>
      </c>
      <c r="DO64" s="173">
        <f>IFERROR(ROUNDUP((AW64*(VLOOKUP(VLOOKUP(AX64,Données!$J$2:$L$208,3,FALSE),Données!$E$10:$G$12,3,FALSE)))/1,0),0)</f>
        <v>0</v>
      </c>
      <c r="DP64" s="174">
        <f>IFERROR(ROUNDUP((AY64*(VLOOKUP(VLOOKUP(AZ64,Données!$J$2:$L$208,3,FALSE),Données!$E$10:$G$12,3,FALSE)))/1,0),0)</f>
        <v>0</v>
      </c>
      <c r="DQ64" s="172">
        <f>IF(ISNA(15/(VLOOKUP(VLOOKUP(AP64,Données!$J$2:$L$208,3,FALSE),Données!$E$10:$G$12,3,FALSE))),0,15/(VLOOKUP(VLOOKUP(AP64,Données!$J$2:$L$208,3,FALSE),Données!$E$10:$G$12,3,FALSE)))</f>
        <v>0</v>
      </c>
      <c r="DR64" s="173">
        <f>IF(ISNA(15/(VLOOKUP(VLOOKUP(AR64,Données!$J$2:$L$208,3,FALSE),Données!$E$10:$G$12,3,FALSE))),0,15/(VLOOKUP(VLOOKUP(AR64,Données!$J$2:$L$208,3,FALSE),Données!$E$10:$G$12,3,FALSE)))</f>
        <v>0</v>
      </c>
      <c r="DS64" s="173">
        <f>IF(ISNA(15/(VLOOKUP(VLOOKUP(AT64,Données!$J$2:$L$208,3,FALSE),Données!$E$10:$G$12,3,FALSE))),0,15/(VLOOKUP(VLOOKUP(AT64,Données!$J$2:$L$208,3,FALSE),Données!$E$10:$G$12,3,FALSE)))</f>
        <v>36</v>
      </c>
      <c r="DT64" s="173">
        <f>IF(ISNA(15/(VLOOKUP(VLOOKUP(AV64,Données!$J$2:$L$208,3,FALSE),Données!$E$10:$G$12,3,FALSE))),0,15/(VLOOKUP(VLOOKUP(AV64,Données!$J$2:$L$208,3,FALSE),Données!$E$10:$G$12,3,FALSE)))</f>
        <v>0</v>
      </c>
      <c r="DU64" s="173">
        <f>IF(ISNA(15/(VLOOKUP(VLOOKUP(AX64,Données!$J$2:$L$208,3,FALSE),Données!$E$10:$G$12,3,FALSE))),0,15/(VLOOKUP(VLOOKUP(AX64,Données!$J$2:$L$208,3,FALSE),Données!$E$10:$G$12,3,FALSE)))</f>
        <v>0</v>
      </c>
      <c r="DV64" s="174">
        <f>IF(ISNA(15/(VLOOKUP(VLOOKUP(AZ64,Données!$J$2:$L$208,3,FALSE),Données!$E$10:$G$12,3,FALSE))),0,15/(VLOOKUP(VLOOKUP(AZ64,Données!$J$2:$L$208,3,FALSE),Données!$E$10:$G$12,3,FALSE)))</f>
        <v>0</v>
      </c>
      <c r="DW64" s="282">
        <v>64</v>
      </c>
      <c r="DX64" s="169">
        <f t="shared" si="114"/>
        <v>36</v>
      </c>
      <c r="DY64" s="171">
        <f t="shared" si="115"/>
        <v>40</v>
      </c>
      <c r="DZ64" s="228">
        <f t="shared" si="213"/>
        <v>96</v>
      </c>
      <c r="EA64" s="283">
        <f>HLOOKUP(DW64,Plan!$I$6:$IO$26,16,FALSE)</f>
        <v>0</v>
      </c>
      <c r="EB64" s="278" t="s">
        <v>470</v>
      </c>
      <c r="EC64" s="279" t="str">
        <f t="shared" si="116"/>
        <v>20h45  0</v>
      </c>
      <c r="ED64" s="84">
        <f t="shared" si="214"/>
        <v>0</v>
      </c>
      <c r="EE64" s="286">
        <f t="shared" si="143"/>
        <v>158.125</v>
      </c>
      <c r="EG64" s="208">
        <f>IFERROR(ROUNDUP((BB64*(VLOOKUP(VLOOKUP(BC64,Données!$J$2:$L$208,3,FALSE),Données!$E$10:$G$12,3,FALSE)))/1,0),0)</f>
        <v>48</v>
      </c>
      <c r="EH64" s="182">
        <f>IFERROR(ROUNDUP((BD64*(VLOOKUP(VLOOKUP(BE64,Données!$J$2:$L$208,3,FALSE),Données!$E$10:$G$12,3,FALSE)))/1,0),0)</f>
        <v>0</v>
      </c>
      <c r="EI64" s="182">
        <f>IFERROR(ROUNDUP((BF64*(VLOOKUP(VLOOKUP(BG64,Données!$J$2:$L$208,3,FALSE),Données!$E$10:$G$12,3,FALSE)))/1,0),0)</f>
        <v>0</v>
      </c>
      <c r="EJ64" s="182">
        <f>IFERROR(ROUNDUP((BH64*(VLOOKUP(VLOOKUP(BI64,Données!$J$2:$L$208,3,FALSE),Données!$E$10:$G$12,3,FALSE)))/1,0),0)</f>
        <v>0</v>
      </c>
      <c r="EK64" s="182">
        <f>IFERROR(ROUNDUP((BJ64*(VLOOKUP(VLOOKUP(BK64,Données!$J$2:$L$208,3,FALSE),Données!$E$10:$G$12,3,FALSE)))/1,0),0)</f>
        <v>0</v>
      </c>
      <c r="EL64" s="183">
        <f>IFERROR(ROUNDUP((BL64*(VLOOKUP(VLOOKUP(BM64,Données!$J$2:$L$208,3,FALSE),Données!$E$10:$G$12,3,FALSE)))/1,0),0)</f>
        <v>0</v>
      </c>
      <c r="EM64" s="181">
        <f>IF(ISNA(15/(VLOOKUP(VLOOKUP(BC64,Données!$J$2:$L$208,3,FALSE),Données!$E$10:$G$12,3,FALSE))),0,15/(VLOOKUP(VLOOKUP(BC64,Données!$J$2:$L$208,3,FALSE),Données!$E$10:$G$12,3,FALSE)))</f>
        <v>36</v>
      </c>
      <c r="EN64" s="182">
        <f>IF(ISNA(15/(VLOOKUP(VLOOKUP(BE64,Données!$J$2:$L$208,3,FALSE),Données!$E$10:$G$12,3,FALSE))),0,15/(VLOOKUP(VLOOKUP(BE64,Données!$J$2:$L$208,3,FALSE),Données!$E$10:$G$12,3,FALSE)))</f>
        <v>0</v>
      </c>
      <c r="EO64" s="182">
        <f>IF(ISNA(15/(VLOOKUP(VLOOKUP(BG64,Données!$J$2:$L$208,3,FALSE),Données!$E$10:$G$12,3,FALSE))),0,15/(VLOOKUP(VLOOKUP(BG64,Données!$J$2:$L$208,3,FALSE),Données!$E$10:$G$12,3,FALSE)))</f>
        <v>0</v>
      </c>
      <c r="EP64" s="182">
        <f>IF(ISNA(15/(VLOOKUP(VLOOKUP(BI64,Données!$J$2:$L$208,3,FALSE),Données!$E$10:$G$12,3,FALSE))),0,15/(VLOOKUP(VLOOKUP(BI64,Données!$J$2:$L$208,3,FALSE),Données!$E$10:$G$12,3,FALSE)))</f>
        <v>0</v>
      </c>
      <c r="EQ64" s="182">
        <f>IF(ISNA(15/(VLOOKUP(VLOOKUP(BK64,Données!$J$2:$L$208,3,FALSE),Données!$E$10:$G$12,3,FALSE))),0,15/(VLOOKUP(VLOOKUP(BK64,Données!$J$2:$L$208,3,FALSE),Données!$E$10:$G$12,3,FALSE)))</f>
        <v>0</v>
      </c>
      <c r="ER64" s="183">
        <f>IF(ISNA(15/(VLOOKUP(VLOOKUP(BM64,Données!$J$2:$L$208,3,FALSE),Données!$E$10:$G$12,3,FALSE))),0,15/(VLOOKUP(VLOOKUP(BM64,Données!$J$2:$L$208,3,FALSE),Données!$E$10:$G$12,3,FALSE)))</f>
        <v>0</v>
      </c>
      <c r="ES64" s="293">
        <v>64</v>
      </c>
      <c r="ET64" s="573">
        <f t="shared" si="117"/>
        <v>36</v>
      </c>
      <c r="EU64" s="180">
        <f t="shared" si="118"/>
        <v>48</v>
      </c>
      <c r="EV64" s="211">
        <f t="shared" si="215"/>
        <v>114</v>
      </c>
      <c r="EW64" s="211">
        <f>HLOOKUP(ES64,Plan!$I$6:$IO$26,19,FALSE)</f>
        <v>9</v>
      </c>
      <c r="EX64" s="210" t="s">
        <v>470</v>
      </c>
      <c r="EY64" s="182" t="str">
        <f t="shared" si="119"/>
        <v>20h45  9</v>
      </c>
      <c r="EZ64" s="295">
        <f t="shared" si="216"/>
        <v>324</v>
      </c>
      <c r="FA64" s="296">
        <f t="shared" si="148"/>
        <v>102.75</v>
      </c>
      <c r="FC64" s="200">
        <f>IFERROR(ROUNDUP((BO64*(VLOOKUP(VLOOKUP(BP64,Données!$J$2:$L$208,3,FALSE),Données!$E$10:$G$12,3,FALSE)))/1,0),0)</f>
        <v>0</v>
      </c>
      <c r="FD64" s="190">
        <f>IFERROR(ROUNDUP((BQ64*(VLOOKUP(VLOOKUP(BR64,Données!$J$2:$L$208,3,FALSE),Données!$E$10:$G$12,3,FALSE)))/1,0),0)</f>
        <v>0</v>
      </c>
      <c r="FE64" s="190">
        <f>IFERROR(ROUNDUP((BS64*(VLOOKUP(VLOOKUP(BT64,Données!$J$2:$L$208,3,FALSE),Données!$E$10:$G$12,3,FALSE)))/1,0),0)</f>
        <v>0</v>
      </c>
      <c r="FF64" s="190">
        <f>IFERROR(ROUNDUP((BU64*(VLOOKUP(VLOOKUP(BV64,Données!$J$2:$L$208,3,FALSE),Données!$E$10:$G$12,3,FALSE)))/1,0),0)</f>
        <v>0</v>
      </c>
      <c r="FG64" s="190">
        <f>IFERROR(ROUNDUP((BW64*(VLOOKUP(VLOOKUP(BX64,Données!$J$2:$L$208,3,FALSE),Données!$E$10:$G$12,3,FALSE)))/1,0),0)</f>
        <v>0</v>
      </c>
      <c r="FH64" s="191">
        <f>IFERROR(ROUNDUP((BY64*(VLOOKUP(VLOOKUP(BZ64,Données!$J$2:$L$208,3,FALSE),Données!$E$10:$G$12,3,FALSE)))/1,0),0)</f>
        <v>0</v>
      </c>
      <c r="FI64" s="189">
        <f>IF(ISNA(15/(VLOOKUP(VLOOKUP(BP64,Données!$J$2:$L$208,3,FALSE),Données!$E$10:$G$12,3,FALSE))),0,15/(VLOOKUP(VLOOKUP(BP64,Données!$J$2:$L$208,3,FALSE),Données!$E$10:$G$12,3,FALSE)))</f>
        <v>0</v>
      </c>
      <c r="FJ64" s="190">
        <f>IF(ISNA(15/(VLOOKUP(VLOOKUP(BR64,Données!$J$2:$L$208,3,FALSE),Données!$E$10:$G$12,3,FALSE))),0,15/(VLOOKUP(VLOOKUP(BR64,Données!$J$2:$L$208,3,FALSE),Données!$E$10:$G$12,3,FALSE)))</f>
        <v>0</v>
      </c>
      <c r="FK64" s="190">
        <f>IF(ISNA(15/(VLOOKUP(VLOOKUP(BT64,Données!$J$2:$L$208,3,FALSE),Données!$E$10:$G$12,3,FALSE))),0,15/(VLOOKUP(VLOOKUP(BT64,Données!$J$2:$L$208,3,FALSE),Données!$E$10:$G$12,3,FALSE)))</f>
        <v>0</v>
      </c>
      <c r="FL64" s="190">
        <f>IF(ISNA(15/(VLOOKUP(VLOOKUP(BV64,Données!$J$2:$L$208,3,FALSE),Données!$E$10:$G$12,3,FALSE))),0,15/(VLOOKUP(VLOOKUP(BV64,Données!$J$2:$L$208,3,FALSE),Données!$E$10:$G$12,3,FALSE)))</f>
        <v>0</v>
      </c>
      <c r="FM64" s="190">
        <f>IF(ISNA(15/(VLOOKUP(VLOOKUP(BX64,Données!$J$2:$L$208,3,FALSE),Données!$E$10:$G$12,3,FALSE))),0,15/(VLOOKUP(VLOOKUP(BX64,Données!$J$2:$L$208,3,FALSE),Données!$E$10:$G$12,3,FALSE)))</f>
        <v>0</v>
      </c>
      <c r="FN64" s="191">
        <f>IF(ISNA(15/(VLOOKUP(VLOOKUP(BZ64,Données!$J$2:$L$208,3,FALSE),Données!$E$10:$G$12,3,FALSE))),0,15/(VLOOKUP(VLOOKUP(BZ64,Données!$J$2:$L$208,3,FALSE),Données!$E$10:$G$12,3,FALSE)))</f>
        <v>0</v>
      </c>
      <c r="FO64" s="305">
        <v>64</v>
      </c>
      <c r="FP64" s="188">
        <f t="shared" si="120"/>
        <v>36</v>
      </c>
      <c r="FQ64" s="190">
        <f t="shared" si="121"/>
        <v>0</v>
      </c>
      <c r="FR64" s="203" t="str">
        <f t="shared" si="217"/>
        <v/>
      </c>
      <c r="FS64" s="203">
        <f>HLOOKUP(FO64,Plan!$I$6:$IO$26,20,FALSE)</f>
        <v>0</v>
      </c>
      <c r="FT64" s="202" t="s">
        <v>470</v>
      </c>
      <c r="FU64" s="190" t="str">
        <f t="shared" si="122"/>
        <v>20h45  0</v>
      </c>
      <c r="FV64" s="307">
        <f t="shared" si="218"/>
        <v>0</v>
      </c>
      <c r="FW64" s="308">
        <f t="shared" si="145"/>
        <v>1347</v>
      </c>
      <c r="FY64" s="233">
        <f>IFERROR(ROUNDUP((CB64*(VLOOKUP(VLOOKUP(CC64,Données!$J$2:$L$208,3,FALSE),Données!$E$10:$G$12,3,FALSE)))/1,0),0)</f>
        <v>0</v>
      </c>
      <c r="FZ64" s="218">
        <f>IFERROR(ROUNDUP((CD64*(VLOOKUP(VLOOKUP(CE64,Données!$J$2:$L$208,3,FALSE),Données!$E$10:$G$12,3,FALSE)))/1,0),0)</f>
        <v>0</v>
      </c>
      <c r="GA64" s="218">
        <f>IFERROR(ROUNDUP((CF64*(VLOOKUP(VLOOKUP(CG64,Données!$J$2:$L$208,3,FALSE),Données!$E$10:$G$12,3,FALSE)))/1,0),0)</f>
        <v>0</v>
      </c>
      <c r="GB64" s="218">
        <f>IFERROR(ROUNDUP((CH64*(VLOOKUP(VLOOKUP(CI64,Données!$J$2:$L$208,3,FALSE),Données!$E$10:$G$12,3,FALSE)))/1,0),0)</f>
        <v>0</v>
      </c>
      <c r="GC64" s="218">
        <f>IFERROR(ROUNDUP((CJ64*(VLOOKUP(VLOOKUP(CK64,Données!$J$2:$L$208,3,FALSE),Données!$E$10:$G$12,3,FALSE)))/1,0),0)</f>
        <v>0</v>
      </c>
      <c r="GD64" s="219">
        <f>IFERROR(ROUNDUP((CL64*(VLOOKUP(VLOOKUP(CM64,Données!$J$2:$L$208,3,FALSE),Données!$E$10:$G$12,3,FALSE)))/1,0),0)</f>
        <v>0</v>
      </c>
      <c r="GE64" s="217">
        <f>IF(ISNA(15/(VLOOKUP(VLOOKUP(CC64,Données!$J$2:$L$208,3,FALSE),Données!$E$10:$G$12,3,FALSE))),0,15/(VLOOKUP(VLOOKUP(CC64,Données!$J$2:$L$208,3,FALSE),Données!$E$10:$G$12,3,FALSE)))</f>
        <v>0</v>
      </c>
      <c r="GF64" s="218">
        <f>IF(ISNA(15/(VLOOKUP(VLOOKUP(CE64,Données!$J$2:$L$208,3,FALSE),Données!$E$10:$G$12,3,FALSE))),0,15/(VLOOKUP(VLOOKUP(CE64,Données!$J$2:$L$208,3,FALSE),Données!$E$10:$G$12,3,FALSE)))</f>
        <v>0</v>
      </c>
      <c r="GG64" s="218">
        <f>IF(ISNA(15/(VLOOKUP(VLOOKUP(CG64,Données!$J$2:$L$208,3,FALSE),Données!$E$10:$G$12,3,FALSE))),0,15/(VLOOKUP(VLOOKUP(CG64,Données!$J$2:$L$208,3,FALSE),Données!$E$10:$G$12,3,FALSE)))</f>
        <v>0</v>
      </c>
      <c r="GH64" s="218">
        <f>IF(ISNA(15/(VLOOKUP(VLOOKUP(CI64,Données!$J$2:$L$208,3,FALSE),Données!$E$10:$G$12,3,FALSE))),0,15/(VLOOKUP(VLOOKUP(CI64,Données!$J$2:$L$208,3,FALSE),Données!$E$10:$G$12,3,FALSE)))</f>
        <v>0</v>
      </c>
      <c r="GI64" s="218">
        <f>IF(ISNA(15/(VLOOKUP(VLOOKUP(CK64,Données!$J$2:$L$208,3,FALSE),Données!$E$10:$G$12,3,FALSE))),0,15/(VLOOKUP(VLOOKUP(CK64,Données!$J$2:$L$208,3,FALSE),Données!$E$10:$G$12,3,FALSE)))</f>
        <v>0</v>
      </c>
      <c r="GJ64" s="219">
        <f>IF(ISNA(15/(VLOOKUP(VLOOKUP(CM64,Données!$J$2:$L$208,3,FALSE),Données!$E$10:$G$12,3,FALSE))),0,15/(VLOOKUP(VLOOKUP(CM64,Données!$J$2:$L$208,3,FALSE),Données!$E$10:$G$12,3,FALSE)))</f>
        <v>0</v>
      </c>
      <c r="GK64" s="318">
        <v>64</v>
      </c>
      <c r="GL64" s="216">
        <f t="shared" si="124"/>
        <v>36</v>
      </c>
      <c r="GM64" s="218">
        <f t="shared" si="125"/>
        <v>0</v>
      </c>
      <c r="GN64" s="236" t="str">
        <f t="shared" si="219"/>
        <v/>
      </c>
      <c r="GO64" s="236">
        <f>HLOOKUP(GK64,Plan!$I$6:$IO$26,21,FALSE)</f>
        <v>0</v>
      </c>
      <c r="GP64" s="235" t="s">
        <v>470</v>
      </c>
      <c r="GQ64" s="218" t="str">
        <f t="shared" si="126"/>
        <v>20h45  0</v>
      </c>
      <c r="GR64" s="320">
        <f t="shared" si="220"/>
        <v>0</v>
      </c>
      <c r="GS64" s="321">
        <f t="shared" si="146"/>
        <v>196</v>
      </c>
      <c r="GU64" s="427">
        <v>0.86458333333333337</v>
      </c>
      <c r="GV64" s="433" t="e">
        <f>#REF!</f>
        <v>#REF!</v>
      </c>
      <c r="GW64" s="434" t="e">
        <f>#REF!</f>
        <v>#REF!</v>
      </c>
      <c r="GX64" s="448" t="e">
        <f t="shared" si="127"/>
        <v>#REF!</v>
      </c>
      <c r="GY64" s="433" t="e">
        <f>#REF!</f>
        <v>#REF!</v>
      </c>
      <c r="GZ64" s="422" t="e">
        <f>#REF!</f>
        <v>#REF!</v>
      </c>
      <c r="HA64" s="434" t="e">
        <f>#REF!</f>
        <v>#REF!</v>
      </c>
      <c r="HB64" s="451" t="e">
        <f t="shared" si="128"/>
        <v>#REF!</v>
      </c>
      <c r="HD64" s="427">
        <v>0.86458333333333337</v>
      </c>
      <c r="HE64" s="453" t="str">
        <f>IF(AB64=0,"",IF(VLOOKUP(AC64,Données!$J$2:$M$258,4,FALSE)="G",AB64,""))</f>
        <v/>
      </c>
      <c r="HF64" s="397">
        <f>IF(AD64=0,"",IF(VLOOKUP(AE64,Données!$J$2:$M$258,4,FALSE)="G",AD64,""))</f>
        <v>169</v>
      </c>
      <c r="HG64" s="397" t="str">
        <f>IF(AF64=0,"",IF(VLOOKUP(AG64,Données!$J$2:$M$258,4,FALSE)="G",AF64,""))</f>
        <v/>
      </c>
      <c r="HH64" s="397" t="str">
        <f>IF(AH64=0,"",IF(VLOOKUP(AI64,Données!$J$2:$M$258,4,FALSE)="G",AH64,""))</f>
        <v/>
      </c>
      <c r="HI64" s="397" t="str">
        <f>IF(AJ64=0,"",IF(VLOOKUP(AK64,Données!$J$2:$M$258,4,FALSE)="G",AJ64,""))</f>
        <v/>
      </c>
      <c r="HJ64" s="461" t="str">
        <f>IF(AL64=0,"",IF(VLOOKUP(AM64,Données!$J$2:$M$258,4,FALSE)="G",AL64,""))</f>
        <v/>
      </c>
      <c r="HK64" s="464">
        <f t="shared" si="129"/>
        <v>169</v>
      </c>
      <c r="HL64" s="453" t="str">
        <f>IF(AO64=0,"",IF(VLOOKUP(AP64,Données!$J$2:$M$258,4,FALSE)="G",AO64,""))</f>
        <v/>
      </c>
      <c r="HM64" s="397" t="str">
        <f>IF(AQ64=0,"",IF(VLOOKUP(AR64,Données!$J$2:$M$258,4,FALSE)="G",AQ64,""))</f>
        <v/>
      </c>
      <c r="HN64" s="397">
        <f>IF(AS64=0,"",IF(VLOOKUP(AT64,Données!$J$2:$M$258,4,FALSE)="G",AS64,""))</f>
        <v>96</v>
      </c>
      <c r="HO64" s="397" t="str">
        <f>IF(AU64=0,"",IF(VLOOKUP(AV64,Données!$J$2:$M$258,4,FALSE)="G",AU64,""))</f>
        <v/>
      </c>
      <c r="HP64" s="397" t="str">
        <f>IF(AW64=0,"",IF(VLOOKUP(AX64,Données!$J$2:$M$258,4,FALSE)="G",AW64,""))</f>
        <v/>
      </c>
      <c r="HQ64" s="461" t="str">
        <f>IF(AY64=0,"",IF(VLOOKUP(AZ64,Données!$J$2:$M$258,4,FALSE)="G",AY64,""))</f>
        <v/>
      </c>
      <c r="HR64" s="464">
        <f t="shared" si="130"/>
        <v>96</v>
      </c>
      <c r="HS64" s="453">
        <f>IF(BB64=0,"",IF(VLOOKUP(BC64,Données!$J$2:$M$258,4,FALSE)="G",BB64,""))</f>
        <v>114</v>
      </c>
      <c r="HT64" s="397" t="str">
        <f>IF(BD64=0,"",IF(VLOOKUP(BE64,Données!$J$2:$M$258,4,FALSE)="G",BD64,""))</f>
        <v/>
      </c>
      <c r="HU64" s="397" t="str">
        <f>IF(BF64=0,"",IF(VLOOKUP(BG64,Données!$J$2:$M$258,4,FALSE)="G",BF64,""))</f>
        <v/>
      </c>
      <c r="HV64" s="397" t="str">
        <f>IF(BH64=0,"",IF(VLOOKUP(BI64,Données!$J$2:$M$258,4,FALSE)="G",BH64,""))</f>
        <v/>
      </c>
      <c r="HW64" s="397" t="str">
        <f>IF(BJ64=0,"",IF(VLOOKUP(BK64,Données!$J$2:$M$258,4,FALSE)="G",BJ64,""))</f>
        <v/>
      </c>
      <c r="HX64" s="461" t="str">
        <f>IF(BL64=0,"",IF(VLOOKUP(BM64,Données!$J$2:$M$258,4,FALSE)="G",BL64,""))</f>
        <v/>
      </c>
      <c r="HY64" s="464">
        <f t="shared" si="131"/>
        <v>114</v>
      </c>
      <c r="HZ64" s="453" t="str">
        <f>IF(BO64=0,"",IF(VLOOKUP(BP64,Données!$J$2:$M$258,4,FALSE)="G",BO64,""))</f>
        <v/>
      </c>
      <c r="IA64" s="397" t="str">
        <f>IF(BQ64=0,"",IF(VLOOKUP(BR64,Données!$J$2:$M$258,4,FALSE)="G",BQ64,""))</f>
        <v/>
      </c>
      <c r="IB64" s="397" t="str">
        <f>IF(BS64=0,"",IF(VLOOKUP(BT64,Données!$J$2:$M$258,4,FALSE)="G",BS64,""))</f>
        <v/>
      </c>
      <c r="IC64" s="397" t="str">
        <f>IF(BU64=0,"",IF(VLOOKUP(BV64,Données!$J$2:$M$258,4,FALSE)="G",BU64,""))</f>
        <v/>
      </c>
      <c r="ID64" s="397" t="str">
        <f>IF(BW64=0,"",IF(VLOOKUP(BX64,Données!$J$2:$M$258,4,FALSE)="G",BW64,""))</f>
        <v/>
      </c>
      <c r="IE64" s="461" t="str">
        <f>IF(BY64=0,"",IF(VLOOKUP(BZ64,Données!$J$2:$M$258,4,FALSE)="G",BY64,""))</f>
        <v/>
      </c>
      <c r="IF64" s="464">
        <f t="shared" si="132"/>
        <v>0</v>
      </c>
      <c r="IG64" s="453" t="str">
        <f>IF(CB64=0,"",IF(VLOOKUP(CC64,Données!$J$2:$M$258,4,FALSE)="G",CB64,""))</f>
        <v/>
      </c>
      <c r="IH64" s="397" t="str">
        <f>IF(CD64=0,"",IF(VLOOKUP(CE64,Données!$J$2:$M$258,4,FALSE)="G",CD64,""))</f>
        <v/>
      </c>
      <c r="II64" s="397" t="str">
        <f>IF(CF64=0,"",IF(VLOOKUP(CG64,Données!$J$2:$M$258,4,FALSE)="G",CF64,""))</f>
        <v/>
      </c>
      <c r="IJ64" s="397" t="str">
        <f>IF(CH64=0,"",IF(VLOOKUP(CI64,Données!$J$2:$M$258,4,FALSE)="G",CH64,""))</f>
        <v/>
      </c>
      <c r="IK64" s="397" t="str">
        <f>IF(CJ64=0,"",IF(VLOOKUP(CK64,Données!$J$2:$M$258,4,FALSE)="G",CJ64,""))</f>
        <v/>
      </c>
      <c r="IL64" s="461" t="str">
        <f>IF(CL64=0,"",IF(VLOOKUP(CM64,Données!$J$2:$M$258,4,FALSE)="G",CL64,""))</f>
        <v/>
      </c>
      <c r="IM64" s="464">
        <f t="shared" si="133"/>
        <v>0</v>
      </c>
      <c r="IO64" s="480">
        <f t="shared" si="221"/>
        <v>169</v>
      </c>
      <c r="IP64" s="481">
        <f t="shared" si="222"/>
        <v>96</v>
      </c>
      <c r="IQ64" s="482">
        <f t="shared" si="223"/>
        <v>0</v>
      </c>
      <c r="IR64" s="483">
        <f t="shared" si="224"/>
        <v>0</v>
      </c>
      <c r="IS64" s="484">
        <f t="shared" si="225"/>
        <v>169</v>
      </c>
      <c r="IT64" s="481">
        <f t="shared" si="226"/>
        <v>96</v>
      </c>
      <c r="IU64" s="482">
        <f t="shared" si="134"/>
        <v>10</v>
      </c>
      <c r="IV64" s="485">
        <f t="shared" si="135"/>
        <v>0</v>
      </c>
      <c r="IW64" s="483">
        <f>HLOOKUP(FO64,Plan!$I$6:$IO$30,25,FALSE)</f>
        <v>0</v>
      </c>
      <c r="IX64" s="482" t="str">
        <f t="shared" si="227"/>
        <v>20h45  10</v>
      </c>
      <c r="IY64" s="485">
        <f t="shared" si="228"/>
        <v>360</v>
      </c>
      <c r="IZ64" s="486">
        <f t="shared" si="229"/>
        <v>110</v>
      </c>
      <c r="JA64" s="484" t="str">
        <f t="shared" si="230"/>
        <v>20h45  0</v>
      </c>
      <c r="JB64" s="485">
        <f t="shared" si="231"/>
        <v>0</v>
      </c>
      <c r="JC64" s="487">
        <f t="shared" si="232"/>
        <v>158.125</v>
      </c>
      <c r="JD64" s="488" t="e">
        <f t="shared" si="136"/>
        <v>#REF!</v>
      </c>
      <c r="JF64" s="512">
        <f t="shared" si="233"/>
        <v>114</v>
      </c>
      <c r="JG64" s="513">
        <f t="shared" si="234"/>
        <v>0</v>
      </c>
      <c r="JH64" s="514">
        <f t="shared" si="235"/>
        <v>0</v>
      </c>
      <c r="JI64" s="515">
        <f t="shared" si="236"/>
        <v>114</v>
      </c>
      <c r="JJ64" s="513">
        <f t="shared" si="237"/>
        <v>0</v>
      </c>
      <c r="JK64" s="516">
        <f t="shared" si="238"/>
        <v>0</v>
      </c>
      <c r="JL64" s="517">
        <f t="shared" si="239"/>
        <v>0</v>
      </c>
      <c r="JM64" s="513">
        <f t="shared" si="240"/>
        <v>0</v>
      </c>
      <c r="JN64" s="514">
        <f t="shared" si="241"/>
        <v>0</v>
      </c>
      <c r="JO64" s="506">
        <f t="shared" si="137"/>
        <v>9</v>
      </c>
      <c r="JP64" s="507">
        <f t="shared" si="138"/>
        <v>0</v>
      </c>
      <c r="JQ64" s="507">
        <f t="shared" si="139"/>
        <v>0</v>
      </c>
      <c r="JR64" s="508">
        <f>HLOOKUP(GK64,Plan!$I$6:$IO$30,25,FALSE)</f>
        <v>0</v>
      </c>
      <c r="JS64" s="515" t="str">
        <f t="shared" si="242"/>
        <v>20h45  9</v>
      </c>
      <c r="JT64" s="513">
        <f t="shared" si="243"/>
        <v>324</v>
      </c>
      <c r="JU64" s="518">
        <f t="shared" si="244"/>
        <v>102.75</v>
      </c>
      <c r="JV64" s="517" t="str">
        <f t="shared" si="245"/>
        <v>20h45  0</v>
      </c>
      <c r="JW64" s="513">
        <f t="shared" si="246"/>
        <v>0</v>
      </c>
      <c r="JX64" s="519">
        <f t="shared" si="247"/>
        <v>1347</v>
      </c>
      <c r="JY64" s="515" t="str">
        <f t="shared" si="248"/>
        <v>20h45  0</v>
      </c>
      <c r="JZ64" s="513">
        <f t="shared" si="249"/>
        <v>0</v>
      </c>
      <c r="KA64" s="518">
        <f t="shared" si="250"/>
        <v>196</v>
      </c>
      <c r="KB64" s="520" t="e">
        <f t="shared" si="140"/>
        <v>#REF!</v>
      </c>
    </row>
    <row r="65" spans="1:288" ht="14.25" x14ac:dyDescent="0.2">
      <c r="A65" s="385">
        <f t="shared" si="0"/>
        <v>64</v>
      </c>
      <c r="B65" s="386" t="s">
        <v>405</v>
      </c>
      <c r="C65" s="387" t="s">
        <v>28</v>
      </c>
      <c r="D65" s="388" t="s">
        <v>906</v>
      </c>
      <c r="E65" s="388" t="s">
        <v>244</v>
      </c>
      <c r="F65" s="388">
        <v>210</v>
      </c>
      <c r="G65" s="394" t="str">
        <f>IF(ISNA(VLOOKUP(E65,Données!$J$2:$K$258,2,FALSE)),"",VLOOKUP(E65,Données!$J$2:$K$258,2,FALSE))</f>
        <v>Kuwait</v>
      </c>
      <c r="H65" s="80"/>
      <c r="I65" s="77" t="str">
        <f t="shared" si="107"/>
        <v>1415TRD</v>
      </c>
      <c r="J65" s="82"/>
      <c r="K65" s="344" t="s">
        <v>560</v>
      </c>
      <c r="M65" s="84">
        <f t="shared" si="1"/>
        <v>2</v>
      </c>
      <c r="N65" s="84">
        <f t="shared" si="2"/>
        <v>0</v>
      </c>
      <c r="O65" s="84">
        <f t="shared" si="3"/>
        <v>1</v>
      </c>
      <c r="P65" s="84">
        <f t="shared" si="4"/>
        <v>0</v>
      </c>
      <c r="Q65" s="84">
        <f t="shared" si="5"/>
        <v>0</v>
      </c>
      <c r="S65" s="86" t="str">
        <f t="shared" si="108"/>
        <v>1415</v>
      </c>
      <c r="T65" s="371" t="str">
        <f>VLOOKUP(S65,Données!$Q$2:$R$229,2,FALSE)</f>
        <v>1415</v>
      </c>
      <c r="U65" s="85">
        <f>COUNTIF($T$4:T65,T65)</f>
        <v>2</v>
      </c>
      <c r="V65" s="85" t="str">
        <f t="shared" si="6"/>
        <v>TRD</v>
      </c>
      <c r="W65" s="85" t="str">
        <f t="shared" si="109"/>
        <v>14152TRD</v>
      </c>
      <c r="X65" s="85">
        <f t="shared" si="149"/>
        <v>184</v>
      </c>
      <c r="Y65" s="85" t="str">
        <f t="shared" si="150"/>
        <v>MAN</v>
      </c>
      <c r="AA65" s="342" t="s">
        <v>55</v>
      </c>
      <c r="AB65" s="107">
        <f t="shared" si="151"/>
        <v>0</v>
      </c>
      <c r="AC65" s="106" t="str">
        <f t="shared" si="251"/>
        <v/>
      </c>
      <c r="AD65" s="97">
        <f t="shared" si="152"/>
        <v>150</v>
      </c>
      <c r="AE65" s="106" t="str">
        <f t="shared" si="153"/>
        <v>LGW</v>
      </c>
      <c r="AF65" s="97">
        <f t="shared" si="154"/>
        <v>186</v>
      </c>
      <c r="AG65" s="106" t="str">
        <f t="shared" si="155"/>
        <v>EDI</v>
      </c>
      <c r="AH65" s="97">
        <f t="shared" si="156"/>
        <v>0</v>
      </c>
      <c r="AI65" s="106" t="str">
        <f t="shared" si="157"/>
        <v/>
      </c>
      <c r="AJ65" s="97">
        <f t="shared" si="158"/>
        <v>0</v>
      </c>
      <c r="AK65" s="106" t="str">
        <f t="shared" si="159"/>
        <v/>
      </c>
      <c r="AL65" s="97">
        <f t="shared" si="160"/>
        <v>0</v>
      </c>
      <c r="AM65" s="108" t="str">
        <f t="shared" si="161"/>
        <v/>
      </c>
      <c r="AN65" s="113"/>
      <c r="AO65" s="115">
        <f t="shared" si="162"/>
        <v>0</v>
      </c>
      <c r="AP65" s="114" t="str">
        <f t="shared" si="163"/>
        <v/>
      </c>
      <c r="AQ65" s="89">
        <f t="shared" si="164"/>
        <v>0</v>
      </c>
      <c r="AR65" s="114" t="str">
        <f t="shared" si="165"/>
        <v/>
      </c>
      <c r="AS65" s="89">
        <f t="shared" si="166"/>
        <v>0</v>
      </c>
      <c r="AT65" s="114" t="str">
        <f t="shared" si="167"/>
        <v/>
      </c>
      <c r="AU65" s="89">
        <f t="shared" si="168"/>
        <v>0</v>
      </c>
      <c r="AV65" s="114" t="str">
        <f t="shared" si="169"/>
        <v/>
      </c>
      <c r="AW65" s="89">
        <f t="shared" si="170"/>
        <v>0</v>
      </c>
      <c r="AX65" s="114" t="str">
        <f t="shared" si="171"/>
        <v/>
      </c>
      <c r="AY65" s="89">
        <f t="shared" si="172"/>
        <v>0</v>
      </c>
      <c r="AZ65" s="116" t="str">
        <f t="shared" si="173"/>
        <v/>
      </c>
      <c r="BA65" s="113"/>
      <c r="BB65" s="122">
        <f t="shared" si="174"/>
        <v>0</v>
      </c>
      <c r="BC65" s="121" t="str">
        <f t="shared" si="175"/>
        <v/>
      </c>
      <c r="BD65" s="91">
        <f t="shared" si="176"/>
        <v>0</v>
      </c>
      <c r="BE65" s="121" t="str">
        <f t="shared" si="177"/>
        <v/>
      </c>
      <c r="BF65" s="91">
        <f t="shared" si="178"/>
        <v>0</v>
      </c>
      <c r="BG65" s="121" t="str">
        <f t="shared" si="179"/>
        <v/>
      </c>
      <c r="BH65" s="91">
        <f t="shared" si="180"/>
        <v>0</v>
      </c>
      <c r="BI65" s="121" t="str">
        <f t="shared" si="181"/>
        <v/>
      </c>
      <c r="BJ65" s="91">
        <f t="shared" si="182"/>
        <v>0</v>
      </c>
      <c r="BK65" s="121" t="str">
        <f t="shared" si="183"/>
        <v/>
      </c>
      <c r="BL65" s="91">
        <f t="shared" si="184"/>
        <v>0</v>
      </c>
      <c r="BM65" s="123" t="str">
        <f t="shared" si="185"/>
        <v/>
      </c>
      <c r="BN65" s="113"/>
      <c r="BO65" s="129">
        <f t="shared" si="186"/>
        <v>0</v>
      </c>
      <c r="BP65" s="128" t="str">
        <f t="shared" si="187"/>
        <v/>
      </c>
      <c r="BQ65" s="93">
        <f t="shared" si="188"/>
        <v>0</v>
      </c>
      <c r="BR65" s="128" t="str">
        <f t="shared" si="189"/>
        <v/>
      </c>
      <c r="BS65" s="93">
        <f t="shared" si="190"/>
        <v>0</v>
      </c>
      <c r="BT65" s="128" t="str">
        <f t="shared" si="191"/>
        <v/>
      </c>
      <c r="BU65" s="93">
        <f t="shared" si="192"/>
        <v>0</v>
      </c>
      <c r="BV65" s="128" t="str">
        <f t="shared" si="193"/>
        <v/>
      </c>
      <c r="BW65" s="93">
        <f t="shared" si="194"/>
        <v>0</v>
      </c>
      <c r="BX65" s="128" t="str">
        <f t="shared" si="195"/>
        <v/>
      </c>
      <c r="BY65" s="93">
        <f t="shared" si="196"/>
        <v>0</v>
      </c>
      <c r="BZ65" s="130" t="str">
        <f t="shared" si="197"/>
        <v/>
      </c>
      <c r="CA65" s="113"/>
      <c r="CB65" s="136">
        <f t="shared" si="198"/>
        <v>175</v>
      </c>
      <c r="CC65" s="135" t="str">
        <f t="shared" si="199"/>
        <v>MAN</v>
      </c>
      <c r="CD65" s="95">
        <f t="shared" si="200"/>
        <v>0</v>
      </c>
      <c r="CE65" s="135" t="str">
        <f t="shared" si="201"/>
        <v/>
      </c>
      <c r="CF65" s="95">
        <f t="shared" si="202"/>
        <v>0</v>
      </c>
      <c r="CG65" s="135" t="str">
        <f t="shared" si="203"/>
        <v/>
      </c>
      <c r="CH65" s="95">
        <f t="shared" si="204"/>
        <v>0</v>
      </c>
      <c r="CI65" s="135" t="str">
        <f t="shared" si="205"/>
        <v/>
      </c>
      <c r="CJ65" s="95">
        <f t="shared" si="206"/>
        <v>0</v>
      </c>
      <c r="CK65" s="135" t="str">
        <f t="shared" si="207"/>
        <v/>
      </c>
      <c r="CL65" s="95">
        <f t="shared" si="208"/>
        <v>0</v>
      </c>
      <c r="CM65" s="137" t="str">
        <f t="shared" si="209"/>
        <v/>
      </c>
      <c r="CO65" s="163">
        <f>IFERROR(ROUNDUP((AB65*(VLOOKUP(VLOOKUP(AC65,Données!$J$2:$L$208,3,FALSE),Données!$E$10:$G$12,3,FALSE)))/1,0),0)</f>
        <v>0</v>
      </c>
      <c r="CP65" s="159">
        <f>IFERROR(ROUNDUP((AD65*(VLOOKUP(VLOOKUP(AE65,Données!$J$2:$L$208,3,FALSE),Données!$E$10:$G$12,3,FALSE)))/1,0),0)</f>
        <v>63</v>
      </c>
      <c r="CQ65" s="159">
        <f>IFERROR(ROUNDUP((AF65*(VLOOKUP(VLOOKUP(AG65,Données!$J$2:$L$208,3,FALSE),Données!$E$10:$G$12,3,FALSE)))/1,0),0)</f>
        <v>78</v>
      </c>
      <c r="CR65" s="159">
        <f>IFERROR(ROUNDUP((AH65*(VLOOKUP(VLOOKUP(AI65,Données!$J$2:$L$208,3,FALSE),Données!$E$10:$G$12,3,FALSE)))/1,0),0)</f>
        <v>0</v>
      </c>
      <c r="CS65" s="159">
        <f>IFERROR(ROUNDUP((AJ65*(VLOOKUP(VLOOKUP(AK65,Données!$J$2:$L$208,3,FALSE),Données!$E$10:$G$12,3,FALSE)))/1,0),0)</f>
        <v>0</v>
      </c>
      <c r="CT65" s="160">
        <f>IFERROR(ROUNDUP((AL65*(VLOOKUP(VLOOKUP(AM65,Données!$J$2:$L$208,3,FALSE),Données!$E$10:$G$12,3,FALSE)))/1,0),0)</f>
        <v>0</v>
      </c>
      <c r="CU65" s="158">
        <f>IF(ISNA(15/(VLOOKUP(VLOOKUP(AC65,Données!$J$2:$L$208,3,FALSE),Données!$E$10:$G$12,3,FALSE))),0,15/(VLOOKUP(VLOOKUP(AC65,Données!$J$2:$L$208,3,FALSE),Données!$E$10:$G$12,3,FALSE)))</f>
        <v>0</v>
      </c>
      <c r="CV65" s="159">
        <f>IF(ISNA(15/(VLOOKUP(VLOOKUP(AE65,Données!$J$2:$L$208,3,FALSE),Données!$E$10:$G$12,3,FALSE))),0,15/(VLOOKUP(VLOOKUP(AE65,Données!$J$2:$L$208,3,FALSE),Données!$E$10:$G$12,3,FALSE)))</f>
        <v>36</v>
      </c>
      <c r="CW65" s="159">
        <f>IF(ISNA(15/(VLOOKUP(VLOOKUP(AG65,Données!$J$2:$L$208,3,FALSE),Données!$E$10:$G$12,3,FALSE))),0,15/(VLOOKUP(VLOOKUP(AG65,Données!$J$2:$L$208,3,FALSE),Données!$E$10:$G$12,3,FALSE)))</f>
        <v>36</v>
      </c>
      <c r="CX65" s="159">
        <f>IF(ISNA(15/(VLOOKUP(VLOOKUP(AI65,Données!$J$2:$L$208,3,FALSE),Données!$E$10:$G$12,3,FALSE))),0,15/(VLOOKUP(VLOOKUP(AI65,Données!$J$2:$L$208,3,FALSE),Données!$E$10:$G$12,3,FALSE)))</f>
        <v>0</v>
      </c>
      <c r="CY65" s="159">
        <f>IF(ISNA(15/(VLOOKUP(VLOOKUP(AK65,Données!$J$2:$L$208,3,FALSE),Données!$E$10:$G$12,3,FALSE))),0,15/(VLOOKUP(VLOOKUP(AK65,Données!$J$2:$L$208,3,FALSE),Données!$E$10:$G$12,3,FALSE)))</f>
        <v>0</v>
      </c>
      <c r="CZ65" s="160">
        <f>IF(ISNA(15/(VLOOKUP(VLOOKUP(AM65,Données!$J$2:$L$208,3,FALSE),Données!$E$10:$G$12,3,FALSE))),0,15/(VLOOKUP(VLOOKUP(AM65,Données!$J$2:$L$208,3,FALSE),Données!$E$10:$G$12,3,FALSE)))</f>
        <v>0</v>
      </c>
      <c r="DA65" s="258">
        <v>65</v>
      </c>
      <c r="DB65" s="162">
        <f t="shared" si="252"/>
        <v>36</v>
      </c>
      <c r="DC65" s="161">
        <f t="shared" si="210"/>
        <v>141</v>
      </c>
      <c r="DD65" s="256">
        <f t="shared" si="211"/>
        <v>336</v>
      </c>
      <c r="DE65" s="259">
        <f>HLOOKUP(DA65,Plan!$I$6:$IO$26,17,FALSE)</f>
        <v>11</v>
      </c>
      <c r="DF65" s="164" t="s">
        <v>471</v>
      </c>
      <c r="DG65" s="157" t="str">
        <f t="shared" si="113"/>
        <v>21h00  11</v>
      </c>
      <c r="DH65" s="332">
        <f t="shared" si="212"/>
        <v>396</v>
      </c>
      <c r="DI65" s="334">
        <f t="shared" si="141"/>
        <v>141</v>
      </c>
      <c r="DK65" s="226">
        <f>IFERROR(ROUNDUP((AO65*(VLOOKUP(VLOOKUP(AP65,Données!$J$2:$L$208,3,FALSE),Données!$E$10:$G$12,3,FALSE)))/1,0),0)</f>
        <v>0</v>
      </c>
      <c r="DL65" s="173">
        <f>IFERROR(ROUNDUP((AQ65*(VLOOKUP(VLOOKUP(AR65,Données!$J$2:$L$208,3,FALSE),Données!$E$10:$G$12,3,FALSE)))/1,0),0)</f>
        <v>0</v>
      </c>
      <c r="DM65" s="173">
        <f>IFERROR(ROUNDUP((AS65*(VLOOKUP(VLOOKUP(AT65,Données!$J$2:$L$208,3,FALSE),Données!$E$10:$G$12,3,FALSE)))/1,0),0)</f>
        <v>0</v>
      </c>
      <c r="DN65" s="173">
        <f>IFERROR(ROUNDUP((AU65*(VLOOKUP(VLOOKUP(AV65,Données!$J$2:$L$208,3,FALSE),Données!$E$10:$G$12,3,FALSE)))/1,0),0)</f>
        <v>0</v>
      </c>
      <c r="DO65" s="173">
        <f>IFERROR(ROUNDUP((AW65*(VLOOKUP(VLOOKUP(AX65,Données!$J$2:$L$208,3,FALSE),Données!$E$10:$G$12,3,FALSE)))/1,0),0)</f>
        <v>0</v>
      </c>
      <c r="DP65" s="174">
        <f>IFERROR(ROUNDUP((AY65*(VLOOKUP(VLOOKUP(AZ65,Données!$J$2:$L$208,3,FALSE),Données!$E$10:$G$12,3,FALSE)))/1,0),0)</f>
        <v>0</v>
      </c>
      <c r="DQ65" s="172">
        <f>IF(ISNA(15/(VLOOKUP(VLOOKUP(AP65,Données!$J$2:$L$208,3,FALSE),Données!$E$10:$G$12,3,FALSE))),0,15/(VLOOKUP(VLOOKUP(AP65,Données!$J$2:$L$208,3,FALSE),Données!$E$10:$G$12,3,FALSE)))</f>
        <v>0</v>
      </c>
      <c r="DR65" s="173">
        <f>IF(ISNA(15/(VLOOKUP(VLOOKUP(AR65,Données!$J$2:$L$208,3,FALSE),Données!$E$10:$G$12,3,FALSE))),0,15/(VLOOKUP(VLOOKUP(AR65,Données!$J$2:$L$208,3,FALSE),Données!$E$10:$G$12,3,FALSE)))</f>
        <v>0</v>
      </c>
      <c r="DS65" s="173">
        <f>IF(ISNA(15/(VLOOKUP(VLOOKUP(AT65,Données!$J$2:$L$208,3,FALSE),Données!$E$10:$G$12,3,FALSE))),0,15/(VLOOKUP(VLOOKUP(AT65,Données!$J$2:$L$208,3,FALSE),Données!$E$10:$G$12,3,FALSE)))</f>
        <v>0</v>
      </c>
      <c r="DT65" s="173">
        <f>IF(ISNA(15/(VLOOKUP(VLOOKUP(AV65,Données!$J$2:$L$208,3,FALSE),Données!$E$10:$G$12,3,FALSE))),0,15/(VLOOKUP(VLOOKUP(AV65,Données!$J$2:$L$208,3,FALSE),Données!$E$10:$G$12,3,FALSE)))</f>
        <v>0</v>
      </c>
      <c r="DU65" s="173">
        <f>IF(ISNA(15/(VLOOKUP(VLOOKUP(AX65,Données!$J$2:$L$208,3,FALSE),Données!$E$10:$G$12,3,FALSE))),0,15/(VLOOKUP(VLOOKUP(AX65,Données!$J$2:$L$208,3,FALSE),Données!$E$10:$G$12,3,FALSE)))</f>
        <v>0</v>
      </c>
      <c r="DV65" s="174">
        <f>IF(ISNA(15/(VLOOKUP(VLOOKUP(AZ65,Données!$J$2:$L$208,3,FALSE),Données!$E$10:$G$12,3,FALSE))),0,15/(VLOOKUP(VLOOKUP(AZ65,Données!$J$2:$L$208,3,FALSE),Données!$E$10:$G$12,3,FALSE)))</f>
        <v>0</v>
      </c>
      <c r="DW65" s="282">
        <v>65</v>
      </c>
      <c r="DX65" s="169">
        <f t="shared" si="114"/>
        <v>36</v>
      </c>
      <c r="DY65" s="171">
        <f t="shared" si="115"/>
        <v>0</v>
      </c>
      <c r="DZ65" s="228" t="str">
        <f t="shared" si="213"/>
        <v/>
      </c>
      <c r="EA65" s="283">
        <f>HLOOKUP(DW65,Plan!$I$6:$IO$26,16,FALSE)</f>
        <v>0</v>
      </c>
      <c r="EB65" s="278" t="s">
        <v>471</v>
      </c>
      <c r="EC65" s="279" t="str">
        <f t="shared" si="116"/>
        <v>21h00  0</v>
      </c>
      <c r="ED65" s="84">
        <f t="shared" si="214"/>
        <v>0</v>
      </c>
      <c r="EE65" s="286">
        <f t="shared" si="143"/>
        <v>207</v>
      </c>
      <c r="EG65" s="208">
        <f>IFERROR(ROUNDUP((BB65*(VLOOKUP(VLOOKUP(BC65,Données!$J$2:$L$208,3,FALSE),Données!$E$10:$G$12,3,FALSE)))/1,0),0)</f>
        <v>0</v>
      </c>
      <c r="EH65" s="182">
        <f>IFERROR(ROUNDUP((BD65*(VLOOKUP(VLOOKUP(BE65,Données!$J$2:$L$208,3,FALSE),Données!$E$10:$G$12,3,FALSE)))/1,0),0)</f>
        <v>0</v>
      </c>
      <c r="EI65" s="182">
        <f>IFERROR(ROUNDUP((BF65*(VLOOKUP(VLOOKUP(BG65,Données!$J$2:$L$208,3,FALSE),Données!$E$10:$G$12,3,FALSE)))/1,0),0)</f>
        <v>0</v>
      </c>
      <c r="EJ65" s="182">
        <f>IFERROR(ROUNDUP((BH65*(VLOOKUP(VLOOKUP(BI65,Données!$J$2:$L$208,3,FALSE),Données!$E$10:$G$12,3,FALSE)))/1,0),0)</f>
        <v>0</v>
      </c>
      <c r="EK65" s="182">
        <f>IFERROR(ROUNDUP((BJ65*(VLOOKUP(VLOOKUP(BK65,Données!$J$2:$L$208,3,FALSE),Données!$E$10:$G$12,3,FALSE)))/1,0),0)</f>
        <v>0</v>
      </c>
      <c r="EL65" s="183">
        <f>IFERROR(ROUNDUP((BL65*(VLOOKUP(VLOOKUP(BM65,Données!$J$2:$L$208,3,FALSE),Données!$E$10:$G$12,3,FALSE)))/1,0),0)</f>
        <v>0</v>
      </c>
      <c r="EM65" s="181">
        <f>IF(ISNA(15/(VLOOKUP(VLOOKUP(BC65,Données!$J$2:$L$208,3,FALSE),Données!$E$10:$G$12,3,FALSE))),0,15/(VLOOKUP(VLOOKUP(BC65,Données!$J$2:$L$208,3,FALSE),Données!$E$10:$G$12,3,FALSE)))</f>
        <v>0</v>
      </c>
      <c r="EN65" s="182">
        <f>IF(ISNA(15/(VLOOKUP(VLOOKUP(BE65,Données!$J$2:$L$208,3,FALSE),Données!$E$10:$G$12,3,FALSE))),0,15/(VLOOKUP(VLOOKUP(BE65,Données!$J$2:$L$208,3,FALSE),Données!$E$10:$G$12,3,FALSE)))</f>
        <v>0</v>
      </c>
      <c r="EO65" s="182">
        <f>IF(ISNA(15/(VLOOKUP(VLOOKUP(BG65,Données!$J$2:$L$208,3,FALSE),Données!$E$10:$G$12,3,FALSE))),0,15/(VLOOKUP(VLOOKUP(BG65,Données!$J$2:$L$208,3,FALSE),Données!$E$10:$G$12,3,FALSE)))</f>
        <v>0</v>
      </c>
      <c r="EP65" s="182">
        <f>IF(ISNA(15/(VLOOKUP(VLOOKUP(BI65,Données!$J$2:$L$208,3,FALSE),Données!$E$10:$G$12,3,FALSE))),0,15/(VLOOKUP(VLOOKUP(BI65,Données!$J$2:$L$208,3,FALSE),Données!$E$10:$G$12,3,FALSE)))</f>
        <v>0</v>
      </c>
      <c r="EQ65" s="182">
        <f>IF(ISNA(15/(VLOOKUP(VLOOKUP(BK65,Données!$J$2:$L$208,3,FALSE),Données!$E$10:$G$12,3,FALSE))),0,15/(VLOOKUP(VLOOKUP(BK65,Données!$J$2:$L$208,3,FALSE),Données!$E$10:$G$12,3,FALSE)))</f>
        <v>0</v>
      </c>
      <c r="ER65" s="183">
        <f>IF(ISNA(15/(VLOOKUP(VLOOKUP(BM65,Données!$J$2:$L$208,3,FALSE),Données!$E$10:$G$12,3,FALSE))),0,15/(VLOOKUP(VLOOKUP(BM65,Données!$J$2:$L$208,3,FALSE),Données!$E$10:$G$12,3,FALSE)))</f>
        <v>0</v>
      </c>
      <c r="ES65" s="293">
        <v>65</v>
      </c>
      <c r="ET65" s="573">
        <f t="shared" si="117"/>
        <v>36</v>
      </c>
      <c r="EU65" s="180">
        <f t="shared" si="118"/>
        <v>0</v>
      </c>
      <c r="EV65" s="211" t="str">
        <f t="shared" si="215"/>
        <v/>
      </c>
      <c r="EW65" s="211">
        <f>HLOOKUP(ES65,Plan!$I$6:$IO$26,19,FALSE)</f>
        <v>9</v>
      </c>
      <c r="EX65" s="210" t="s">
        <v>471</v>
      </c>
      <c r="EY65" s="182" t="str">
        <f t="shared" si="119"/>
        <v>21h00  9</v>
      </c>
      <c r="EZ65" s="295">
        <f t="shared" si="216"/>
        <v>324</v>
      </c>
      <c r="FA65" s="296">
        <f t="shared" si="148"/>
        <v>108.625</v>
      </c>
      <c r="FC65" s="200">
        <f>IFERROR(ROUNDUP((BO65*(VLOOKUP(VLOOKUP(BP65,Données!$J$2:$L$208,3,FALSE),Données!$E$10:$G$12,3,FALSE)))/1,0),0)</f>
        <v>0</v>
      </c>
      <c r="FD65" s="190">
        <f>IFERROR(ROUNDUP((BQ65*(VLOOKUP(VLOOKUP(BR65,Données!$J$2:$L$208,3,FALSE),Données!$E$10:$G$12,3,FALSE)))/1,0),0)</f>
        <v>0</v>
      </c>
      <c r="FE65" s="190">
        <f>IFERROR(ROUNDUP((BS65*(VLOOKUP(VLOOKUP(BT65,Données!$J$2:$L$208,3,FALSE),Données!$E$10:$G$12,3,FALSE)))/1,0),0)</f>
        <v>0</v>
      </c>
      <c r="FF65" s="190">
        <f>IFERROR(ROUNDUP((BU65*(VLOOKUP(VLOOKUP(BV65,Données!$J$2:$L$208,3,FALSE),Données!$E$10:$G$12,3,FALSE)))/1,0),0)</f>
        <v>0</v>
      </c>
      <c r="FG65" s="190">
        <f>IFERROR(ROUNDUP((BW65*(VLOOKUP(VLOOKUP(BX65,Données!$J$2:$L$208,3,FALSE),Données!$E$10:$G$12,3,FALSE)))/1,0),0)</f>
        <v>0</v>
      </c>
      <c r="FH65" s="191">
        <f>IFERROR(ROUNDUP((BY65*(VLOOKUP(VLOOKUP(BZ65,Données!$J$2:$L$208,3,FALSE),Données!$E$10:$G$12,3,FALSE)))/1,0),0)</f>
        <v>0</v>
      </c>
      <c r="FI65" s="189">
        <f>IF(ISNA(15/(VLOOKUP(VLOOKUP(BP65,Données!$J$2:$L$208,3,FALSE),Données!$E$10:$G$12,3,FALSE))),0,15/(VLOOKUP(VLOOKUP(BP65,Données!$J$2:$L$208,3,FALSE),Données!$E$10:$G$12,3,FALSE)))</f>
        <v>0</v>
      </c>
      <c r="FJ65" s="190">
        <f>IF(ISNA(15/(VLOOKUP(VLOOKUP(BR65,Données!$J$2:$L$208,3,FALSE),Données!$E$10:$G$12,3,FALSE))),0,15/(VLOOKUP(VLOOKUP(BR65,Données!$J$2:$L$208,3,FALSE),Données!$E$10:$G$12,3,FALSE)))</f>
        <v>0</v>
      </c>
      <c r="FK65" s="190">
        <f>IF(ISNA(15/(VLOOKUP(VLOOKUP(BT65,Données!$J$2:$L$208,3,FALSE),Données!$E$10:$G$12,3,FALSE))),0,15/(VLOOKUP(VLOOKUP(BT65,Données!$J$2:$L$208,3,FALSE),Données!$E$10:$G$12,3,FALSE)))</f>
        <v>0</v>
      </c>
      <c r="FL65" s="190">
        <f>IF(ISNA(15/(VLOOKUP(VLOOKUP(BV65,Données!$J$2:$L$208,3,FALSE),Données!$E$10:$G$12,3,FALSE))),0,15/(VLOOKUP(VLOOKUP(BV65,Données!$J$2:$L$208,3,FALSE),Données!$E$10:$G$12,3,FALSE)))</f>
        <v>0</v>
      </c>
      <c r="FM65" s="190">
        <f>IF(ISNA(15/(VLOOKUP(VLOOKUP(BX65,Données!$J$2:$L$208,3,FALSE),Données!$E$10:$G$12,3,FALSE))),0,15/(VLOOKUP(VLOOKUP(BX65,Données!$J$2:$L$208,3,FALSE),Données!$E$10:$G$12,3,FALSE)))</f>
        <v>0</v>
      </c>
      <c r="FN65" s="191">
        <f>IF(ISNA(15/(VLOOKUP(VLOOKUP(BZ65,Données!$J$2:$L$208,3,FALSE),Données!$E$10:$G$12,3,FALSE))),0,15/(VLOOKUP(VLOOKUP(BZ65,Données!$J$2:$L$208,3,FALSE),Données!$E$10:$G$12,3,FALSE)))</f>
        <v>0</v>
      </c>
      <c r="FO65" s="305">
        <v>65</v>
      </c>
      <c r="FP65" s="188">
        <f t="shared" si="120"/>
        <v>36</v>
      </c>
      <c r="FQ65" s="190">
        <f t="shared" si="121"/>
        <v>0</v>
      </c>
      <c r="FR65" s="203" t="str">
        <f t="shared" si="217"/>
        <v/>
      </c>
      <c r="FS65" s="203">
        <f>HLOOKUP(FO65,Plan!$I$6:$IO$26,20,FALSE)</f>
        <v>0</v>
      </c>
      <c r="FT65" s="202" t="s">
        <v>471</v>
      </c>
      <c r="FU65" s="190" t="str">
        <f t="shared" si="122"/>
        <v>21h00  0</v>
      </c>
      <c r="FV65" s="307">
        <f t="shared" si="218"/>
        <v>0</v>
      </c>
      <c r="FW65" s="308">
        <f t="shared" si="145"/>
        <v>1347</v>
      </c>
      <c r="FY65" s="233">
        <f>IFERROR(ROUNDUP((CB65*(VLOOKUP(VLOOKUP(CC65,Données!$J$2:$L$208,3,FALSE),Données!$E$10:$G$12,3,FALSE)))/1,0),0)</f>
        <v>73</v>
      </c>
      <c r="FZ65" s="218">
        <f>IFERROR(ROUNDUP((CD65*(VLOOKUP(VLOOKUP(CE65,Données!$J$2:$L$208,3,FALSE),Données!$E$10:$G$12,3,FALSE)))/1,0),0)</f>
        <v>0</v>
      </c>
      <c r="GA65" s="218">
        <f>IFERROR(ROUNDUP((CF65*(VLOOKUP(VLOOKUP(CG65,Données!$J$2:$L$208,3,FALSE),Données!$E$10:$G$12,3,FALSE)))/1,0),0)</f>
        <v>0</v>
      </c>
      <c r="GB65" s="218">
        <f>IFERROR(ROUNDUP((CH65*(VLOOKUP(VLOOKUP(CI65,Données!$J$2:$L$208,3,FALSE),Données!$E$10:$G$12,3,FALSE)))/1,0),0)</f>
        <v>0</v>
      </c>
      <c r="GC65" s="218">
        <f>IFERROR(ROUNDUP((CJ65*(VLOOKUP(VLOOKUP(CK65,Données!$J$2:$L$208,3,FALSE),Données!$E$10:$G$12,3,FALSE)))/1,0),0)</f>
        <v>0</v>
      </c>
      <c r="GD65" s="219">
        <f>IFERROR(ROUNDUP((CL65*(VLOOKUP(VLOOKUP(CM65,Données!$J$2:$L$208,3,FALSE),Données!$E$10:$G$12,3,FALSE)))/1,0),0)</f>
        <v>0</v>
      </c>
      <c r="GE65" s="217">
        <f>IF(ISNA(15/(VLOOKUP(VLOOKUP(CC65,Données!$J$2:$L$208,3,FALSE),Données!$E$10:$G$12,3,FALSE))),0,15/(VLOOKUP(VLOOKUP(CC65,Données!$J$2:$L$208,3,FALSE),Données!$E$10:$G$12,3,FALSE)))</f>
        <v>36</v>
      </c>
      <c r="GF65" s="218">
        <f>IF(ISNA(15/(VLOOKUP(VLOOKUP(CE65,Données!$J$2:$L$208,3,FALSE),Données!$E$10:$G$12,3,FALSE))),0,15/(VLOOKUP(VLOOKUP(CE65,Données!$J$2:$L$208,3,FALSE),Données!$E$10:$G$12,3,FALSE)))</f>
        <v>0</v>
      </c>
      <c r="GG65" s="218">
        <f>IF(ISNA(15/(VLOOKUP(VLOOKUP(CG65,Données!$J$2:$L$208,3,FALSE),Données!$E$10:$G$12,3,FALSE))),0,15/(VLOOKUP(VLOOKUP(CG65,Données!$J$2:$L$208,3,FALSE),Données!$E$10:$G$12,3,FALSE)))</f>
        <v>0</v>
      </c>
      <c r="GH65" s="218">
        <f>IF(ISNA(15/(VLOOKUP(VLOOKUP(CI65,Données!$J$2:$L$208,3,FALSE),Données!$E$10:$G$12,3,FALSE))),0,15/(VLOOKUP(VLOOKUP(CI65,Données!$J$2:$L$208,3,FALSE),Données!$E$10:$G$12,3,FALSE)))</f>
        <v>0</v>
      </c>
      <c r="GI65" s="218">
        <f>IF(ISNA(15/(VLOOKUP(VLOOKUP(CK65,Données!$J$2:$L$208,3,FALSE),Données!$E$10:$G$12,3,FALSE))),0,15/(VLOOKUP(VLOOKUP(CK65,Données!$J$2:$L$208,3,FALSE),Données!$E$10:$G$12,3,FALSE)))</f>
        <v>0</v>
      </c>
      <c r="GJ65" s="219">
        <f>IF(ISNA(15/(VLOOKUP(VLOOKUP(CM65,Données!$J$2:$L$208,3,FALSE),Données!$E$10:$G$12,3,FALSE))),0,15/(VLOOKUP(VLOOKUP(CM65,Données!$J$2:$L$208,3,FALSE),Données!$E$10:$G$12,3,FALSE)))</f>
        <v>0</v>
      </c>
      <c r="GK65" s="318">
        <v>65</v>
      </c>
      <c r="GL65" s="216">
        <f t="shared" si="124"/>
        <v>36</v>
      </c>
      <c r="GM65" s="218">
        <f t="shared" si="125"/>
        <v>73</v>
      </c>
      <c r="GN65" s="236">
        <f t="shared" si="219"/>
        <v>175</v>
      </c>
      <c r="GO65" s="236">
        <f>HLOOKUP(GK65,Plan!$I$6:$IO$26,21,FALSE)</f>
        <v>0</v>
      </c>
      <c r="GP65" s="235" t="s">
        <v>471</v>
      </c>
      <c r="GQ65" s="218" t="str">
        <f t="shared" si="126"/>
        <v>21h00  0</v>
      </c>
      <c r="GR65" s="320">
        <f t="shared" si="220"/>
        <v>0</v>
      </c>
      <c r="GS65" s="321">
        <f t="shared" si="146"/>
        <v>269</v>
      </c>
      <c r="GU65" s="427">
        <v>0.875</v>
      </c>
      <c r="GV65" s="433" t="e">
        <f>#REF!</f>
        <v>#REF!</v>
      </c>
      <c r="GW65" s="434" t="e">
        <f>#REF!</f>
        <v>#REF!</v>
      </c>
      <c r="GX65" s="448" t="e">
        <f t="shared" si="127"/>
        <v>#REF!</v>
      </c>
      <c r="GY65" s="433" t="e">
        <f>#REF!</f>
        <v>#REF!</v>
      </c>
      <c r="GZ65" s="422" t="e">
        <f>#REF!</f>
        <v>#REF!</v>
      </c>
      <c r="HA65" s="434" t="e">
        <f>#REF!</f>
        <v>#REF!</v>
      </c>
      <c r="HB65" s="451" t="e">
        <f t="shared" si="128"/>
        <v>#REF!</v>
      </c>
      <c r="HD65" s="427">
        <v>0.875</v>
      </c>
      <c r="HE65" s="453" t="str">
        <f>IF(AB65=0,"",IF(VLOOKUP(AC65,Données!$J$2:$M$258,4,FALSE)="G",AB65,""))</f>
        <v/>
      </c>
      <c r="HF65" s="397">
        <f>IF(AD65=0,"",IF(VLOOKUP(AE65,Données!$J$2:$M$258,4,FALSE)="G",AD65,""))</f>
        <v>150</v>
      </c>
      <c r="HG65" s="397">
        <f>IF(AF65=0,"",IF(VLOOKUP(AG65,Données!$J$2:$M$258,4,FALSE)="G",AF65,""))</f>
        <v>186</v>
      </c>
      <c r="HH65" s="397" t="str">
        <f>IF(AH65=0,"",IF(VLOOKUP(AI65,Données!$J$2:$M$258,4,FALSE)="G",AH65,""))</f>
        <v/>
      </c>
      <c r="HI65" s="397" t="str">
        <f>IF(AJ65=0,"",IF(VLOOKUP(AK65,Données!$J$2:$M$258,4,FALSE)="G",AJ65,""))</f>
        <v/>
      </c>
      <c r="HJ65" s="461" t="str">
        <f>IF(AL65=0,"",IF(VLOOKUP(AM65,Données!$J$2:$M$258,4,FALSE)="G",AL65,""))</f>
        <v/>
      </c>
      <c r="HK65" s="464">
        <f t="shared" si="129"/>
        <v>336</v>
      </c>
      <c r="HL65" s="453" t="str">
        <f>IF(AO65=0,"",IF(VLOOKUP(AP65,Données!$J$2:$M$258,4,FALSE)="G",AO65,""))</f>
        <v/>
      </c>
      <c r="HM65" s="397" t="str">
        <f>IF(AQ65=0,"",IF(VLOOKUP(AR65,Données!$J$2:$M$258,4,FALSE)="G",AQ65,""))</f>
        <v/>
      </c>
      <c r="HN65" s="397" t="str">
        <f>IF(AS65=0,"",IF(VLOOKUP(AT65,Données!$J$2:$M$258,4,FALSE)="G",AS65,""))</f>
        <v/>
      </c>
      <c r="HO65" s="397" t="str">
        <f>IF(AU65=0,"",IF(VLOOKUP(AV65,Données!$J$2:$M$258,4,FALSE)="G",AU65,""))</f>
        <v/>
      </c>
      <c r="HP65" s="397" t="str">
        <f>IF(AW65=0,"",IF(VLOOKUP(AX65,Données!$J$2:$M$258,4,FALSE)="G",AW65,""))</f>
        <v/>
      </c>
      <c r="HQ65" s="461" t="str">
        <f>IF(AY65=0,"",IF(VLOOKUP(AZ65,Données!$J$2:$M$258,4,FALSE)="G",AY65,""))</f>
        <v/>
      </c>
      <c r="HR65" s="464">
        <f t="shared" si="130"/>
        <v>0</v>
      </c>
      <c r="HS65" s="453" t="str">
        <f>IF(BB65=0,"",IF(VLOOKUP(BC65,Données!$J$2:$M$258,4,FALSE)="G",BB65,""))</f>
        <v/>
      </c>
      <c r="HT65" s="397" t="str">
        <f>IF(BD65=0,"",IF(VLOOKUP(BE65,Données!$J$2:$M$258,4,FALSE)="G",BD65,""))</f>
        <v/>
      </c>
      <c r="HU65" s="397" t="str">
        <f>IF(BF65=0,"",IF(VLOOKUP(BG65,Données!$J$2:$M$258,4,FALSE)="G",BF65,""))</f>
        <v/>
      </c>
      <c r="HV65" s="397" t="str">
        <f>IF(BH65=0,"",IF(VLOOKUP(BI65,Données!$J$2:$M$258,4,FALSE)="G",BH65,""))</f>
        <v/>
      </c>
      <c r="HW65" s="397" t="str">
        <f>IF(BJ65=0,"",IF(VLOOKUP(BK65,Données!$J$2:$M$258,4,FALSE)="G",BJ65,""))</f>
        <v/>
      </c>
      <c r="HX65" s="461" t="str">
        <f>IF(BL65=0,"",IF(VLOOKUP(BM65,Données!$J$2:$M$258,4,FALSE)="G",BL65,""))</f>
        <v/>
      </c>
      <c r="HY65" s="464">
        <f t="shared" si="131"/>
        <v>0</v>
      </c>
      <c r="HZ65" s="453" t="str">
        <f>IF(BO65=0,"",IF(VLOOKUP(BP65,Données!$J$2:$M$258,4,FALSE)="G",BO65,""))</f>
        <v/>
      </c>
      <c r="IA65" s="397" t="str">
        <f>IF(BQ65=0,"",IF(VLOOKUP(BR65,Données!$J$2:$M$258,4,FALSE)="G",BQ65,""))</f>
        <v/>
      </c>
      <c r="IB65" s="397" t="str">
        <f>IF(BS65=0,"",IF(VLOOKUP(BT65,Données!$J$2:$M$258,4,FALSE)="G",BS65,""))</f>
        <v/>
      </c>
      <c r="IC65" s="397" t="str">
        <f>IF(BU65=0,"",IF(VLOOKUP(BV65,Données!$J$2:$M$258,4,FALSE)="G",BU65,""))</f>
        <v/>
      </c>
      <c r="ID65" s="397" t="str">
        <f>IF(BW65=0,"",IF(VLOOKUP(BX65,Données!$J$2:$M$258,4,FALSE)="G",BW65,""))</f>
        <v/>
      </c>
      <c r="IE65" s="461" t="str">
        <f>IF(BY65=0,"",IF(VLOOKUP(BZ65,Données!$J$2:$M$258,4,FALSE)="G",BY65,""))</f>
        <v/>
      </c>
      <c r="IF65" s="464">
        <f t="shared" si="132"/>
        <v>0</v>
      </c>
      <c r="IG65" s="453">
        <f>IF(CB65=0,"",IF(VLOOKUP(CC65,Données!$J$2:$M$258,4,FALSE)="G",CB65,""))</f>
        <v>175</v>
      </c>
      <c r="IH65" s="397" t="str">
        <f>IF(CD65=0,"",IF(VLOOKUP(CE65,Données!$J$2:$M$258,4,FALSE)="G",CD65,""))</f>
        <v/>
      </c>
      <c r="II65" s="397" t="str">
        <f>IF(CF65=0,"",IF(VLOOKUP(CG65,Données!$J$2:$M$258,4,FALSE)="G",CF65,""))</f>
        <v/>
      </c>
      <c r="IJ65" s="397" t="str">
        <f>IF(CH65=0,"",IF(VLOOKUP(CI65,Données!$J$2:$M$258,4,FALSE)="G",CH65,""))</f>
        <v/>
      </c>
      <c r="IK65" s="397" t="str">
        <f>IF(CJ65=0,"",IF(VLOOKUP(CK65,Données!$J$2:$M$258,4,FALSE)="G",CJ65,""))</f>
        <v/>
      </c>
      <c r="IL65" s="461" t="str">
        <f>IF(CL65=0,"",IF(VLOOKUP(CM65,Données!$J$2:$M$258,4,FALSE)="G",CL65,""))</f>
        <v/>
      </c>
      <c r="IM65" s="464">
        <f t="shared" si="133"/>
        <v>175</v>
      </c>
      <c r="IO65" s="480">
        <f t="shared" si="221"/>
        <v>336</v>
      </c>
      <c r="IP65" s="481">
        <f t="shared" si="222"/>
        <v>0</v>
      </c>
      <c r="IQ65" s="482">
        <f t="shared" si="223"/>
        <v>0</v>
      </c>
      <c r="IR65" s="483">
        <f t="shared" si="224"/>
        <v>0</v>
      </c>
      <c r="IS65" s="484">
        <f t="shared" si="225"/>
        <v>336</v>
      </c>
      <c r="IT65" s="481">
        <f t="shared" si="226"/>
        <v>0</v>
      </c>
      <c r="IU65" s="482">
        <f t="shared" si="134"/>
        <v>11</v>
      </c>
      <c r="IV65" s="485">
        <f t="shared" si="135"/>
        <v>0</v>
      </c>
      <c r="IW65" s="483">
        <f>HLOOKUP(FO65,Plan!$I$6:$IO$30,25,FALSE)</f>
        <v>0</v>
      </c>
      <c r="IX65" s="482" t="str">
        <f t="shared" si="227"/>
        <v>21h00  11</v>
      </c>
      <c r="IY65" s="485">
        <f t="shared" si="228"/>
        <v>396</v>
      </c>
      <c r="IZ65" s="486">
        <f t="shared" si="229"/>
        <v>141</v>
      </c>
      <c r="JA65" s="484" t="str">
        <f t="shared" si="230"/>
        <v>21h00  0</v>
      </c>
      <c r="JB65" s="485">
        <f t="shared" si="231"/>
        <v>0</v>
      </c>
      <c r="JC65" s="487">
        <f t="shared" si="232"/>
        <v>207</v>
      </c>
      <c r="JD65" s="488" t="e">
        <f t="shared" si="136"/>
        <v>#REF!</v>
      </c>
      <c r="JF65" s="512">
        <f t="shared" si="233"/>
        <v>0</v>
      </c>
      <c r="JG65" s="513">
        <f t="shared" si="234"/>
        <v>0</v>
      </c>
      <c r="JH65" s="514">
        <f t="shared" si="235"/>
        <v>175</v>
      </c>
      <c r="JI65" s="515">
        <f t="shared" si="236"/>
        <v>0</v>
      </c>
      <c r="JJ65" s="513">
        <f t="shared" si="237"/>
        <v>0</v>
      </c>
      <c r="JK65" s="516">
        <f t="shared" si="238"/>
        <v>175</v>
      </c>
      <c r="JL65" s="517">
        <f t="shared" si="239"/>
        <v>0</v>
      </c>
      <c r="JM65" s="513">
        <f t="shared" si="240"/>
        <v>0</v>
      </c>
      <c r="JN65" s="514">
        <f t="shared" si="241"/>
        <v>0</v>
      </c>
      <c r="JO65" s="506">
        <f t="shared" si="137"/>
        <v>9</v>
      </c>
      <c r="JP65" s="507">
        <f t="shared" si="138"/>
        <v>0</v>
      </c>
      <c r="JQ65" s="507">
        <f t="shared" si="139"/>
        <v>0</v>
      </c>
      <c r="JR65" s="508">
        <f>HLOOKUP(GK65,Plan!$I$6:$IO$30,25,FALSE)</f>
        <v>0</v>
      </c>
      <c r="JS65" s="515" t="str">
        <f t="shared" si="242"/>
        <v>21h00  9</v>
      </c>
      <c r="JT65" s="513">
        <f t="shared" si="243"/>
        <v>324</v>
      </c>
      <c r="JU65" s="518">
        <f t="shared" si="244"/>
        <v>108.625</v>
      </c>
      <c r="JV65" s="517" t="str">
        <f t="shared" si="245"/>
        <v>21h00  0</v>
      </c>
      <c r="JW65" s="513">
        <f t="shared" si="246"/>
        <v>0</v>
      </c>
      <c r="JX65" s="519">
        <f t="shared" si="247"/>
        <v>1347</v>
      </c>
      <c r="JY65" s="515" t="str">
        <f t="shared" si="248"/>
        <v>21h00  0</v>
      </c>
      <c r="JZ65" s="513">
        <f t="shared" si="249"/>
        <v>0</v>
      </c>
      <c r="KA65" s="518">
        <f t="shared" si="250"/>
        <v>269</v>
      </c>
      <c r="KB65" s="520" t="e">
        <f t="shared" si="140"/>
        <v>#REF!</v>
      </c>
    </row>
    <row r="66" spans="1:288" ht="14.25" x14ac:dyDescent="0.2">
      <c r="A66" s="385">
        <f t="shared" si="0"/>
        <v>65</v>
      </c>
      <c r="B66" s="386" t="s">
        <v>405</v>
      </c>
      <c r="C66" s="387" t="s">
        <v>29</v>
      </c>
      <c r="D66" s="388" t="s">
        <v>892</v>
      </c>
      <c r="E66" s="388" t="s">
        <v>260</v>
      </c>
      <c r="F66" s="388">
        <v>130</v>
      </c>
      <c r="G66" s="394" t="str">
        <f>IF(ISNA(VLOOKUP(E66,Données!$J$2:$K$258,2,FALSE)),"",VLOOKUP(E66,Données!$J$2:$K$258,2,FALSE))</f>
        <v>London Gatwick</v>
      </c>
      <c r="H66" s="80"/>
      <c r="I66" s="77" t="str">
        <f t="shared" si="107"/>
        <v>1415GPA</v>
      </c>
      <c r="J66" s="82"/>
      <c r="K66" s="344" t="s">
        <v>561</v>
      </c>
      <c r="M66" s="84">
        <f t="shared" si="1"/>
        <v>0</v>
      </c>
      <c r="N66" s="84">
        <f t="shared" si="2"/>
        <v>0</v>
      </c>
      <c r="O66" s="84">
        <f t="shared" si="3"/>
        <v>1</v>
      </c>
      <c r="P66" s="84">
        <f t="shared" si="4"/>
        <v>1</v>
      </c>
      <c r="Q66" s="84">
        <f t="shared" si="5"/>
        <v>1</v>
      </c>
      <c r="S66" s="86" t="str">
        <f t="shared" si="108"/>
        <v>1415</v>
      </c>
      <c r="T66" s="371" t="str">
        <f>VLOOKUP(S66,Données!$Q$2:$R$229,2,FALSE)</f>
        <v>1415</v>
      </c>
      <c r="U66" s="85">
        <f>COUNTIF($T$4:T66,T66)</f>
        <v>3</v>
      </c>
      <c r="V66" s="85" t="str">
        <f t="shared" si="6"/>
        <v>GPA</v>
      </c>
      <c r="W66" s="85" t="str">
        <f t="shared" si="109"/>
        <v>14153GPA</v>
      </c>
      <c r="X66" s="85">
        <f t="shared" si="149"/>
        <v>67</v>
      </c>
      <c r="Y66" s="85" t="str">
        <f t="shared" si="150"/>
        <v>AMM</v>
      </c>
      <c r="AA66" s="342" t="s">
        <v>56</v>
      </c>
      <c r="AB66" s="107">
        <f t="shared" si="151"/>
        <v>0</v>
      </c>
      <c r="AC66" s="106" t="str">
        <f t="shared" si="251"/>
        <v/>
      </c>
      <c r="AD66" s="97">
        <f t="shared" si="152"/>
        <v>0</v>
      </c>
      <c r="AE66" s="106" t="str">
        <f t="shared" si="153"/>
        <v/>
      </c>
      <c r="AF66" s="97">
        <f t="shared" si="154"/>
        <v>0</v>
      </c>
      <c r="AG66" s="106" t="str">
        <f t="shared" si="155"/>
        <v/>
      </c>
      <c r="AH66" s="97">
        <f t="shared" si="156"/>
        <v>0</v>
      </c>
      <c r="AI66" s="106" t="str">
        <f t="shared" si="157"/>
        <v/>
      </c>
      <c r="AJ66" s="97">
        <f t="shared" si="158"/>
        <v>0</v>
      </c>
      <c r="AK66" s="106" t="str">
        <f t="shared" si="159"/>
        <v/>
      </c>
      <c r="AL66" s="97">
        <f t="shared" si="160"/>
        <v>0</v>
      </c>
      <c r="AM66" s="108" t="str">
        <f t="shared" si="161"/>
        <v/>
      </c>
      <c r="AN66" s="113"/>
      <c r="AO66" s="115">
        <f t="shared" si="162"/>
        <v>0</v>
      </c>
      <c r="AP66" s="114" t="str">
        <f t="shared" si="163"/>
        <v/>
      </c>
      <c r="AQ66" s="89">
        <f t="shared" si="164"/>
        <v>0</v>
      </c>
      <c r="AR66" s="114" t="str">
        <f t="shared" si="165"/>
        <v/>
      </c>
      <c r="AS66" s="89">
        <f t="shared" si="166"/>
        <v>165</v>
      </c>
      <c r="AT66" s="114" t="str">
        <f t="shared" si="167"/>
        <v>LTN</v>
      </c>
      <c r="AU66" s="89">
        <f t="shared" si="168"/>
        <v>0</v>
      </c>
      <c r="AV66" s="114" t="str">
        <f t="shared" si="169"/>
        <v/>
      </c>
      <c r="AW66" s="89">
        <f t="shared" si="170"/>
        <v>0</v>
      </c>
      <c r="AX66" s="114" t="str">
        <f t="shared" si="171"/>
        <v/>
      </c>
      <c r="AY66" s="89">
        <f t="shared" si="172"/>
        <v>0</v>
      </c>
      <c r="AZ66" s="116" t="str">
        <f t="shared" si="173"/>
        <v/>
      </c>
      <c r="BA66" s="113"/>
      <c r="BB66" s="122">
        <f t="shared" si="174"/>
        <v>104</v>
      </c>
      <c r="BC66" s="121" t="str">
        <f t="shared" si="175"/>
        <v>LHR</v>
      </c>
      <c r="BD66" s="91">
        <f t="shared" si="176"/>
        <v>143</v>
      </c>
      <c r="BE66" s="121" t="str">
        <f t="shared" si="177"/>
        <v>BRS</v>
      </c>
      <c r="BF66" s="91">
        <f t="shared" si="178"/>
        <v>0</v>
      </c>
      <c r="BG66" s="121" t="str">
        <f t="shared" si="179"/>
        <v/>
      </c>
      <c r="BH66" s="91">
        <f t="shared" si="180"/>
        <v>0</v>
      </c>
      <c r="BI66" s="121" t="str">
        <f t="shared" si="181"/>
        <v/>
      </c>
      <c r="BJ66" s="91">
        <f t="shared" si="182"/>
        <v>0</v>
      </c>
      <c r="BK66" s="121" t="str">
        <f t="shared" si="183"/>
        <v/>
      </c>
      <c r="BL66" s="91">
        <f t="shared" si="184"/>
        <v>0</v>
      </c>
      <c r="BM66" s="123" t="str">
        <f t="shared" si="185"/>
        <v/>
      </c>
      <c r="BN66" s="113"/>
      <c r="BO66" s="129">
        <f t="shared" si="186"/>
        <v>0</v>
      </c>
      <c r="BP66" s="128" t="str">
        <f t="shared" si="187"/>
        <v/>
      </c>
      <c r="BQ66" s="93">
        <f t="shared" si="188"/>
        <v>0</v>
      </c>
      <c r="BR66" s="128" t="str">
        <f t="shared" si="189"/>
        <v/>
      </c>
      <c r="BS66" s="93">
        <f t="shared" si="190"/>
        <v>0</v>
      </c>
      <c r="BT66" s="128" t="str">
        <f t="shared" si="191"/>
        <v/>
      </c>
      <c r="BU66" s="93">
        <f t="shared" si="192"/>
        <v>0</v>
      </c>
      <c r="BV66" s="128" t="str">
        <f t="shared" si="193"/>
        <v/>
      </c>
      <c r="BW66" s="93">
        <f t="shared" si="194"/>
        <v>0</v>
      </c>
      <c r="BX66" s="128" t="str">
        <f t="shared" si="195"/>
        <v/>
      </c>
      <c r="BY66" s="93">
        <f t="shared" si="196"/>
        <v>0</v>
      </c>
      <c r="BZ66" s="130" t="str">
        <f t="shared" si="197"/>
        <v/>
      </c>
      <c r="CA66" s="113"/>
      <c r="CB66" s="136">
        <f t="shared" si="198"/>
        <v>0</v>
      </c>
      <c r="CC66" s="135" t="str">
        <f t="shared" si="199"/>
        <v/>
      </c>
      <c r="CD66" s="95">
        <f t="shared" si="200"/>
        <v>0</v>
      </c>
      <c r="CE66" s="135" t="str">
        <f t="shared" si="201"/>
        <v/>
      </c>
      <c r="CF66" s="95">
        <f t="shared" si="202"/>
        <v>0</v>
      </c>
      <c r="CG66" s="135" t="str">
        <f t="shared" si="203"/>
        <v/>
      </c>
      <c r="CH66" s="95">
        <f t="shared" si="204"/>
        <v>0</v>
      </c>
      <c r="CI66" s="135" t="str">
        <f t="shared" si="205"/>
        <v/>
      </c>
      <c r="CJ66" s="95">
        <f t="shared" si="206"/>
        <v>0</v>
      </c>
      <c r="CK66" s="135" t="str">
        <f t="shared" si="207"/>
        <v/>
      </c>
      <c r="CL66" s="95">
        <f t="shared" si="208"/>
        <v>0</v>
      </c>
      <c r="CM66" s="137" t="str">
        <f t="shared" si="209"/>
        <v/>
      </c>
      <c r="CO66" s="163">
        <f>IFERROR(ROUNDUP((AB66*(VLOOKUP(VLOOKUP(AC66,Données!$J$2:$L$208,3,FALSE),Données!$E$10:$G$12,3,FALSE)))/1,0),0)</f>
        <v>0</v>
      </c>
      <c r="CP66" s="159">
        <f>IFERROR(ROUNDUP((AD66*(VLOOKUP(VLOOKUP(AE66,Données!$J$2:$L$208,3,FALSE),Données!$E$10:$G$12,3,FALSE)))/1,0),0)</f>
        <v>0</v>
      </c>
      <c r="CQ66" s="159">
        <f>IFERROR(ROUNDUP((AF66*(VLOOKUP(VLOOKUP(AG66,Données!$J$2:$L$208,3,FALSE),Données!$E$10:$G$12,3,FALSE)))/1,0),0)</f>
        <v>0</v>
      </c>
      <c r="CR66" s="159">
        <f>IFERROR(ROUNDUP((AH66*(VLOOKUP(VLOOKUP(AI66,Données!$J$2:$L$208,3,FALSE),Données!$E$10:$G$12,3,FALSE)))/1,0),0)</f>
        <v>0</v>
      </c>
      <c r="CS66" s="159">
        <f>IFERROR(ROUNDUP((AJ66*(VLOOKUP(VLOOKUP(AK66,Données!$J$2:$L$208,3,FALSE),Données!$E$10:$G$12,3,FALSE)))/1,0),0)</f>
        <v>0</v>
      </c>
      <c r="CT66" s="160">
        <f>IFERROR(ROUNDUP((AL66*(VLOOKUP(VLOOKUP(AM66,Données!$J$2:$L$208,3,FALSE),Données!$E$10:$G$12,3,FALSE)))/1,0),0)</f>
        <v>0</v>
      </c>
      <c r="CU66" s="158">
        <f>IF(ISNA(15/(VLOOKUP(VLOOKUP(AC66,Données!$J$2:$L$208,3,FALSE),Données!$E$10:$G$12,3,FALSE))),0,15/(VLOOKUP(VLOOKUP(AC66,Données!$J$2:$L$208,3,FALSE),Données!$E$10:$G$12,3,FALSE)))</f>
        <v>0</v>
      </c>
      <c r="CV66" s="159">
        <f>IF(ISNA(15/(VLOOKUP(VLOOKUP(AE66,Données!$J$2:$L$208,3,FALSE),Données!$E$10:$G$12,3,FALSE))),0,15/(VLOOKUP(VLOOKUP(AE66,Données!$J$2:$L$208,3,FALSE),Données!$E$10:$G$12,3,FALSE)))</f>
        <v>0</v>
      </c>
      <c r="CW66" s="159">
        <f>IF(ISNA(15/(VLOOKUP(VLOOKUP(AG66,Données!$J$2:$L$208,3,FALSE),Données!$E$10:$G$12,3,FALSE))),0,15/(VLOOKUP(VLOOKUP(AG66,Données!$J$2:$L$208,3,FALSE),Données!$E$10:$G$12,3,FALSE)))</f>
        <v>0</v>
      </c>
      <c r="CX66" s="159">
        <f>IF(ISNA(15/(VLOOKUP(VLOOKUP(AI66,Données!$J$2:$L$208,3,FALSE),Données!$E$10:$G$12,3,FALSE))),0,15/(VLOOKUP(VLOOKUP(AI66,Données!$J$2:$L$208,3,FALSE),Données!$E$10:$G$12,3,FALSE)))</f>
        <v>0</v>
      </c>
      <c r="CY66" s="159">
        <f>IF(ISNA(15/(VLOOKUP(VLOOKUP(AK66,Données!$J$2:$L$208,3,FALSE),Données!$E$10:$G$12,3,FALSE))),0,15/(VLOOKUP(VLOOKUP(AK66,Données!$J$2:$L$208,3,FALSE),Données!$E$10:$G$12,3,FALSE)))</f>
        <v>0</v>
      </c>
      <c r="CZ66" s="160">
        <f>IF(ISNA(15/(VLOOKUP(VLOOKUP(AM66,Données!$J$2:$L$208,3,FALSE),Données!$E$10:$G$12,3,FALSE))),0,15/(VLOOKUP(VLOOKUP(AM66,Données!$J$2:$L$208,3,FALSE),Données!$E$10:$G$12,3,FALSE)))</f>
        <v>0</v>
      </c>
      <c r="DA66" s="258">
        <v>66</v>
      </c>
      <c r="DB66" s="162">
        <f t="shared" si="252"/>
        <v>36</v>
      </c>
      <c r="DC66" s="161">
        <f t="shared" si="210"/>
        <v>0</v>
      </c>
      <c r="DD66" s="256">
        <f t="shared" si="211"/>
        <v>0</v>
      </c>
      <c r="DE66" s="259">
        <f>HLOOKUP(DA66,Plan!$I$6:$IO$26,17,FALSE)</f>
        <v>11</v>
      </c>
      <c r="DF66" s="164" t="s">
        <v>472</v>
      </c>
      <c r="DG66" s="157" t="str">
        <f t="shared" si="113"/>
        <v>21h15  11</v>
      </c>
      <c r="DH66" s="332">
        <f t="shared" si="212"/>
        <v>396</v>
      </c>
      <c r="DI66" s="334">
        <f t="shared" si="141"/>
        <v>0</v>
      </c>
      <c r="DK66" s="226">
        <f>IFERROR(ROUNDUP((AO66*(VLOOKUP(VLOOKUP(AP66,Données!$J$2:$L$208,3,FALSE),Données!$E$10:$G$12,3,FALSE)))/1,0),0)</f>
        <v>0</v>
      </c>
      <c r="DL66" s="173">
        <f>IFERROR(ROUNDUP((AQ66*(VLOOKUP(VLOOKUP(AR66,Données!$J$2:$L$208,3,FALSE),Données!$E$10:$G$12,3,FALSE)))/1,0),0)</f>
        <v>0</v>
      </c>
      <c r="DM66" s="173">
        <f>IFERROR(ROUNDUP((AS66*(VLOOKUP(VLOOKUP(AT66,Données!$J$2:$L$208,3,FALSE),Données!$E$10:$G$12,3,FALSE)))/1,0),0)</f>
        <v>69</v>
      </c>
      <c r="DN66" s="173">
        <f>IFERROR(ROUNDUP((AU66*(VLOOKUP(VLOOKUP(AV66,Données!$J$2:$L$208,3,FALSE),Données!$E$10:$G$12,3,FALSE)))/1,0),0)</f>
        <v>0</v>
      </c>
      <c r="DO66" s="173">
        <f>IFERROR(ROUNDUP((AW66*(VLOOKUP(VLOOKUP(AX66,Données!$J$2:$L$208,3,FALSE),Données!$E$10:$G$12,3,FALSE)))/1,0),0)</f>
        <v>0</v>
      </c>
      <c r="DP66" s="174">
        <f>IFERROR(ROUNDUP((AY66*(VLOOKUP(VLOOKUP(AZ66,Données!$J$2:$L$208,3,FALSE),Données!$E$10:$G$12,3,FALSE)))/1,0),0)</f>
        <v>0</v>
      </c>
      <c r="DQ66" s="172">
        <f>IF(ISNA(15/(VLOOKUP(VLOOKUP(AP66,Données!$J$2:$L$208,3,FALSE),Données!$E$10:$G$12,3,FALSE))),0,15/(VLOOKUP(VLOOKUP(AP66,Données!$J$2:$L$208,3,FALSE),Données!$E$10:$G$12,3,FALSE)))</f>
        <v>0</v>
      </c>
      <c r="DR66" s="173">
        <f>IF(ISNA(15/(VLOOKUP(VLOOKUP(AR66,Données!$J$2:$L$208,3,FALSE),Données!$E$10:$G$12,3,FALSE))),0,15/(VLOOKUP(VLOOKUP(AR66,Données!$J$2:$L$208,3,FALSE),Données!$E$10:$G$12,3,FALSE)))</f>
        <v>0</v>
      </c>
      <c r="DS66" s="173">
        <f>IF(ISNA(15/(VLOOKUP(VLOOKUP(AT66,Données!$J$2:$L$208,3,FALSE),Données!$E$10:$G$12,3,FALSE))),0,15/(VLOOKUP(VLOOKUP(AT66,Données!$J$2:$L$208,3,FALSE),Données!$E$10:$G$12,3,FALSE)))</f>
        <v>36</v>
      </c>
      <c r="DT66" s="173">
        <f>IF(ISNA(15/(VLOOKUP(VLOOKUP(AV66,Données!$J$2:$L$208,3,FALSE),Données!$E$10:$G$12,3,FALSE))),0,15/(VLOOKUP(VLOOKUP(AV66,Données!$J$2:$L$208,3,FALSE),Données!$E$10:$G$12,3,FALSE)))</f>
        <v>0</v>
      </c>
      <c r="DU66" s="173">
        <f>IF(ISNA(15/(VLOOKUP(VLOOKUP(AX66,Données!$J$2:$L$208,3,FALSE),Données!$E$10:$G$12,3,FALSE))),0,15/(VLOOKUP(VLOOKUP(AX66,Données!$J$2:$L$208,3,FALSE),Données!$E$10:$G$12,3,FALSE)))</f>
        <v>0</v>
      </c>
      <c r="DV66" s="174">
        <f>IF(ISNA(15/(VLOOKUP(VLOOKUP(AZ66,Données!$J$2:$L$208,3,FALSE),Données!$E$10:$G$12,3,FALSE))),0,15/(VLOOKUP(VLOOKUP(AZ66,Données!$J$2:$L$208,3,FALSE),Données!$E$10:$G$12,3,FALSE)))</f>
        <v>0</v>
      </c>
      <c r="DW66" s="282">
        <v>66</v>
      </c>
      <c r="DX66" s="169">
        <f t="shared" si="114"/>
        <v>36</v>
      </c>
      <c r="DY66" s="171">
        <f t="shared" si="115"/>
        <v>69</v>
      </c>
      <c r="DZ66" s="228">
        <f t="shared" si="213"/>
        <v>165</v>
      </c>
      <c r="EA66" s="283">
        <f>HLOOKUP(DW66,Plan!$I$6:$IO$26,16,FALSE)</f>
        <v>0</v>
      </c>
      <c r="EB66" s="278" t="s">
        <v>472</v>
      </c>
      <c r="EC66" s="279" t="str">
        <f t="shared" si="116"/>
        <v>21h15  0</v>
      </c>
      <c r="ED66" s="84">
        <f t="shared" si="214"/>
        <v>0</v>
      </c>
      <c r="EE66" s="286">
        <f t="shared" si="143"/>
        <v>66.125</v>
      </c>
      <c r="EG66" s="208">
        <f>IFERROR(ROUNDUP((BB66*(VLOOKUP(VLOOKUP(BC66,Données!$J$2:$L$208,3,FALSE),Données!$E$10:$G$12,3,FALSE)))/1,0),0)</f>
        <v>44</v>
      </c>
      <c r="EH66" s="182">
        <f>IFERROR(ROUNDUP((BD66*(VLOOKUP(VLOOKUP(BE66,Données!$J$2:$L$208,3,FALSE),Données!$E$10:$G$12,3,FALSE)))/1,0),0)</f>
        <v>60</v>
      </c>
      <c r="EI66" s="182">
        <f>IFERROR(ROUNDUP((BF66*(VLOOKUP(VLOOKUP(BG66,Données!$J$2:$L$208,3,FALSE),Données!$E$10:$G$12,3,FALSE)))/1,0),0)</f>
        <v>0</v>
      </c>
      <c r="EJ66" s="182">
        <f>IFERROR(ROUNDUP((BH66*(VLOOKUP(VLOOKUP(BI66,Données!$J$2:$L$208,3,FALSE),Données!$E$10:$G$12,3,FALSE)))/1,0),0)</f>
        <v>0</v>
      </c>
      <c r="EK66" s="182">
        <f>IFERROR(ROUNDUP((BJ66*(VLOOKUP(VLOOKUP(BK66,Données!$J$2:$L$208,3,FALSE),Données!$E$10:$G$12,3,FALSE)))/1,0),0)</f>
        <v>0</v>
      </c>
      <c r="EL66" s="183">
        <f>IFERROR(ROUNDUP((BL66*(VLOOKUP(VLOOKUP(BM66,Données!$J$2:$L$208,3,FALSE),Données!$E$10:$G$12,3,FALSE)))/1,0),0)</f>
        <v>0</v>
      </c>
      <c r="EM66" s="181">
        <f>IF(ISNA(15/(VLOOKUP(VLOOKUP(BC66,Données!$J$2:$L$208,3,FALSE),Données!$E$10:$G$12,3,FALSE))),0,15/(VLOOKUP(VLOOKUP(BC66,Données!$J$2:$L$208,3,FALSE),Données!$E$10:$G$12,3,FALSE)))</f>
        <v>36</v>
      </c>
      <c r="EN66" s="182">
        <f>IF(ISNA(15/(VLOOKUP(VLOOKUP(BE66,Données!$J$2:$L$208,3,FALSE),Données!$E$10:$G$12,3,FALSE))),0,15/(VLOOKUP(VLOOKUP(BE66,Données!$J$2:$L$208,3,FALSE),Données!$E$10:$G$12,3,FALSE)))</f>
        <v>36</v>
      </c>
      <c r="EO66" s="182">
        <f>IF(ISNA(15/(VLOOKUP(VLOOKUP(BG66,Données!$J$2:$L$208,3,FALSE),Données!$E$10:$G$12,3,FALSE))),0,15/(VLOOKUP(VLOOKUP(BG66,Données!$J$2:$L$208,3,FALSE),Données!$E$10:$G$12,3,FALSE)))</f>
        <v>0</v>
      </c>
      <c r="EP66" s="182">
        <f>IF(ISNA(15/(VLOOKUP(VLOOKUP(BI66,Données!$J$2:$L$208,3,FALSE),Données!$E$10:$G$12,3,FALSE))),0,15/(VLOOKUP(VLOOKUP(BI66,Données!$J$2:$L$208,3,FALSE),Données!$E$10:$G$12,3,FALSE)))</f>
        <v>0</v>
      </c>
      <c r="EQ66" s="182">
        <f>IF(ISNA(15/(VLOOKUP(VLOOKUP(BK66,Données!$J$2:$L$208,3,FALSE),Données!$E$10:$G$12,3,FALSE))),0,15/(VLOOKUP(VLOOKUP(BK66,Données!$J$2:$L$208,3,FALSE),Données!$E$10:$G$12,3,FALSE)))</f>
        <v>0</v>
      </c>
      <c r="ER66" s="183">
        <f>IF(ISNA(15/(VLOOKUP(VLOOKUP(BM66,Données!$J$2:$L$208,3,FALSE),Données!$E$10:$G$12,3,FALSE))),0,15/(VLOOKUP(VLOOKUP(BM66,Données!$J$2:$L$208,3,FALSE),Données!$E$10:$G$12,3,FALSE)))</f>
        <v>0</v>
      </c>
      <c r="ES66" s="293">
        <v>66</v>
      </c>
      <c r="ET66" s="573">
        <f t="shared" si="117"/>
        <v>36</v>
      </c>
      <c r="EU66" s="180">
        <f t="shared" si="118"/>
        <v>104</v>
      </c>
      <c r="EV66" s="211">
        <f t="shared" si="215"/>
        <v>247</v>
      </c>
      <c r="EW66" s="211">
        <f>HLOOKUP(ES66,Plan!$I$6:$IO$26,19,FALSE)</f>
        <v>9</v>
      </c>
      <c r="EX66" s="210" t="s">
        <v>472</v>
      </c>
      <c r="EY66" s="182" t="str">
        <f t="shared" si="119"/>
        <v>21h15  9</v>
      </c>
      <c r="EZ66" s="295">
        <f t="shared" si="216"/>
        <v>324</v>
      </c>
      <c r="FA66" s="296">
        <f t="shared" si="148"/>
        <v>31.875</v>
      </c>
      <c r="FC66" s="200">
        <f>IFERROR(ROUNDUP((BO66*(VLOOKUP(VLOOKUP(BP66,Données!$J$2:$L$208,3,FALSE),Données!$E$10:$G$12,3,FALSE)))/1,0),0)</f>
        <v>0</v>
      </c>
      <c r="FD66" s="190">
        <f>IFERROR(ROUNDUP((BQ66*(VLOOKUP(VLOOKUP(BR66,Données!$J$2:$L$208,3,FALSE),Données!$E$10:$G$12,3,FALSE)))/1,0),0)</f>
        <v>0</v>
      </c>
      <c r="FE66" s="190">
        <f>IFERROR(ROUNDUP((BS66*(VLOOKUP(VLOOKUP(BT66,Données!$J$2:$L$208,3,FALSE),Données!$E$10:$G$12,3,FALSE)))/1,0),0)</f>
        <v>0</v>
      </c>
      <c r="FF66" s="190">
        <f>IFERROR(ROUNDUP((BU66*(VLOOKUP(VLOOKUP(BV66,Données!$J$2:$L$208,3,FALSE),Données!$E$10:$G$12,3,FALSE)))/1,0),0)</f>
        <v>0</v>
      </c>
      <c r="FG66" s="190">
        <f>IFERROR(ROUNDUP((BW66*(VLOOKUP(VLOOKUP(BX66,Données!$J$2:$L$208,3,FALSE),Données!$E$10:$G$12,3,FALSE)))/1,0),0)</f>
        <v>0</v>
      </c>
      <c r="FH66" s="191">
        <f>IFERROR(ROUNDUP((BY66*(VLOOKUP(VLOOKUP(BZ66,Données!$J$2:$L$208,3,FALSE),Données!$E$10:$G$12,3,FALSE)))/1,0),0)</f>
        <v>0</v>
      </c>
      <c r="FI66" s="189">
        <f>IF(ISNA(15/(VLOOKUP(VLOOKUP(BP66,Données!$J$2:$L$208,3,FALSE),Données!$E$10:$G$12,3,FALSE))),0,15/(VLOOKUP(VLOOKUP(BP66,Données!$J$2:$L$208,3,FALSE),Données!$E$10:$G$12,3,FALSE)))</f>
        <v>0</v>
      </c>
      <c r="FJ66" s="190">
        <f>IF(ISNA(15/(VLOOKUP(VLOOKUP(BR66,Données!$J$2:$L$208,3,FALSE),Données!$E$10:$G$12,3,FALSE))),0,15/(VLOOKUP(VLOOKUP(BR66,Données!$J$2:$L$208,3,FALSE),Données!$E$10:$G$12,3,FALSE)))</f>
        <v>0</v>
      </c>
      <c r="FK66" s="190">
        <f>IF(ISNA(15/(VLOOKUP(VLOOKUP(BT66,Données!$J$2:$L$208,3,FALSE),Données!$E$10:$G$12,3,FALSE))),0,15/(VLOOKUP(VLOOKUP(BT66,Données!$J$2:$L$208,3,FALSE),Données!$E$10:$G$12,3,FALSE)))</f>
        <v>0</v>
      </c>
      <c r="FL66" s="190">
        <f>IF(ISNA(15/(VLOOKUP(VLOOKUP(BV66,Données!$J$2:$L$208,3,FALSE),Données!$E$10:$G$12,3,FALSE))),0,15/(VLOOKUP(VLOOKUP(BV66,Données!$J$2:$L$208,3,FALSE),Données!$E$10:$G$12,3,FALSE)))</f>
        <v>0</v>
      </c>
      <c r="FM66" s="190">
        <f>IF(ISNA(15/(VLOOKUP(VLOOKUP(BX66,Données!$J$2:$L$208,3,FALSE),Données!$E$10:$G$12,3,FALSE))),0,15/(VLOOKUP(VLOOKUP(BX66,Données!$J$2:$L$208,3,FALSE),Données!$E$10:$G$12,3,FALSE)))</f>
        <v>0</v>
      </c>
      <c r="FN66" s="191">
        <f>IF(ISNA(15/(VLOOKUP(VLOOKUP(BZ66,Données!$J$2:$L$208,3,FALSE),Données!$E$10:$G$12,3,FALSE))),0,15/(VLOOKUP(VLOOKUP(BZ66,Données!$J$2:$L$208,3,FALSE),Données!$E$10:$G$12,3,FALSE)))</f>
        <v>0</v>
      </c>
      <c r="FO66" s="305">
        <v>66</v>
      </c>
      <c r="FP66" s="188">
        <f t="shared" si="120"/>
        <v>36</v>
      </c>
      <c r="FQ66" s="190">
        <f t="shared" si="121"/>
        <v>0</v>
      </c>
      <c r="FR66" s="203" t="str">
        <f t="shared" si="217"/>
        <v/>
      </c>
      <c r="FS66" s="203">
        <f>HLOOKUP(FO66,Plan!$I$6:$IO$26,20,FALSE)</f>
        <v>0</v>
      </c>
      <c r="FT66" s="202" t="s">
        <v>472</v>
      </c>
      <c r="FU66" s="190" t="str">
        <f t="shared" si="122"/>
        <v>21h15  0</v>
      </c>
      <c r="FV66" s="307">
        <f t="shared" si="218"/>
        <v>0</v>
      </c>
      <c r="FW66" s="308">
        <f t="shared" si="145"/>
        <v>1347</v>
      </c>
      <c r="FY66" s="233">
        <f>IFERROR(ROUNDUP((CB66*(VLOOKUP(VLOOKUP(CC66,Données!$J$2:$L$208,3,FALSE),Données!$E$10:$G$12,3,FALSE)))/1,0),0)</f>
        <v>0</v>
      </c>
      <c r="FZ66" s="218">
        <f>IFERROR(ROUNDUP((CD66*(VLOOKUP(VLOOKUP(CE66,Données!$J$2:$L$208,3,FALSE),Données!$E$10:$G$12,3,FALSE)))/1,0),0)</f>
        <v>0</v>
      </c>
      <c r="GA66" s="218">
        <f>IFERROR(ROUNDUP((CF66*(VLOOKUP(VLOOKUP(CG66,Données!$J$2:$L$208,3,FALSE),Données!$E$10:$G$12,3,FALSE)))/1,0),0)</f>
        <v>0</v>
      </c>
      <c r="GB66" s="218">
        <f>IFERROR(ROUNDUP((CH66*(VLOOKUP(VLOOKUP(CI66,Données!$J$2:$L$208,3,FALSE),Données!$E$10:$G$12,3,FALSE)))/1,0),0)</f>
        <v>0</v>
      </c>
      <c r="GC66" s="218">
        <f>IFERROR(ROUNDUP((CJ66*(VLOOKUP(VLOOKUP(CK66,Données!$J$2:$L$208,3,FALSE),Données!$E$10:$G$12,3,FALSE)))/1,0),0)</f>
        <v>0</v>
      </c>
      <c r="GD66" s="219">
        <f>IFERROR(ROUNDUP((CL66*(VLOOKUP(VLOOKUP(CM66,Données!$J$2:$L$208,3,FALSE),Données!$E$10:$G$12,3,FALSE)))/1,0),0)</f>
        <v>0</v>
      </c>
      <c r="GE66" s="217">
        <f>IF(ISNA(15/(VLOOKUP(VLOOKUP(CC66,Données!$J$2:$L$208,3,FALSE),Données!$E$10:$G$12,3,FALSE))),0,15/(VLOOKUP(VLOOKUP(CC66,Données!$J$2:$L$208,3,FALSE),Données!$E$10:$G$12,3,FALSE)))</f>
        <v>0</v>
      </c>
      <c r="GF66" s="218">
        <f>IF(ISNA(15/(VLOOKUP(VLOOKUP(CE66,Données!$J$2:$L$208,3,FALSE),Données!$E$10:$G$12,3,FALSE))),0,15/(VLOOKUP(VLOOKUP(CE66,Données!$J$2:$L$208,3,FALSE),Données!$E$10:$G$12,3,FALSE)))</f>
        <v>0</v>
      </c>
      <c r="GG66" s="218">
        <f>IF(ISNA(15/(VLOOKUP(VLOOKUP(CG66,Données!$J$2:$L$208,3,FALSE),Données!$E$10:$G$12,3,FALSE))),0,15/(VLOOKUP(VLOOKUP(CG66,Données!$J$2:$L$208,3,FALSE),Données!$E$10:$G$12,3,FALSE)))</f>
        <v>0</v>
      </c>
      <c r="GH66" s="218">
        <f>IF(ISNA(15/(VLOOKUP(VLOOKUP(CI66,Données!$J$2:$L$208,3,FALSE),Données!$E$10:$G$12,3,FALSE))),0,15/(VLOOKUP(VLOOKUP(CI66,Données!$J$2:$L$208,3,FALSE),Données!$E$10:$G$12,3,FALSE)))</f>
        <v>0</v>
      </c>
      <c r="GI66" s="218">
        <f>IF(ISNA(15/(VLOOKUP(VLOOKUP(CK66,Données!$J$2:$L$208,3,FALSE),Données!$E$10:$G$12,3,FALSE))),0,15/(VLOOKUP(VLOOKUP(CK66,Données!$J$2:$L$208,3,FALSE),Données!$E$10:$G$12,3,FALSE)))</f>
        <v>0</v>
      </c>
      <c r="GJ66" s="219">
        <f>IF(ISNA(15/(VLOOKUP(VLOOKUP(CM66,Données!$J$2:$L$208,3,FALSE),Données!$E$10:$G$12,3,FALSE))),0,15/(VLOOKUP(VLOOKUP(CM66,Données!$J$2:$L$208,3,FALSE),Données!$E$10:$G$12,3,FALSE)))</f>
        <v>0</v>
      </c>
      <c r="GK66" s="318">
        <v>66</v>
      </c>
      <c r="GL66" s="216">
        <f t="shared" si="124"/>
        <v>36</v>
      </c>
      <c r="GM66" s="218">
        <f t="shared" si="125"/>
        <v>0</v>
      </c>
      <c r="GN66" s="236" t="str">
        <f t="shared" si="219"/>
        <v/>
      </c>
      <c r="GO66" s="236">
        <f>HLOOKUP(GK66,Plan!$I$6:$IO$26,21,FALSE)</f>
        <v>0</v>
      </c>
      <c r="GP66" s="235" t="s">
        <v>472</v>
      </c>
      <c r="GQ66" s="218" t="str">
        <f t="shared" si="126"/>
        <v>21h15  0</v>
      </c>
      <c r="GR66" s="320">
        <f t="shared" si="220"/>
        <v>0</v>
      </c>
      <c r="GS66" s="321">
        <f t="shared" si="146"/>
        <v>269</v>
      </c>
      <c r="GU66" s="427">
        <v>0.88541666666666663</v>
      </c>
      <c r="GV66" s="433" t="e">
        <f>#REF!</f>
        <v>#REF!</v>
      </c>
      <c r="GW66" s="434" t="e">
        <f>#REF!</f>
        <v>#REF!</v>
      </c>
      <c r="GX66" s="448" t="e">
        <f t="shared" si="127"/>
        <v>#REF!</v>
      </c>
      <c r="GY66" s="433" t="e">
        <f>#REF!</f>
        <v>#REF!</v>
      </c>
      <c r="GZ66" s="422" t="e">
        <f>#REF!</f>
        <v>#REF!</v>
      </c>
      <c r="HA66" s="434" t="e">
        <f>#REF!</f>
        <v>#REF!</v>
      </c>
      <c r="HB66" s="451" t="e">
        <f t="shared" si="128"/>
        <v>#REF!</v>
      </c>
      <c r="HD66" s="427">
        <v>0.88541666666666663</v>
      </c>
      <c r="HE66" s="453" t="str">
        <f>IF(AB66=0,"",IF(VLOOKUP(AC66,Données!$J$2:$M$258,4,FALSE)="G",AB66,""))</f>
        <v/>
      </c>
      <c r="HF66" s="397" t="str">
        <f>IF(AD66=0,"",IF(VLOOKUP(AE66,Données!$J$2:$M$258,4,FALSE)="G",AD66,""))</f>
        <v/>
      </c>
      <c r="HG66" s="397" t="str">
        <f>IF(AF66=0,"",IF(VLOOKUP(AG66,Données!$J$2:$M$258,4,FALSE)="G",AF66,""))</f>
        <v/>
      </c>
      <c r="HH66" s="397" t="str">
        <f>IF(AH66=0,"",IF(VLOOKUP(AI66,Données!$J$2:$M$258,4,FALSE)="G",AH66,""))</f>
        <v/>
      </c>
      <c r="HI66" s="397" t="str">
        <f>IF(AJ66=0,"",IF(VLOOKUP(AK66,Données!$J$2:$M$258,4,FALSE)="G",AJ66,""))</f>
        <v/>
      </c>
      <c r="HJ66" s="461" t="str">
        <f>IF(AL66=0,"",IF(VLOOKUP(AM66,Données!$J$2:$M$258,4,FALSE)="G",AL66,""))</f>
        <v/>
      </c>
      <c r="HK66" s="464">
        <f t="shared" si="129"/>
        <v>0</v>
      </c>
      <c r="HL66" s="453" t="str">
        <f>IF(AO66=0,"",IF(VLOOKUP(AP66,Données!$J$2:$M$258,4,FALSE)="G",AO66,""))</f>
        <v/>
      </c>
      <c r="HM66" s="397" t="str">
        <f>IF(AQ66=0,"",IF(VLOOKUP(AR66,Données!$J$2:$M$258,4,FALSE)="G",AQ66,""))</f>
        <v/>
      </c>
      <c r="HN66" s="397">
        <f>IF(AS66=0,"",IF(VLOOKUP(AT66,Données!$J$2:$M$258,4,FALSE)="G",AS66,""))</f>
        <v>165</v>
      </c>
      <c r="HO66" s="397" t="str">
        <f>IF(AU66=0,"",IF(VLOOKUP(AV66,Données!$J$2:$M$258,4,FALSE)="G",AU66,""))</f>
        <v/>
      </c>
      <c r="HP66" s="397" t="str">
        <f>IF(AW66=0,"",IF(VLOOKUP(AX66,Données!$J$2:$M$258,4,FALSE)="G",AW66,""))</f>
        <v/>
      </c>
      <c r="HQ66" s="461" t="str">
        <f>IF(AY66=0,"",IF(VLOOKUP(AZ66,Données!$J$2:$M$258,4,FALSE)="G",AY66,""))</f>
        <v/>
      </c>
      <c r="HR66" s="464">
        <f t="shared" si="130"/>
        <v>165</v>
      </c>
      <c r="HS66" s="453">
        <f>IF(BB66=0,"",IF(VLOOKUP(BC66,Données!$J$2:$M$258,4,FALSE)="G",BB66,""))</f>
        <v>104</v>
      </c>
      <c r="HT66" s="397">
        <f>IF(BD66=0,"",IF(VLOOKUP(BE66,Données!$J$2:$M$258,4,FALSE)="G",BD66,""))</f>
        <v>143</v>
      </c>
      <c r="HU66" s="397" t="str">
        <f>IF(BF66=0,"",IF(VLOOKUP(BG66,Données!$J$2:$M$258,4,FALSE)="G",BF66,""))</f>
        <v/>
      </c>
      <c r="HV66" s="397" t="str">
        <f>IF(BH66=0,"",IF(VLOOKUP(BI66,Données!$J$2:$M$258,4,FALSE)="G",BH66,""))</f>
        <v/>
      </c>
      <c r="HW66" s="397" t="str">
        <f>IF(BJ66=0,"",IF(VLOOKUP(BK66,Données!$J$2:$M$258,4,FALSE)="G",BJ66,""))</f>
        <v/>
      </c>
      <c r="HX66" s="461" t="str">
        <f>IF(BL66=0,"",IF(VLOOKUP(BM66,Données!$J$2:$M$258,4,FALSE)="G",BL66,""))</f>
        <v/>
      </c>
      <c r="HY66" s="464">
        <f t="shared" si="131"/>
        <v>247</v>
      </c>
      <c r="HZ66" s="453" t="str">
        <f>IF(BO66=0,"",IF(VLOOKUP(BP66,Données!$J$2:$M$258,4,FALSE)="G",BO66,""))</f>
        <v/>
      </c>
      <c r="IA66" s="397" t="str">
        <f>IF(BQ66=0,"",IF(VLOOKUP(BR66,Données!$J$2:$M$258,4,FALSE)="G",BQ66,""))</f>
        <v/>
      </c>
      <c r="IB66" s="397" t="str">
        <f>IF(BS66=0,"",IF(VLOOKUP(BT66,Données!$J$2:$M$258,4,FALSE)="G",BS66,""))</f>
        <v/>
      </c>
      <c r="IC66" s="397" t="str">
        <f>IF(BU66=0,"",IF(VLOOKUP(BV66,Données!$J$2:$M$258,4,FALSE)="G",BU66,""))</f>
        <v/>
      </c>
      <c r="ID66" s="397" t="str">
        <f>IF(BW66=0,"",IF(VLOOKUP(BX66,Données!$J$2:$M$258,4,FALSE)="G",BW66,""))</f>
        <v/>
      </c>
      <c r="IE66" s="461" t="str">
        <f>IF(BY66=0,"",IF(VLOOKUP(BZ66,Données!$J$2:$M$258,4,FALSE)="G",BY66,""))</f>
        <v/>
      </c>
      <c r="IF66" s="464">
        <f t="shared" si="132"/>
        <v>0</v>
      </c>
      <c r="IG66" s="453" t="str">
        <f>IF(CB66=0,"",IF(VLOOKUP(CC66,Données!$J$2:$M$258,4,FALSE)="G",CB66,""))</f>
        <v/>
      </c>
      <c r="IH66" s="397" t="str">
        <f>IF(CD66=0,"",IF(VLOOKUP(CE66,Données!$J$2:$M$258,4,FALSE)="G",CD66,""))</f>
        <v/>
      </c>
      <c r="II66" s="397" t="str">
        <f>IF(CF66=0,"",IF(VLOOKUP(CG66,Données!$J$2:$M$258,4,FALSE)="G",CF66,""))</f>
        <v/>
      </c>
      <c r="IJ66" s="397" t="str">
        <f>IF(CH66=0,"",IF(VLOOKUP(CI66,Données!$J$2:$M$258,4,FALSE)="G",CH66,""))</f>
        <v/>
      </c>
      <c r="IK66" s="397" t="str">
        <f>IF(CJ66=0,"",IF(VLOOKUP(CK66,Données!$J$2:$M$258,4,FALSE)="G",CJ66,""))</f>
        <v/>
      </c>
      <c r="IL66" s="461" t="str">
        <f>IF(CL66=0,"",IF(VLOOKUP(CM66,Données!$J$2:$M$258,4,FALSE)="G",CL66,""))</f>
        <v/>
      </c>
      <c r="IM66" s="464">
        <f t="shared" si="133"/>
        <v>0</v>
      </c>
      <c r="IO66" s="480">
        <f t="shared" si="221"/>
        <v>0</v>
      </c>
      <c r="IP66" s="481">
        <f t="shared" si="222"/>
        <v>165</v>
      </c>
      <c r="IQ66" s="482">
        <f t="shared" si="223"/>
        <v>0</v>
      </c>
      <c r="IR66" s="483">
        <f t="shared" si="224"/>
        <v>0</v>
      </c>
      <c r="IS66" s="484">
        <f t="shared" si="225"/>
        <v>0</v>
      </c>
      <c r="IT66" s="481">
        <f t="shared" si="226"/>
        <v>165</v>
      </c>
      <c r="IU66" s="482">
        <f t="shared" si="134"/>
        <v>11</v>
      </c>
      <c r="IV66" s="485">
        <f t="shared" si="135"/>
        <v>0</v>
      </c>
      <c r="IW66" s="483">
        <f>HLOOKUP(FO66,Plan!$I$6:$IO$30,25,FALSE)</f>
        <v>0</v>
      </c>
      <c r="IX66" s="482" t="str">
        <f t="shared" si="227"/>
        <v>21h15  11</v>
      </c>
      <c r="IY66" s="485">
        <f t="shared" si="228"/>
        <v>396</v>
      </c>
      <c r="IZ66" s="486">
        <f t="shared" si="229"/>
        <v>0</v>
      </c>
      <c r="JA66" s="484" t="str">
        <f t="shared" si="230"/>
        <v>21h15  0</v>
      </c>
      <c r="JB66" s="485">
        <f t="shared" si="231"/>
        <v>0</v>
      </c>
      <c r="JC66" s="487">
        <f t="shared" si="232"/>
        <v>66.125</v>
      </c>
      <c r="JD66" s="488" t="e">
        <f t="shared" si="136"/>
        <v>#REF!</v>
      </c>
      <c r="JF66" s="512">
        <f t="shared" si="233"/>
        <v>247</v>
      </c>
      <c r="JG66" s="513">
        <f t="shared" si="234"/>
        <v>0</v>
      </c>
      <c r="JH66" s="514">
        <f t="shared" si="235"/>
        <v>0</v>
      </c>
      <c r="JI66" s="515">
        <f t="shared" si="236"/>
        <v>247</v>
      </c>
      <c r="JJ66" s="513">
        <f t="shared" si="237"/>
        <v>0</v>
      </c>
      <c r="JK66" s="516">
        <f t="shared" si="238"/>
        <v>0</v>
      </c>
      <c r="JL66" s="517">
        <f t="shared" si="239"/>
        <v>0</v>
      </c>
      <c r="JM66" s="513">
        <f t="shared" si="240"/>
        <v>0</v>
      </c>
      <c r="JN66" s="514">
        <f t="shared" si="241"/>
        <v>0</v>
      </c>
      <c r="JO66" s="506">
        <f t="shared" si="137"/>
        <v>9</v>
      </c>
      <c r="JP66" s="507">
        <f t="shared" si="138"/>
        <v>0</v>
      </c>
      <c r="JQ66" s="507">
        <f t="shared" si="139"/>
        <v>0</v>
      </c>
      <c r="JR66" s="508">
        <f>HLOOKUP(GK66,Plan!$I$6:$IO$30,25,FALSE)</f>
        <v>0</v>
      </c>
      <c r="JS66" s="515" t="str">
        <f t="shared" si="242"/>
        <v>21h15  9</v>
      </c>
      <c r="JT66" s="513">
        <f t="shared" si="243"/>
        <v>324</v>
      </c>
      <c r="JU66" s="518">
        <f t="shared" si="244"/>
        <v>31.875</v>
      </c>
      <c r="JV66" s="517" t="str">
        <f t="shared" si="245"/>
        <v>21h15  0</v>
      </c>
      <c r="JW66" s="513">
        <f t="shared" si="246"/>
        <v>0</v>
      </c>
      <c r="JX66" s="519">
        <f t="shared" si="247"/>
        <v>1347</v>
      </c>
      <c r="JY66" s="515" t="str">
        <f t="shared" si="248"/>
        <v>21h15  0</v>
      </c>
      <c r="JZ66" s="513">
        <f t="shared" si="249"/>
        <v>0</v>
      </c>
      <c r="KA66" s="518">
        <f t="shared" si="250"/>
        <v>269</v>
      </c>
      <c r="KB66" s="520" t="e">
        <f t="shared" si="140"/>
        <v>#REF!</v>
      </c>
    </row>
    <row r="67" spans="1:288" ht="14.25" x14ac:dyDescent="0.2">
      <c r="A67" s="385">
        <f t="shared" si="0"/>
        <v>66</v>
      </c>
      <c r="B67" s="386" t="s">
        <v>407</v>
      </c>
      <c r="C67" s="387" t="s">
        <v>596</v>
      </c>
      <c r="D67" s="388" t="s">
        <v>849</v>
      </c>
      <c r="E67" s="388" t="s">
        <v>171</v>
      </c>
      <c r="F67" s="388">
        <v>228</v>
      </c>
      <c r="G67" s="394" t="str">
        <f>IF(ISNA(VLOOKUP(E67,Données!$J$2:$K$258,2,FALSE)),"",VLOOKUP(E67,Données!$J$2:$K$258,2,FALSE))</f>
        <v>Bucharest</v>
      </c>
      <c r="H67" s="80"/>
      <c r="I67" s="77" t="str">
        <f t="shared" si="107"/>
        <v>1415GPA</v>
      </c>
      <c r="J67" s="82"/>
      <c r="K67" s="344" t="s">
        <v>12</v>
      </c>
      <c r="M67" s="84">
        <f t="shared" si="1"/>
        <v>0</v>
      </c>
      <c r="N67" s="84">
        <f t="shared" si="2"/>
        <v>0</v>
      </c>
      <c r="O67" s="84">
        <f t="shared" si="3"/>
        <v>0</v>
      </c>
      <c r="P67" s="84">
        <f t="shared" si="4"/>
        <v>0</v>
      </c>
      <c r="Q67" s="84">
        <f t="shared" si="5"/>
        <v>0</v>
      </c>
      <c r="S67" s="86" t="str">
        <f t="shared" si="108"/>
        <v>1415</v>
      </c>
      <c r="T67" s="371" t="str">
        <f>VLOOKUP(S67,Données!$Q$2:$R$229,2,FALSE)</f>
        <v>1415</v>
      </c>
      <c r="U67" s="85">
        <f>COUNTIF($T$4:T67,T67)</f>
        <v>4</v>
      </c>
      <c r="V67" s="85" t="str">
        <f t="shared" si="6"/>
        <v>GPA</v>
      </c>
      <c r="W67" s="85" t="str">
        <f t="shared" si="109"/>
        <v>14154GPA</v>
      </c>
      <c r="X67" s="85">
        <f t="shared" si="149"/>
        <v>210</v>
      </c>
      <c r="Y67" s="85" t="str">
        <f t="shared" si="150"/>
        <v>KWI</v>
      </c>
      <c r="AA67" s="342" t="s">
        <v>57</v>
      </c>
      <c r="AB67" s="107">
        <f t="shared" si="151"/>
        <v>133</v>
      </c>
      <c r="AC67" s="106" t="str">
        <f t="shared" si="251"/>
        <v>IST</v>
      </c>
      <c r="AD67" s="97">
        <f t="shared" si="152"/>
        <v>0</v>
      </c>
      <c r="AE67" s="106" t="str">
        <f t="shared" si="153"/>
        <v/>
      </c>
      <c r="AF67" s="97">
        <f t="shared" si="154"/>
        <v>0</v>
      </c>
      <c r="AG67" s="106" t="str">
        <f t="shared" si="155"/>
        <v/>
      </c>
      <c r="AH67" s="97">
        <f t="shared" si="156"/>
        <v>0</v>
      </c>
      <c r="AI67" s="106" t="str">
        <f t="shared" si="157"/>
        <v/>
      </c>
      <c r="AJ67" s="97">
        <f t="shared" si="158"/>
        <v>0</v>
      </c>
      <c r="AK67" s="106" t="str">
        <f t="shared" si="159"/>
        <v/>
      </c>
      <c r="AL67" s="97">
        <f t="shared" si="160"/>
        <v>0</v>
      </c>
      <c r="AM67" s="108" t="str">
        <f t="shared" si="161"/>
        <v/>
      </c>
      <c r="AN67" s="113"/>
      <c r="AO67" s="115">
        <f t="shared" si="162"/>
        <v>0</v>
      </c>
      <c r="AP67" s="114" t="str">
        <f t="shared" si="163"/>
        <v/>
      </c>
      <c r="AQ67" s="89">
        <f t="shared" si="164"/>
        <v>152</v>
      </c>
      <c r="AR67" s="114" t="str">
        <f t="shared" si="165"/>
        <v>LGW</v>
      </c>
      <c r="AS67" s="89">
        <f t="shared" si="166"/>
        <v>0</v>
      </c>
      <c r="AT67" s="114" t="str">
        <f t="shared" si="167"/>
        <v/>
      </c>
      <c r="AU67" s="89">
        <f t="shared" si="168"/>
        <v>0</v>
      </c>
      <c r="AV67" s="114" t="str">
        <f t="shared" si="169"/>
        <v/>
      </c>
      <c r="AW67" s="89">
        <f t="shared" si="170"/>
        <v>292</v>
      </c>
      <c r="AX67" s="114" t="str">
        <f t="shared" si="171"/>
        <v>DXB</v>
      </c>
      <c r="AY67" s="89">
        <f t="shared" si="172"/>
        <v>180</v>
      </c>
      <c r="AZ67" s="116" t="str">
        <f t="shared" si="173"/>
        <v>EDI</v>
      </c>
      <c r="BA67" s="113"/>
      <c r="BB67" s="122">
        <f t="shared" si="174"/>
        <v>0</v>
      </c>
      <c r="BC67" s="121" t="str">
        <f t="shared" si="175"/>
        <v/>
      </c>
      <c r="BD67" s="91">
        <f t="shared" si="176"/>
        <v>0</v>
      </c>
      <c r="BE67" s="121" t="str">
        <f t="shared" si="177"/>
        <v/>
      </c>
      <c r="BF67" s="91">
        <f t="shared" si="178"/>
        <v>181</v>
      </c>
      <c r="BG67" s="121" t="str">
        <f t="shared" si="179"/>
        <v>MAN</v>
      </c>
      <c r="BH67" s="91">
        <f t="shared" si="180"/>
        <v>134</v>
      </c>
      <c r="BI67" s="121" t="str">
        <f t="shared" si="181"/>
        <v>SVO</v>
      </c>
      <c r="BJ67" s="91">
        <f t="shared" si="182"/>
        <v>0</v>
      </c>
      <c r="BK67" s="121" t="str">
        <f t="shared" si="183"/>
        <v/>
      </c>
      <c r="BL67" s="91">
        <f t="shared" si="184"/>
        <v>0</v>
      </c>
      <c r="BM67" s="123" t="str">
        <f t="shared" si="185"/>
        <v/>
      </c>
      <c r="BN67" s="113"/>
      <c r="BO67" s="129">
        <f t="shared" si="186"/>
        <v>0</v>
      </c>
      <c r="BP67" s="128" t="str">
        <f t="shared" si="187"/>
        <v/>
      </c>
      <c r="BQ67" s="93">
        <f t="shared" si="188"/>
        <v>0</v>
      </c>
      <c r="BR67" s="128" t="str">
        <f t="shared" si="189"/>
        <v/>
      </c>
      <c r="BS67" s="93">
        <f t="shared" si="190"/>
        <v>0</v>
      </c>
      <c r="BT67" s="128" t="str">
        <f t="shared" si="191"/>
        <v/>
      </c>
      <c r="BU67" s="93">
        <f t="shared" si="192"/>
        <v>0</v>
      </c>
      <c r="BV67" s="128" t="str">
        <f t="shared" si="193"/>
        <v/>
      </c>
      <c r="BW67" s="93">
        <f t="shared" si="194"/>
        <v>0</v>
      </c>
      <c r="BX67" s="128" t="str">
        <f t="shared" si="195"/>
        <v/>
      </c>
      <c r="BY67" s="93">
        <f t="shared" si="196"/>
        <v>0</v>
      </c>
      <c r="BZ67" s="130" t="str">
        <f t="shared" si="197"/>
        <v/>
      </c>
      <c r="CA67" s="113"/>
      <c r="CB67" s="136">
        <f t="shared" si="198"/>
        <v>0</v>
      </c>
      <c r="CC67" s="135" t="str">
        <f t="shared" si="199"/>
        <v/>
      </c>
      <c r="CD67" s="95">
        <f t="shared" si="200"/>
        <v>0</v>
      </c>
      <c r="CE67" s="135" t="str">
        <f t="shared" si="201"/>
        <v/>
      </c>
      <c r="CF67" s="95">
        <f t="shared" si="202"/>
        <v>0</v>
      </c>
      <c r="CG67" s="135" t="str">
        <f t="shared" si="203"/>
        <v/>
      </c>
      <c r="CH67" s="95">
        <f t="shared" si="204"/>
        <v>0</v>
      </c>
      <c r="CI67" s="135" t="str">
        <f t="shared" si="205"/>
        <v/>
      </c>
      <c r="CJ67" s="95">
        <f t="shared" si="206"/>
        <v>0</v>
      </c>
      <c r="CK67" s="135" t="str">
        <f t="shared" si="207"/>
        <v/>
      </c>
      <c r="CL67" s="95">
        <f t="shared" si="208"/>
        <v>0</v>
      </c>
      <c r="CM67" s="137" t="str">
        <f t="shared" si="209"/>
        <v/>
      </c>
      <c r="CO67" s="163">
        <f>IFERROR(ROUNDUP((AB67*(VLOOKUP(VLOOKUP(AC67,Données!$J$2:$L$208,3,FALSE),Données!$E$10:$G$12,3,FALSE)))/1,0),0)</f>
        <v>178</v>
      </c>
      <c r="CP67" s="159">
        <f>IFERROR(ROUNDUP((AD67*(VLOOKUP(VLOOKUP(AE67,Données!$J$2:$L$208,3,FALSE),Données!$E$10:$G$12,3,FALSE)))/1,0),0)</f>
        <v>0</v>
      </c>
      <c r="CQ67" s="159">
        <f>IFERROR(ROUNDUP((AF67*(VLOOKUP(VLOOKUP(AG67,Données!$J$2:$L$208,3,FALSE),Données!$E$10:$G$12,3,FALSE)))/1,0),0)</f>
        <v>0</v>
      </c>
      <c r="CR67" s="159">
        <f>IFERROR(ROUNDUP((AH67*(VLOOKUP(VLOOKUP(AI67,Données!$J$2:$L$208,3,FALSE),Données!$E$10:$G$12,3,FALSE)))/1,0),0)</f>
        <v>0</v>
      </c>
      <c r="CS67" s="159">
        <f>IFERROR(ROUNDUP((AJ67*(VLOOKUP(VLOOKUP(AK67,Données!$J$2:$L$208,3,FALSE),Données!$E$10:$G$12,3,FALSE)))/1,0),0)</f>
        <v>0</v>
      </c>
      <c r="CT67" s="160">
        <f>IFERROR(ROUNDUP((AL67*(VLOOKUP(VLOOKUP(AM67,Données!$J$2:$L$208,3,FALSE),Données!$E$10:$G$12,3,FALSE)))/1,0),0)</f>
        <v>0</v>
      </c>
      <c r="CU67" s="158">
        <f>IF(ISNA(15/(VLOOKUP(VLOOKUP(AC67,Données!$J$2:$L$208,3,FALSE),Données!$E$10:$G$12,3,FALSE))),0,15/(VLOOKUP(VLOOKUP(AC67,Données!$J$2:$L$208,3,FALSE),Données!$E$10:$G$12,3,FALSE)))</f>
        <v>11.25</v>
      </c>
      <c r="CV67" s="159">
        <f>IF(ISNA(15/(VLOOKUP(VLOOKUP(AE67,Données!$J$2:$L$208,3,FALSE),Données!$E$10:$G$12,3,FALSE))),0,15/(VLOOKUP(VLOOKUP(AE67,Données!$J$2:$L$208,3,FALSE),Données!$E$10:$G$12,3,FALSE)))</f>
        <v>0</v>
      </c>
      <c r="CW67" s="159">
        <f>IF(ISNA(15/(VLOOKUP(VLOOKUP(AG67,Données!$J$2:$L$208,3,FALSE),Données!$E$10:$G$12,3,FALSE))),0,15/(VLOOKUP(VLOOKUP(AG67,Données!$J$2:$L$208,3,FALSE),Données!$E$10:$G$12,3,FALSE)))</f>
        <v>0</v>
      </c>
      <c r="CX67" s="159">
        <f>IF(ISNA(15/(VLOOKUP(VLOOKUP(AI67,Données!$J$2:$L$208,3,FALSE),Données!$E$10:$G$12,3,FALSE))),0,15/(VLOOKUP(VLOOKUP(AI67,Données!$J$2:$L$208,3,FALSE),Données!$E$10:$G$12,3,FALSE)))</f>
        <v>0</v>
      </c>
      <c r="CY67" s="159">
        <f>IF(ISNA(15/(VLOOKUP(VLOOKUP(AK67,Données!$J$2:$L$208,3,FALSE),Données!$E$10:$G$12,3,FALSE))),0,15/(VLOOKUP(VLOOKUP(AK67,Données!$J$2:$L$208,3,FALSE),Données!$E$10:$G$12,3,FALSE)))</f>
        <v>0</v>
      </c>
      <c r="CZ67" s="160">
        <f>IF(ISNA(15/(VLOOKUP(VLOOKUP(AM67,Données!$J$2:$L$208,3,FALSE),Données!$E$10:$G$12,3,FALSE))),0,15/(VLOOKUP(VLOOKUP(AM67,Données!$J$2:$L$208,3,FALSE),Données!$E$10:$G$12,3,FALSE)))</f>
        <v>0</v>
      </c>
      <c r="DA67" s="258">
        <v>67</v>
      </c>
      <c r="DB67" s="162">
        <f t="shared" si="252"/>
        <v>12</v>
      </c>
      <c r="DC67" s="161">
        <f t="shared" si="210"/>
        <v>178</v>
      </c>
      <c r="DD67" s="256">
        <f t="shared" si="211"/>
        <v>133</v>
      </c>
      <c r="DE67" s="259">
        <f>HLOOKUP(DA67,Plan!$I$6:$IO$26,17,FALSE)</f>
        <v>11</v>
      </c>
      <c r="DF67" s="164" t="s">
        <v>473</v>
      </c>
      <c r="DG67" s="157" t="str">
        <f t="shared" si="113"/>
        <v>21h30  11</v>
      </c>
      <c r="DH67" s="332">
        <f t="shared" si="212"/>
        <v>132</v>
      </c>
      <c r="DI67" s="334">
        <f t="shared" si="141"/>
        <v>178</v>
      </c>
      <c r="DK67" s="226">
        <f>IFERROR(ROUNDUP((AO67*(VLOOKUP(VLOOKUP(AP67,Données!$J$2:$L$208,3,FALSE),Données!$E$10:$G$12,3,FALSE)))/1,0),0)</f>
        <v>0</v>
      </c>
      <c r="DL67" s="173">
        <f>IFERROR(ROUNDUP((AQ67*(VLOOKUP(VLOOKUP(AR67,Données!$J$2:$L$208,3,FALSE),Données!$E$10:$G$12,3,FALSE)))/1,0),0)</f>
        <v>64</v>
      </c>
      <c r="DM67" s="173">
        <f>IFERROR(ROUNDUP((AS67*(VLOOKUP(VLOOKUP(AT67,Données!$J$2:$L$208,3,FALSE),Données!$E$10:$G$12,3,FALSE)))/1,0),0)</f>
        <v>0</v>
      </c>
      <c r="DN67" s="173">
        <f>IFERROR(ROUNDUP((AU67*(VLOOKUP(VLOOKUP(AV67,Données!$J$2:$L$208,3,FALSE),Données!$E$10:$G$12,3,FALSE)))/1,0),0)</f>
        <v>0</v>
      </c>
      <c r="DO67" s="173">
        <f>IFERROR(ROUNDUP((AW67*(VLOOKUP(VLOOKUP(AX67,Données!$J$2:$L$208,3,FALSE),Données!$E$10:$G$12,3,FALSE)))/1,0),0)</f>
        <v>390</v>
      </c>
      <c r="DP67" s="174">
        <f>IFERROR(ROUNDUP((AY67*(VLOOKUP(VLOOKUP(AZ67,Données!$J$2:$L$208,3,FALSE),Données!$E$10:$G$12,3,FALSE)))/1,0),0)</f>
        <v>75</v>
      </c>
      <c r="DQ67" s="172">
        <f>IF(ISNA(15/(VLOOKUP(VLOOKUP(AP67,Données!$J$2:$L$208,3,FALSE),Données!$E$10:$G$12,3,FALSE))),0,15/(VLOOKUP(VLOOKUP(AP67,Données!$J$2:$L$208,3,FALSE),Données!$E$10:$G$12,3,FALSE)))</f>
        <v>0</v>
      </c>
      <c r="DR67" s="173">
        <f>IF(ISNA(15/(VLOOKUP(VLOOKUP(AR67,Données!$J$2:$L$208,3,FALSE),Données!$E$10:$G$12,3,FALSE))),0,15/(VLOOKUP(VLOOKUP(AR67,Données!$J$2:$L$208,3,FALSE),Données!$E$10:$G$12,3,FALSE)))</f>
        <v>36</v>
      </c>
      <c r="DS67" s="173">
        <f>IF(ISNA(15/(VLOOKUP(VLOOKUP(AT67,Données!$J$2:$L$208,3,FALSE),Données!$E$10:$G$12,3,FALSE))),0,15/(VLOOKUP(VLOOKUP(AT67,Données!$J$2:$L$208,3,FALSE),Données!$E$10:$G$12,3,FALSE)))</f>
        <v>0</v>
      </c>
      <c r="DT67" s="173">
        <f>IF(ISNA(15/(VLOOKUP(VLOOKUP(AV67,Données!$J$2:$L$208,3,FALSE),Données!$E$10:$G$12,3,FALSE))),0,15/(VLOOKUP(VLOOKUP(AV67,Données!$J$2:$L$208,3,FALSE),Données!$E$10:$G$12,3,FALSE)))</f>
        <v>0</v>
      </c>
      <c r="DU67" s="173">
        <f>IF(ISNA(15/(VLOOKUP(VLOOKUP(AX67,Données!$J$2:$L$208,3,FALSE),Données!$E$10:$G$12,3,FALSE))),0,15/(VLOOKUP(VLOOKUP(AX67,Données!$J$2:$L$208,3,FALSE),Données!$E$10:$G$12,3,FALSE)))</f>
        <v>11.25</v>
      </c>
      <c r="DV67" s="174">
        <f>IF(ISNA(15/(VLOOKUP(VLOOKUP(AZ67,Données!$J$2:$L$208,3,FALSE),Données!$E$10:$G$12,3,FALSE))),0,15/(VLOOKUP(VLOOKUP(AZ67,Données!$J$2:$L$208,3,FALSE),Données!$E$10:$G$12,3,FALSE)))</f>
        <v>36</v>
      </c>
      <c r="DW67" s="282">
        <v>67</v>
      </c>
      <c r="DX67" s="169">
        <f t="shared" si="114"/>
        <v>28</v>
      </c>
      <c r="DY67" s="171">
        <f t="shared" si="115"/>
        <v>529</v>
      </c>
      <c r="DZ67" s="228">
        <f t="shared" si="213"/>
        <v>624</v>
      </c>
      <c r="EA67" s="283">
        <f>HLOOKUP(DW67,Plan!$I$6:$IO$26,16,FALSE)</f>
        <v>0</v>
      </c>
      <c r="EB67" s="278" t="s">
        <v>473</v>
      </c>
      <c r="EC67" s="279" t="str">
        <f t="shared" si="116"/>
        <v>21h30  0</v>
      </c>
      <c r="ED67" s="84">
        <f t="shared" si="214"/>
        <v>0</v>
      </c>
      <c r="EE67" s="286">
        <f t="shared" si="143"/>
        <v>0</v>
      </c>
      <c r="EG67" s="208">
        <f>IFERROR(ROUNDUP((BB67*(VLOOKUP(VLOOKUP(BC67,Données!$J$2:$L$208,3,FALSE),Données!$E$10:$G$12,3,FALSE)))/1,0),0)</f>
        <v>0</v>
      </c>
      <c r="EH67" s="182">
        <f>IFERROR(ROUNDUP((BD67*(VLOOKUP(VLOOKUP(BE67,Données!$J$2:$L$208,3,FALSE),Données!$E$10:$G$12,3,FALSE)))/1,0),0)</f>
        <v>0</v>
      </c>
      <c r="EI67" s="182">
        <f>IFERROR(ROUNDUP((BF67*(VLOOKUP(VLOOKUP(BG67,Données!$J$2:$L$208,3,FALSE),Données!$E$10:$G$12,3,FALSE)))/1,0),0)</f>
        <v>76</v>
      </c>
      <c r="EJ67" s="182">
        <f>IFERROR(ROUNDUP((BH67*(VLOOKUP(VLOOKUP(BI67,Données!$J$2:$L$208,3,FALSE),Données!$E$10:$G$12,3,FALSE)))/1,0),0)</f>
        <v>179</v>
      </c>
      <c r="EK67" s="182">
        <f>IFERROR(ROUNDUP((BJ67*(VLOOKUP(VLOOKUP(BK67,Données!$J$2:$L$208,3,FALSE),Données!$E$10:$G$12,3,FALSE)))/1,0),0)</f>
        <v>0</v>
      </c>
      <c r="EL67" s="183">
        <f>IFERROR(ROUNDUP((BL67*(VLOOKUP(VLOOKUP(BM67,Données!$J$2:$L$208,3,FALSE),Données!$E$10:$G$12,3,FALSE)))/1,0),0)</f>
        <v>0</v>
      </c>
      <c r="EM67" s="181">
        <f>IF(ISNA(15/(VLOOKUP(VLOOKUP(BC67,Données!$J$2:$L$208,3,FALSE),Données!$E$10:$G$12,3,FALSE))),0,15/(VLOOKUP(VLOOKUP(BC67,Données!$J$2:$L$208,3,FALSE),Données!$E$10:$G$12,3,FALSE)))</f>
        <v>0</v>
      </c>
      <c r="EN67" s="182">
        <f>IF(ISNA(15/(VLOOKUP(VLOOKUP(BE67,Données!$J$2:$L$208,3,FALSE),Données!$E$10:$G$12,3,FALSE))),0,15/(VLOOKUP(VLOOKUP(BE67,Données!$J$2:$L$208,3,FALSE),Données!$E$10:$G$12,3,FALSE)))</f>
        <v>0</v>
      </c>
      <c r="EO67" s="182">
        <f>IF(ISNA(15/(VLOOKUP(VLOOKUP(BG67,Données!$J$2:$L$208,3,FALSE),Données!$E$10:$G$12,3,FALSE))),0,15/(VLOOKUP(VLOOKUP(BG67,Données!$J$2:$L$208,3,FALSE),Données!$E$10:$G$12,3,FALSE)))</f>
        <v>36</v>
      </c>
      <c r="EP67" s="182">
        <f>IF(ISNA(15/(VLOOKUP(VLOOKUP(BI67,Données!$J$2:$L$208,3,FALSE),Données!$E$10:$G$12,3,FALSE))),0,15/(VLOOKUP(VLOOKUP(BI67,Données!$J$2:$L$208,3,FALSE),Données!$E$10:$G$12,3,FALSE)))</f>
        <v>11.25</v>
      </c>
      <c r="EQ67" s="182">
        <f>IF(ISNA(15/(VLOOKUP(VLOOKUP(BK67,Données!$J$2:$L$208,3,FALSE),Données!$E$10:$G$12,3,FALSE))),0,15/(VLOOKUP(VLOOKUP(BK67,Données!$J$2:$L$208,3,FALSE),Données!$E$10:$G$12,3,FALSE)))</f>
        <v>0</v>
      </c>
      <c r="ER67" s="183">
        <f>IF(ISNA(15/(VLOOKUP(VLOOKUP(BM67,Données!$J$2:$L$208,3,FALSE),Données!$E$10:$G$12,3,FALSE))),0,15/(VLOOKUP(VLOOKUP(BM67,Données!$J$2:$L$208,3,FALSE),Données!$E$10:$G$12,3,FALSE)))</f>
        <v>0</v>
      </c>
      <c r="ES67" s="293">
        <v>67</v>
      </c>
      <c r="ET67" s="573">
        <f t="shared" si="117"/>
        <v>24</v>
      </c>
      <c r="EU67" s="180">
        <f t="shared" si="118"/>
        <v>255</v>
      </c>
      <c r="EV67" s="211">
        <f t="shared" si="215"/>
        <v>315</v>
      </c>
      <c r="EW67" s="211">
        <f>HLOOKUP(ES67,Plan!$I$6:$IO$26,19,FALSE)</f>
        <v>9</v>
      </c>
      <c r="EX67" s="210" t="s">
        <v>473</v>
      </c>
      <c r="EY67" s="182" t="str">
        <f t="shared" si="119"/>
        <v>21h30  9</v>
      </c>
      <c r="EZ67" s="295">
        <f t="shared" si="216"/>
        <v>216</v>
      </c>
      <c r="FA67" s="296">
        <f t="shared" si="148"/>
        <v>0</v>
      </c>
      <c r="FC67" s="200">
        <f>IFERROR(ROUNDUP((BO67*(VLOOKUP(VLOOKUP(BP67,Données!$J$2:$L$208,3,FALSE),Données!$E$10:$G$12,3,FALSE)))/1,0),0)</f>
        <v>0</v>
      </c>
      <c r="FD67" s="190">
        <f>IFERROR(ROUNDUP((BQ67*(VLOOKUP(VLOOKUP(BR67,Données!$J$2:$L$208,3,FALSE),Données!$E$10:$G$12,3,FALSE)))/1,0),0)</f>
        <v>0</v>
      </c>
      <c r="FE67" s="190">
        <f>IFERROR(ROUNDUP((BS67*(VLOOKUP(VLOOKUP(BT67,Données!$J$2:$L$208,3,FALSE),Données!$E$10:$G$12,3,FALSE)))/1,0),0)</f>
        <v>0</v>
      </c>
      <c r="FF67" s="190">
        <f>IFERROR(ROUNDUP((BU67*(VLOOKUP(VLOOKUP(BV67,Données!$J$2:$L$208,3,FALSE),Données!$E$10:$G$12,3,FALSE)))/1,0),0)</f>
        <v>0</v>
      </c>
      <c r="FG67" s="190">
        <f>IFERROR(ROUNDUP((BW67*(VLOOKUP(VLOOKUP(BX67,Données!$J$2:$L$208,3,FALSE),Données!$E$10:$G$12,3,FALSE)))/1,0),0)</f>
        <v>0</v>
      </c>
      <c r="FH67" s="191">
        <f>IFERROR(ROUNDUP((BY67*(VLOOKUP(VLOOKUP(BZ67,Données!$J$2:$L$208,3,FALSE),Données!$E$10:$G$12,3,FALSE)))/1,0),0)</f>
        <v>0</v>
      </c>
      <c r="FI67" s="189">
        <f>IF(ISNA(15/(VLOOKUP(VLOOKUP(BP67,Données!$J$2:$L$208,3,FALSE),Données!$E$10:$G$12,3,FALSE))),0,15/(VLOOKUP(VLOOKUP(BP67,Données!$J$2:$L$208,3,FALSE),Données!$E$10:$G$12,3,FALSE)))</f>
        <v>0</v>
      </c>
      <c r="FJ67" s="190">
        <f>IF(ISNA(15/(VLOOKUP(VLOOKUP(BR67,Données!$J$2:$L$208,3,FALSE),Données!$E$10:$G$12,3,FALSE))),0,15/(VLOOKUP(VLOOKUP(BR67,Données!$J$2:$L$208,3,FALSE),Données!$E$10:$G$12,3,FALSE)))</f>
        <v>0</v>
      </c>
      <c r="FK67" s="190">
        <f>IF(ISNA(15/(VLOOKUP(VLOOKUP(BT67,Données!$J$2:$L$208,3,FALSE),Données!$E$10:$G$12,3,FALSE))),0,15/(VLOOKUP(VLOOKUP(BT67,Données!$J$2:$L$208,3,FALSE),Données!$E$10:$G$12,3,FALSE)))</f>
        <v>0</v>
      </c>
      <c r="FL67" s="190">
        <f>IF(ISNA(15/(VLOOKUP(VLOOKUP(BV67,Données!$J$2:$L$208,3,FALSE),Données!$E$10:$G$12,3,FALSE))),0,15/(VLOOKUP(VLOOKUP(BV67,Données!$J$2:$L$208,3,FALSE),Données!$E$10:$G$12,3,FALSE)))</f>
        <v>0</v>
      </c>
      <c r="FM67" s="190">
        <f>IF(ISNA(15/(VLOOKUP(VLOOKUP(BX67,Données!$J$2:$L$208,3,FALSE),Données!$E$10:$G$12,3,FALSE))),0,15/(VLOOKUP(VLOOKUP(BX67,Données!$J$2:$L$208,3,FALSE),Données!$E$10:$G$12,3,FALSE)))</f>
        <v>0</v>
      </c>
      <c r="FN67" s="191">
        <f>IF(ISNA(15/(VLOOKUP(VLOOKUP(BZ67,Données!$J$2:$L$208,3,FALSE),Données!$E$10:$G$12,3,FALSE))),0,15/(VLOOKUP(VLOOKUP(BZ67,Données!$J$2:$L$208,3,FALSE),Données!$E$10:$G$12,3,FALSE)))</f>
        <v>0</v>
      </c>
      <c r="FO67" s="305">
        <v>67</v>
      </c>
      <c r="FP67" s="188">
        <f t="shared" si="120"/>
        <v>36</v>
      </c>
      <c r="FQ67" s="190">
        <f t="shared" si="121"/>
        <v>0</v>
      </c>
      <c r="FR67" s="203" t="str">
        <f t="shared" si="217"/>
        <v/>
      </c>
      <c r="FS67" s="203">
        <f>HLOOKUP(FO67,Plan!$I$6:$IO$26,20,FALSE)</f>
        <v>0</v>
      </c>
      <c r="FT67" s="202" t="s">
        <v>473</v>
      </c>
      <c r="FU67" s="190" t="str">
        <f t="shared" si="122"/>
        <v>21h30  0</v>
      </c>
      <c r="FV67" s="307">
        <f t="shared" si="218"/>
        <v>0</v>
      </c>
      <c r="FW67" s="308">
        <f t="shared" si="145"/>
        <v>1347</v>
      </c>
      <c r="FY67" s="233">
        <f>IFERROR(ROUNDUP((CB67*(VLOOKUP(VLOOKUP(CC67,Données!$J$2:$L$208,3,FALSE),Données!$E$10:$G$12,3,FALSE)))/1,0),0)</f>
        <v>0</v>
      </c>
      <c r="FZ67" s="218">
        <f>IFERROR(ROUNDUP((CD67*(VLOOKUP(VLOOKUP(CE67,Données!$J$2:$L$208,3,FALSE),Données!$E$10:$G$12,3,FALSE)))/1,0),0)</f>
        <v>0</v>
      </c>
      <c r="GA67" s="218">
        <f>IFERROR(ROUNDUP((CF67*(VLOOKUP(VLOOKUP(CG67,Données!$J$2:$L$208,3,FALSE),Données!$E$10:$G$12,3,FALSE)))/1,0),0)</f>
        <v>0</v>
      </c>
      <c r="GB67" s="218">
        <f>IFERROR(ROUNDUP((CH67*(VLOOKUP(VLOOKUP(CI67,Données!$J$2:$L$208,3,FALSE),Données!$E$10:$G$12,3,FALSE)))/1,0),0)</f>
        <v>0</v>
      </c>
      <c r="GC67" s="218">
        <f>IFERROR(ROUNDUP((CJ67*(VLOOKUP(VLOOKUP(CK67,Données!$J$2:$L$208,3,FALSE),Données!$E$10:$G$12,3,FALSE)))/1,0),0)</f>
        <v>0</v>
      </c>
      <c r="GD67" s="219">
        <f>IFERROR(ROUNDUP((CL67*(VLOOKUP(VLOOKUP(CM67,Données!$J$2:$L$208,3,FALSE),Données!$E$10:$G$12,3,FALSE)))/1,0),0)</f>
        <v>0</v>
      </c>
      <c r="GE67" s="217">
        <f>IF(ISNA(15/(VLOOKUP(VLOOKUP(CC67,Données!$J$2:$L$208,3,FALSE),Données!$E$10:$G$12,3,FALSE))),0,15/(VLOOKUP(VLOOKUP(CC67,Données!$J$2:$L$208,3,FALSE),Données!$E$10:$G$12,3,FALSE)))</f>
        <v>0</v>
      </c>
      <c r="GF67" s="218">
        <f>IF(ISNA(15/(VLOOKUP(VLOOKUP(CE67,Données!$J$2:$L$208,3,FALSE),Données!$E$10:$G$12,3,FALSE))),0,15/(VLOOKUP(VLOOKUP(CE67,Données!$J$2:$L$208,3,FALSE),Données!$E$10:$G$12,3,FALSE)))</f>
        <v>0</v>
      </c>
      <c r="GG67" s="218">
        <f>IF(ISNA(15/(VLOOKUP(VLOOKUP(CG67,Données!$J$2:$L$208,3,FALSE),Données!$E$10:$G$12,3,FALSE))),0,15/(VLOOKUP(VLOOKUP(CG67,Données!$J$2:$L$208,3,FALSE),Données!$E$10:$G$12,3,FALSE)))</f>
        <v>0</v>
      </c>
      <c r="GH67" s="218">
        <f>IF(ISNA(15/(VLOOKUP(VLOOKUP(CI67,Données!$J$2:$L$208,3,FALSE),Données!$E$10:$G$12,3,FALSE))),0,15/(VLOOKUP(VLOOKUP(CI67,Données!$J$2:$L$208,3,FALSE),Données!$E$10:$G$12,3,FALSE)))</f>
        <v>0</v>
      </c>
      <c r="GI67" s="218">
        <f>IF(ISNA(15/(VLOOKUP(VLOOKUP(CK67,Données!$J$2:$L$208,3,FALSE),Données!$E$10:$G$12,3,FALSE))),0,15/(VLOOKUP(VLOOKUP(CK67,Données!$J$2:$L$208,3,FALSE),Données!$E$10:$G$12,3,FALSE)))</f>
        <v>0</v>
      </c>
      <c r="GJ67" s="219">
        <f>IF(ISNA(15/(VLOOKUP(VLOOKUP(CM67,Données!$J$2:$L$208,3,FALSE),Données!$E$10:$G$12,3,FALSE))),0,15/(VLOOKUP(VLOOKUP(CM67,Données!$J$2:$L$208,3,FALSE),Données!$E$10:$G$12,3,FALSE)))</f>
        <v>0</v>
      </c>
      <c r="GK67" s="318">
        <v>67</v>
      </c>
      <c r="GL67" s="216">
        <f t="shared" si="124"/>
        <v>36</v>
      </c>
      <c r="GM67" s="218">
        <f t="shared" si="125"/>
        <v>0</v>
      </c>
      <c r="GN67" s="236" t="str">
        <f t="shared" si="219"/>
        <v/>
      </c>
      <c r="GO67" s="236">
        <f>HLOOKUP(GK67,Plan!$I$6:$IO$26,21,FALSE)</f>
        <v>0</v>
      </c>
      <c r="GP67" s="235" t="s">
        <v>473</v>
      </c>
      <c r="GQ67" s="218" t="str">
        <f t="shared" si="126"/>
        <v>21h30  0</v>
      </c>
      <c r="GR67" s="320">
        <f t="shared" si="220"/>
        <v>0</v>
      </c>
      <c r="GS67" s="321">
        <f t="shared" si="146"/>
        <v>269</v>
      </c>
      <c r="GU67" s="427">
        <v>0.89583333333333337</v>
      </c>
      <c r="GV67" s="433" t="e">
        <f>#REF!</f>
        <v>#REF!</v>
      </c>
      <c r="GW67" s="434" t="e">
        <f>#REF!</f>
        <v>#REF!</v>
      </c>
      <c r="GX67" s="448" t="e">
        <f t="shared" si="127"/>
        <v>#REF!</v>
      </c>
      <c r="GY67" s="433" t="e">
        <f>#REF!</f>
        <v>#REF!</v>
      </c>
      <c r="GZ67" s="422" t="e">
        <f>#REF!</f>
        <v>#REF!</v>
      </c>
      <c r="HA67" s="434" t="e">
        <f>#REF!</f>
        <v>#REF!</v>
      </c>
      <c r="HB67" s="451" t="e">
        <f t="shared" si="128"/>
        <v>#REF!</v>
      </c>
      <c r="HD67" s="427">
        <v>0.89583333333333337</v>
      </c>
      <c r="HE67" s="453" t="str">
        <f>IF(AB67=0,"",IF(VLOOKUP(AC67,Données!$J$2:$M$258,4,FALSE)="G",AB67,""))</f>
        <v/>
      </c>
      <c r="HF67" s="397" t="str">
        <f>IF(AD67=0,"",IF(VLOOKUP(AE67,Données!$J$2:$M$258,4,FALSE)="G",AD67,""))</f>
        <v/>
      </c>
      <c r="HG67" s="397" t="str">
        <f>IF(AF67=0,"",IF(VLOOKUP(AG67,Données!$J$2:$M$258,4,FALSE)="G",AF67,""))</f>
        <v/>
      </c>
      <c r="HH67" s="397" t="str">
        <f>IF(AH67=0,"",IF(VLOOKUP(AI67,Données!$J$2:$M$258,4,FALSE)="G",AH67,""))</f>
        <v/>
      </c>
      <c r="HI67" s="397" t="str">
        <f>IF(AJ67=0,"",IF(VLOOKUP(AK67,Données!$J$2:$M$258,4,FALSE)="G",AJ67,""))</f>
        <v/>
      </c>
      <c r="HJ67" s="461" t="str">
        <f>IF(AL67=0,"",IF(VLOOKUP(AM67,Données!$J$2:$M$258,4,FALSE)="G",AL67,""))</f>
        <v/>
      </c>
      <c r="HK67" s="464">
        <f t="shared" si="129"/>
        <v>0</v>
      </c>
      <c r="HL67" s="453" t="str">
        <f>IF(AO67=0,"",IF(VLOOKUP(AP67,Données!$J$2:$M$258,4,FALSE)="G",AO67,""))</f>
        <v/>
      </c>
      <c r="HM67" s="397">
        <f>IF(AQ67=0,"",IF(VLOOKUP(AR67,Données!$J$2:$M$258,4,FALSE)="G",AQ67,""))</f>
        <v>152</v>
      </c>
      <c r="HN67" s="397" t="str">
        <f>IF(AS67=0,"",IF(VLOOKUP(AT67,Données!$J$2:$M$258,4,FALSE)="G",AS67,""))</f>
        <v/>
      </c>
      <c r="HO67" s="397" t="str">
        <f>IF(AU67=0,"",IF(VLOOKUP(AV67,Données!$J$2:$M$258,4,FALSE)="G",AU67,""))</f>
        <v/>
      </c>
      <c r="HP67" s="397" t="str">
        <f>IF(AW67=0,"",IF(VLOOKUP(AX67,Données!$J$2:$M$258,4,FALSE)="G",AW67,""))</f>
        <v/>
      </c>
      <c r="HQ67" s="461">
        <f>IF(AY67=0,"",IF(VLOOKUP(AZ67,Données!$J$2:$M$258,4,FALSE)="G",AY67,""))</f>
        <v>180</v>
      </c>
      <c r="HR67" s="464">
        <f t="shared" si="130"/>
        <v>332</v>
      </c>
      <c r="HS67" s="453" t="str">
        <f>IF(BB67=0,"",IF(VLOOKUP(BC67,Données!$J$2:$M$258,4,FALSE)="G",BB67,""))</f>
        <v/>
      </c>
      <c r="HT67" s="397" t="str">
        <f>IF(BD67=0,"",IF(VLOOKUP(BE67,Données!$J$2:$M$258,4,FALSE)="G",BD67,""))</f>
        <v/>
      </c>
      <c r="HU67" s="397">
        <f>IF(BF67=0,"",IF(VLOOKUP(BG67,Données!$J$2:$M$258,4,FALSE)="G",BF67,""))</f>
        <v>181</v>
      </c>
      <c r="HV67" s="397" t="str">
        <f>IF(BH67=0,"",IF(VLOOKUP(BI67,Données!$J$2:$M$258,4,FALSE)="G",BH67,""))</f>
        <v/>
      </c>
      <c r="HW67" s="397" t="str">
        <f>IF(BJ67=0,"",IF(VLOOKUP(BK67,Données!$J$2:$M$258,4,FALSE)="G",BJ67,""))</f>
        <v/>
      </c>
      <c r="HX67" s="461" t="str">
        <f>IF(BL67=0,"",IF(VLOOKUP(BM67,Données!$J$2:$M$258,4,FALSE)="G",BL67,""))</f>
        <v/>
      </c>
      <c r="HY67" s="464">
        <f t="shared" si="131"/>
        <v>181</v>
      </c>
      <c r="HZ67" s="453" t="str">
        <f>IF(BO67=0,"",IF(VLOOKUP(BP67,Données!$J$2:$M$258,4,FALSE)="G",BO67,""))</f>
        <v/>
      </c>
      <c r="IA67" s="397" t="str">
        <f>IF(BQ67=0,"",IF(VLOOKUP(BR67,Données!$J$2:$M$258,4,FALSE)="G",BQ67,""))</f>
        <v/>
      </c>
      <c r="IB67" s="397" t="str">
        <f>IF(BS67=0,"",IF(VLOOKUP(BT67,Données!$J$2:$M$258,4,FALSE)="G",BS67,""))</f>
        <v/>
      </c>
      <c r="IC67" s="397" t="str">
        <f>IF(BU67=0,"",IF(VLOOKUP(BV67,Données!$J$2:$M$258,4,FALSE)="G",BU67,""))</f>
        <v/>
      </c>
      <c r="ID67" s="397" t="str">
        <f>IF(BW67=0,"",IF(VLOOKUP(BX67,Données!$J$2:$M$258,4,FALSE)="G",BW67,""))</f>
        <v/>
      </c>
      <c r="IE67" s="461" t="str">
        <f>IF(BY67=0,"",IF(VLOOKUP(BZ67,Données!$J$2:$M$258,4,FALSE)="G",BY67,""))</f>
        <v/>
      </c>
      <c r="IF67" s="464">
        <f t="shared" si="132"/>
        <v>0</v>
      </c>
      <c r="IG67" s="453" t="str">
        <f>IF(CB67=0,"",IF(VLOOKUP(CC67,Données!$J$2:$M$258,4,FALSE)="G",CB67,""))</f>
        <v/>
      </c>
      <c r="IH67" s="397" t="str">
        <f>IF(CD67=0,"",IF(VLOOKUP(CE67,Données!$J$2:$M$258,4,FALSE)="G",CD67,""))</f>
        <v/>
      </c>
      <c r="II67" s="397" t="str">
        <f>IF(CF67=0,"",IF(VLOOKUP(CG67,Données!$J$2:$M$258,4,FALSE)="G",CF67,""))</f>
        <v/>
      </c>
      <c r="IJ67" s="397" t="str">
        <f>IF(CH67=0,"",IF(VLOOKUP(CI67,Données!$J$2:$M$258,4,FALSE)="G",CH67,""))</f>
        <v/>
      </c>
      <c r="IK67" s="397" t="str">
        <f>IF(CJ67=0,"",IF(VLOOKUP(CK67,Données!$J$2:$M$258,4,FALSE)="G",CJ67,""))</f>
        <v/>
      </c>
      <c r="IL67" s="461" t="str">
        <f>IF(CL67=0,"",IF(VLOOKUP(CM67,Données!$J$2:$M$258,4,FALSE)="G",CL67,""))</f>
        <v/>
      </c>
      <c r="IM67" s="464">
        <f t="shared" si="133"/>
        <v>0</v>
      </c>
      <c r="IO67" s="480">
        <f t="shared" si="221"/>
        <v>0</v>
      </c>
      <c r="IP67" s="481">
        <f t="shared" si="222"/>
        <v>332</v>
      </c>
      <c r="IQ67" s="482">
        <f t="shared" si="223"/>
        <v>133</v>
      </c>
      <c r="IR67" s="483">
        <f t="shared" si="224"/>
        <v>292</v>
      </c>
      <c r="IS67" s="484">
        <f t="shared" si="225"/>
        <v>133</v>
      </c>
      <c r="IT67" s="481">
        <f t="shared" si="226"/>
        <v>624</v>
      </c>
      <c r="IU67" s="482">
        <f t="shared" si="134"/>
        <v>11</v>
      </c>
      <c r="IV67" s="485">
        <f t="shared" si="135"/>
        <v>0</v>
      </c>
      <c r="IW67" s="483">
        <f>HLOOKUP(FO67,Plan!$I$6:$IO$30,25,FALSE)</f>
        <v>0</v>
      </c>
      <c r="IX67" s="482" t="str">
        <f t="shared" si="227"/>
        <v>21h30  11</v>
      </c>
      <c r="IY67" s="485">
        <f t="shared" si="228"/>
        <v>132</v>
      </c>
      <c r="IZ67" s="486">
        <f t="shared" si="229"/>
        <v>178</v>
      </c>
      <c r="JA67" s="484" t="str">
        <f t="shared" si="230"/>
        <v>21h30  0</v>
      </c>
      <c r="JB67" s="485">
        <f t="shared" si="231"/>
        <v>0</v>
      </c>
      <c r="JC67" s="487">
        <f t="shared" si="232"/>
        <v>0</v>
      </c>
      <c r="JD67" s="488" t="e">
        <f t="shared" si="136"/>
        <v>#REF!</v>
      </c>
      <c r="JF67" s="512">
        <f t="shared" si="233"/>
        <v>181</v>
      </c>
      <c r="JG67" s="513">
        <f t="shared" si="234"/>
        <v>0</v>
      </c>
      <c r="JH67" s="514">
        <f t="shared" si="235"/>
        <v>0</v>
      </c>
      <c r="JI67" s="515">
        <f t="shared" si="236"/>
        <v>315</v>
      </c>
      <c r="JJ67" s="513">
        <f t="shared" si="237"/>
        <v>0</v>
      </c>
      <c r="JK67" s="516">
        <f t="shared" si="238"/>
        <v>0</v>
      </c>
      <c r="JL67" s="517">
        <f t="shared" si="239"/>
        <v>134</v>
      </c>
      <c r="JM67" s="513">
        <f t="shared" si="240"/>
        <v>0</v>
      </c>
      <c r="JN67" s="514">
        <f t="shared" si="241"/>
        <v>0</v>
      </c>
      <c r="JO67" s="506">
        <f t="shared" si="137"/>
        <v>9</v>
      </c>
      <c r="JP67" s="507">
        <f t="shared" si="138"/>
        <v>0</v>
      </c>
      <c r="JQ67" s="507">
        <f t="shared" si="139"/>
        <v>0</v>
      </c>
      <c r="JR67" s="508">
        <f>HLOOKUP(GK67,Plan!$I$6:$IO$30,25,FALSE)</f>
        <v>0</v>
      </c>
      <c r="JS67" s="515" t="str">
        <f t="shared" si="242"/>
        <v>21h30  9</v>
      </c>
      <c r="JT67" s="513">
        <f t="shared" si="243"/>
        <v>216</v>
      </c>
      <c r="JU67" s="518">
        <f t="shared" si="244"/>
        <v>0</v>
      </c>
      <c r="JV67" s="517" t="str">
        <f t="shared" si="245"/>
        <v>21h30  0</v>
      </c>
      <c r="JW67" s="513">
        <f t="shared" si="246"/>
        <v>0</v>
      </c>
      <c r="JX67" s="519">
        <f t="shared" si="247"/>
        <v>1347</v>
      </c>
      <c r="JY67" s="515" t="str">
        <f t="shared" si="248"/>
        <v>21h30  0</v>
      </c>
      <c r="JZ67" s="513">
        <f t="shared" si="249"/>
        <v>0</v>
      </c>
      <c r="KA67" s="518">
        <f t="shared" si="250"/>
        <v>269</v>
      </c>
      <c r="KB67" s="520" t="e">
        <f t="shared" si="140"/>
        <v>#REF!</v>
      </c>
    </row>
    <row r="68" spans="1:288" ht="14.25" x14ac:dyDescent="0.2">
      <c r="A68" s="385">
        <f t="shared" ref="A68:A131" si="253">IF(B68="","",A67+1)</f>
        <v>67</v>
      </c>
      <c r="B68" s="386" t="s">
        <v>405</v>
      </c>
      <c r="C68" s="387" t="s">
        <v>596</v>
      </c>
      <c r="D68" s="388" t="s">
        <v>873</v>
      </c>
      <c r="E68" s="388" t="s">
        <v>340</v>
      </c>
      <c r="F68" s="388">
        <v>107</v>
      </c>
      <c r="G68" s="394" t="str">
        <f>IF(ISNA(VLOOKUP(E68,Données!$J$2:$K$258,2,FALSE)),"",VLOOKUP(E68,Données!$J$2:$K$258,2,FALSE))</f>
        <v>Riyadh</v>
      </c>
      <c r="H68" s="80"/>
      <c r="I68" s="77" t="str">
        <f t="shared" si="107"/>
        <v>1430GPA</v>
      </c>
      <c r="J68" s="82"/>
      <c r="K68" s="344" t="s">
        <v>562</v>
      </c>
      <c r="M68" s="84">
        <f t="shared" ref="M68:M131" si="254">COUNTIFS($I$4:$I$252,K68&amp;$M$3)</f>
        <v>0</v>
      </c>
      <c r="N68" s="84">
        <f t="shared" ref="N68:N131" si="255">COUNTIFS($I$4:$I$252,K68&amp;$N$3)</f>
        <v>0</v>
      </c>
      <c r="O68" s="84">
        <f t="shared" ref="O68:O131" si="256">COUNTIFS($I$4:$I$252,K68&amp;$O$3)</f>
        <v>0</v>
      </c>
      <c r="P68" s="84">
        <f t="shared" ref="P68:P131" si="257">COUNTIFS($I$4:$I$252,K68&amp;$P$3)</f>
        <v>0</v>
      </c>
      <c r="Q68" s="84">
        <f t="shared" ref="Q68:Q131" si="258">COUNTIFS($I$4:$I$252,K68&amp;$Q$3)</f>
        <v>0</v>
      </c>
      <c r="S68" s="86" t="str">
        <f t="shared" si="108"/>
        <v>1430</v>
      </c>
      <c r="T68" s="371" t="str">
        <f>VLOOKUP(S68,Données!$Q$2:$R$229,2,FALSE)</f>
        <v>1430</v>
      </c>
      <c r="U68" s="85">
        <f>COUNTIF($T$4:T68,T68)</f>
        <v>1</v>
      </c>
      <c r="V68" s="85" t="str">
        <f t="shared" ref="V68:V131" si="259">B66</f>
        <v>GPA</v>
      </c>
      <c r="W68" s="85" t="str">
        <f t="shared" si="109"/>
        <v>14301GPA</v>
      </c>
      <c r="X68" s="85">
        <f t="shared" ref="X68:X99" si="260">F66</f>
        <v>130</v>
      </c>
      <c r="Y68" s="85" t="str">
        <f t="shared" ref="Y68:Y99" si="261">E66</f>
        <v>LGW</v>
      </c>
      <c r="AA68" s="342" t="s">
        <v>58</v>
      </c>
      <c r="AB68" s="107">
        <f t="shared" ref="AB68:AB79" si="262">IF(ISNA(VLOOKUP(AA68&amp;$AB$2&amp;$AB$1,$W$4:$X$252,2,FALSE)),0,VLOOKUP(AA68&amp;$AB$2&amp;$AB$1,$W$4:$X$252,2,FALSE))</f>
        <v>0</v>
      </c>
      <c r="AC68" s="106" t="str">
        <f t="shared" si="251"/>
        <v/>
      </c>
      <c r="AD68" s="97">
        <f t="shared" ref="AD68:AD79" si="263">IF(ISNA(VLOOKUP(AA68&amp;$AD$2&amp;$AB$1,$W$4:$X$252,2,FALSE)),0,VLOOKUP(AA68&amp;$AD$2&amp;$AB$1,$W$4:$X$252,2,FALSE))</f>
        <v>0</v>
      </c>
      <c r="AE68" s="106" t="str">
        <f t="shared" ref="AE68:AE79" si="264">IF(ISNA(VLOOKUP(AA68&amp;$AD$2&amp;$AB$1,$W$4:$Y$252,3,FALSE)),"",VLOOKUP(AA68&amp;$AD$2&amp;$AB$1,$W$4:$Y$252,3,FALSE))</f>
        <v/>
      </c>
      <c r="AF68" s="97">
        <f t="shared" ref="AF68:AF79" si="265">IF(ISNA(VLOOKUP(AA68&amp;$AF$2&amp;$AB$1,$W$4:$X$252,2,FALSE)),0,VLOOKUP(AA68&amp;$AF$2&amp;$AB$1,$W$4:$X$252,2,FALSE))</f>
        <v>0</v>
      </c>
      <c r="AG68" s="106" t="str">
        <f t="shared" ref="AG68:AG79" si="266">IF(ISNA(VLOOKUP(AA68&amp;$AF$2&amp;$AB$1,$W$4:$Y$252,3,FALSE)),"",VLOOKUP(AA68&amp;$AF$2&amp;$AB$1,$W$4:$Y$252,3,FALSE))</f>
        <v/>
      </c>
      <c r="AH68" s="97">
        <f t="shared" ref="AH68:AH79" si="267">IF(ISNA(VLOOKUP(AA68&amp;$AH$2&amp;$AB$1,$W$4:$X$252,2,FALSE)),0,VLOOKUP(AA68&amp;$AH$2&amp;$AB$1,$W$4:$X$252,2,FALSE))</f>
        <v>0</v>
      </c>
      <c r="AI68" s="106" t="str">
        <f t="shared" ref="AI68:AI79" si="268">IF(ISNA(VLOOKUP(AA68&amp;$AH$2&amp;$AB$1,$W$4:$Y$252,3,FALSE)),"",VLOOKUP(AA68&amp;$AH$2&amp;$AB$1,$W$4:$Y$252,3,FALSE))</f>
        <v/>
      </c>
      <c r="AJ68" s="97">
        <f t="shared" ref="AJ68:AJ79" si="269">IF(ISNA(VLOOKUP(AA68&amp;$AJ$2&amp;$AB$1,$W$4:$X$252,2,FALSE)),0,VLOOKUP(AA68&amp;$AJ$2&amp;$AB$1,$W$4:$X$252,2,FALSE))</f>
        <v>0</v>
      </c>
      <c r="AK68" s="106" t="str">
        <f t="shared" ref="AK68:AK79" si="270">IF(ISNA(VLOOKUP(AA68&amp;$AJ$2&amp;$AB$1,$W$4:$Y$252,3,FALSE)),"",VLOOKUP(AA68&amp;$AJ$2&amp;$AB$1,$W$4:$Y$252,3,FALSE))</f>
        <v/>
      </c>
      <c r="AL68" s="97">
        <f t="shared" ref="AL68:AL79" si="271">IF(ISNA(VLOOKUP(AA68&amp;$AL$2&amp;$AB$1,$W$4:$X$252,2,FALSE)),0,VLOOKUP(AA68&amp;$AL$2&amp;$AB$1,$W$4:$X$252,2,FALSE))</f>
        <v>0</v>
      </c>
      <c r="AM68" s="108" t="str">
        <f t="shared" ref="AM68:AM79" si="272">IF(ISNA(VLOOKUP(AA68&amp;$AL$2&amp;$AB$1,$W$4:$Y$252,3,FALSE)),"",VLOOKUP(AA68&amp;$AL$2&amp;$AB$1,$W$4:$Y$252,3,FALSE))</f>
        <v/>
      </c>
      <c r="AN68" s="113"/>
      <c r="AO68" s="115">
        <f t="shared" ref="AO68:AO79" si="273">IF(ISNA(VLOOKUP(AA68&amp;$AO$2&amp;$AO$1,$W$4:$X$252,2,FALSE)),0,VLOOKUP(AA68&amp;$AO$2&amp;$AO$1,$W$4:$X$252,2,FALSE))</f>
        <v>0</v>
      </c>
      <c r="AP68" s="114" t="str">
        <f t="shared" ref="AP68:AP79" si="274">IF(ISNA(VLOOKUP(AA68&amp;$AO$2&amp;$AO$1,$W$4:$Y$252,3,FALSE)),"",VLOOKUP(AA68&amp;$AO$2&amp;$AO$1,$W$4:$Y$252,3,FALSE))</f>
        <v/>
      </c>
      <c r="AQ68" s="89">
        <f t="shared" ref="AQ68:AQ79" si="275">IF(ISNA(VLOOKUP(AA68&amp;$AQ$2&amp;$AO$1,$W$4:$X$252,2,FALSE)),0,VLOOKUP(AA68&amp;$AQ$2&amp;$AO$1,$W$4:$X$252,2,FALSE))</f>
        <v>0</v>
      </c>
      <c r="AR68" s="114" t="str">
        <f t="shared" ref="AR68:AR79" si="276">IF(ISNA(VLOOKUP(AA68&amp;$AQ$2&amp;$AO$1,$W$4:$Y$252,3,FALSE)),"",VLOOKUP(AA68&amp;$AQ$2&amp;$AO$1,$W$4:$Y$252,3,FALSE))</f>
        <v/>
      </c>
      <c r="AS68" s="89">
        <f t="shared" ref="AS68:AS79" si="277">IF(ISNA(VLOOKUP(AA68&amp;$AS$2&amp;$AO$1,$W$4:$X$252,2,FALSE)),0,VLOOKUP(AA68&amp;$AS$2&amp;$AO$1,$W$4:$X$252,2,FALSE))</f>
        <v>0</v>
      </c>
      <c r="AT68" s="114" t="str">
        <f t="shared" ref="AT68:AT79" si="278">IF(ISNA(VLOOKUP(AA68&amp;$AS$2&amp;$AO$1,$W$4:$Y$252,3,FALSE)),"",VLOOKUP(AA68&amp;$AS$2&amp;$AO$1,$W$4:$Y$252,3,FALSE))</f>
        <v/>
      </c>
      <c r="AU68" s="89">
        <f t="shared" ref="AU68:AU79" si="279">IF(ISNA(VLOOKUP(AA68&amp;$AU$2&amp;$AO$1,$W$4:$X$252,2,FALSE)),0,VLOOKUP(AA68&amp;$AU$2&amp;$AO$1,$W$4:$X$252,2,FALSE))</f>
        <v>0</v>
      </c>
      <c r="AV68" s="114" t="str">
        <f t="shared" ref="AV68:AV79" si="280">IF(ISNA(VLOOKUP(AA68&amp;$AU$2&amp;$AO$1,$W$4:$Y$252,3,FALSE)),"",VLOOKUP(AA68&amp;$AU$2&amp;$AO$1,$W$4:$Y$252,3,FALSE))</f>
        <v/>
      </c>
      <c r="AW68" s="89">
        <f t="shared" ref="AW68:AW79" si="281">IF(ISNA(VLOOKUP(AA68&amp;$AW$2&amp;$AO$1,$W$4:$X$252,2,FALSE)),0,VLOOKUP(AA68&amp;$AW$2&amp;$AO$1,$W$4:$X$252,2,FALSE))</f>
        <v>0</v>
      </c>
      <c r="AX68" s="114" t="str">
        <f t="shared" ref="AX68:AX79" si="282">IF(ISNA(VLOOKUP(AA68&amp;$AW$2&amp;$AO$1,$W$4:$Y$252,3,FALSE)),"",VLOOKUP(AA68&amp;$AW$2&amp;$AO$1,$W$4:$Y$252,3,FALSE))</f>
        <v/>
      </c>
      <c r="AY68" s="89">
        <f t="shared" ref="AY68:AY79" si="283">IF(ISNA(VLOOKUP(AA68&amp;$AY$2&amp;$AO$1,$W$4:$X$252,2,FALSE)),0,VLOOKUP(AA68&amp;$AY$2&amp;$AO$1,$W$4:$X$252,2,FALSE))</f>
        <v>0</v>
      </c>
      <c r="AZ68" s="116" t="str">
        <f t="shared" ref="AZ68:AZ79" si="284">IF(ISNA(VLOOKUP(AA68&amp;$AY$2&amp;$AO$1,$W$4:$Y$252,3,FALSE)),"",VLOOKUP(AA68&amp;$AY$2&amp;$AO$1,$W$4:$Y$252,3,FALSE))</f>
        <v/>
      </c>
      <c r="BA68" s="113"/>
      <c r="BB68" s="122">
        <f t="shared" ref="BB68:BB79" si="285">IF(ISNA(VLOOKUP(AA68&amp;$BB$2&amp;$BB$1,$W$4:$X$252,2,FALSE)),0,VLOOKUP(AA68&amp;$BB$2&amp;$BB$1,$W$4:$X$252,2,FALSE))</f>
        <v>0</v>
      </c>
      <c r="BC68" s="121" t="str">
        <f t="shared" ref="BC68:BC79" si="286">IF(ISNA(VLOOKUP(AA68&amp;$BB$2&amp;$BB$1,$W$4:$Y$252,3,FALSE)),"",VLOOKUP(AA68&amp;$BB$2&amp;$BB$1,$W$4:$Y$252,3,FALSE))</f>
        <v/>
      </c>
      <c r="BD68" s="91">
        <f t="shared" ref="BD68:BD79" si="287">IF(ISNA(VLOOKUP(AA68&amp;$BD$2&amp;$BB$1,$W$4:$X$252,2,FALSE)),0,VLOOKUP(AA68&amp;$BD$2&amp;$BB$1,$W$4:$X$252,2,FALSE))</f>
        <v>0</v>
      </c>
      <c r="BE68" s="121" t="str">
        <f t="shared" ref="BE68:BE79" si="288">IF(ISNA(VLOOKUP(AA68&amp;$BD$2&amp;$BB$1,$W$4:$Y$252,3,FALSE)),"",VLOOKUP(AA68&amp;$BD$2&amp;$BB$1,$W$4:$Y$252,3,FALSE))</f>
        <v/>
      </c>
      <c r="BF68" s="91">
        <f t="shared" ref="BF68:BF79" si="289">IF(ISNA(VLOOKUP(AA68&amp;$BF$2&amp;$BB$1,$W$4:$X$252,2,FALSE)),0,VLOOKUP(AA68&amp;$BF$2&amp;$BB$1,$W$4:$X$252,2,FALSE))</f>
        <v>0</v>
      </c>
      <c r="BG68" s="121" t="str">
        <f t="shared" ref="BG68:BG79" si="290">IF(ISNA(VLOOKUP(AA68&amp;$BF$2&amp;$BB$1,$W$4:$Y$252,3,FALSE)),"",VLOOKUP(AA68&amp;$BF$2&amp;$BB$1,$W$4:$Y$252,3,FALSE))</f>
        <v/>
      </c>
      <c r="BH68" s="91">
        <f t="shared" ref="BH68:BH79" si="291">IF(ISNA(VLOOKUP(AA68&amp;$BH$2&amp;$BB$1,$W$4:$X$252,2,FALSE)),0,VLOOKUP(AA68&amp;$BH$2&amp;$BB$1,$W$4:$X$252,2,FALSE))</f>
        <v>0</v>
      </c>
      <c r="BI68" s="121" t="str">
        <f t="shared" ref="BI68:BI79" si="292">IF(ISNA(VLOOKUP(AA68&amp;$BH$2&amp;$BB$1,$W$4:$Y$252,3,FALSE)),"",VLOOKUP(AA68&amp;$BH$2&amp;$BB$1,$W$4:$Y$252,3,FALSE))</f>
        <v/>
      </c>
      <c r="BJ68" s="91">
        <f t="shared" ref="BJ68:BJ79" si="293">IF(ISNA(VLOOKUP(AA68&amp;$BJ$2&amp;$BB$1,$W$4:$X$252,2,FALSE)),0,VLOOKUP(AA68&amp;$BJ$2&amp;$BB$1,$W$4:$X$252,2,FALSE))</f>
        <v>0</v>
      </c>
      <c r="BK68" s="121" t="str">
        <f t="shared" ref="BK68:BK79" si="294">IF(ISNA(VLOOKUP(AA68&amp;$BJ$2&amp;$BB$1,$W$4:$Y$252,3,FALSE)),"",VLOOKUP(AA68&amp;$BJ$2&amp;$BB$1,$W$4:$Y$252,3,FALSE))</f>
        <v/>
      </c>
      <c r="BL68" s="91">
        <f t="shared" ref="BL68:BL79" si="295">IF(ISNA(VLOOKUP(AA68&amp;$BL$2&amp;$BB$1,$W$4:$X$252,2,FALSE)),0,VLOOKUP(AA68&amp;$BL$2&amp;$BB$1,$W$4:$X$252,2,FALSE))</f>
        <v>0</v>
      </c>
      <c r="BM68" s="123" t="str">
        <f t="shared" ref="BM68:BM79" si="296">IF(ISNA(VLOOKUP(AA68&amp;$BL$2&amp;$BB$1,$W$4:$Y$252,3,FALSE)),"",VLOOKUP(AA68&amp;$BL$2&amp;$BB$1,$W$4:$Y$252,3,FALSE))</f>
        <v/>
      </c>
      <c r="BN68" s="113"/>
      <c r="BO68" s="129">
        <f t="shared" ref="BO68:BO79" si="297">IF(ISNA(VLOOKUP(AA68&amp;$BO$2&amp;$BO$1,$W$4:$X$252,2,FALSE)),0,VLOOKUP(AA68&amp;$BO$2&amp;$BO$1,$W$4:$X$252,2,FALSE))</f>
        <v>99</v>
      </c>
      <c r="BP68" s="128" t="str">
        <f t="shared" ref="BP68:BP79" si="298">IF(ISNA(VLOOKUP(AA68&amp;$BO$2&amp;$BO$1,$W$4:$Y$252,3,FALSE)),"",VLOOKUP(AA68&amp;$BO$2&amp;$BO$1,$W$4:$Y$252,3,FALSE))</f>
        <v>LCY</v>
      </c>
      <c r="BQ68" s="93">
        <f t="shared" ref="BQ68:BQ79" si="299">IF(ISNA(VLOOKUP(AA68&amp;$BQ$2&amp;$BO$1,$W$4:$X$252,2,FALSE)),0,VLOOKUP(AA68&amp;$BQ$2&amp;$BO$1,$W$4:$X$252,2,FALSE))</f>
        <v>0</v>
      </c>
      <c r="BR68" s="128" t="str">
        <f t="shared" ref="BR68:BR79" si="300">IF(ISNA(VLOOKUP(AA68&amp;$BQ$2&amp;$BO$1,$W$4:$Y$252,3,FALSE)),"",VLOOKUP(AA68&amp;$BQ$2&amp;$BO$1,$W$4:$Y$252,3,FALSE))</f>
        <v/>
      </c>
      <c r="BS68" s="93">
        <f t="shared" ref="BS68:BS79" si="301">IF(ISNA(VLOOKUP(AA68&amp;$BS$2&amp;$BO$1,$W$4:$X$252,2,FALSE)),0,VLOOKUP(AA68&amp;$BS$2&amp;$BO$1,$W$4:$X$252,2,FALSE))</f>
        <v>0</v>
      </c>
      <c r="BT68" s="128" t="str">
        <f t="shared" ref="BT68:BT79" si="302">IF(ISNA(VLOOKUP(AA68&amp;$BS$2&amp;$BO$1,$W$4:$Y$252,3,FALSE)),"",VLOOKUP(AA68&amp;$BS$2&amp;$BO$1,$W$4:$Y$252,3,FALSE))</f>
        <v/>
      </c>
      <c r="BU68" s="93">
        <f t="shared" ref="BU68:BU79" si="303">IF(ISNA(VLOOKUP(AA68&amp;$BU$2&amp;$BO$1,$W$4:$X$252,2,FALSE)),0,VLOOKUP(AA68&amp;$BU$2&amp;$BO$1,$W$4:$X$252,2,FALSE))</f>
        <v>0</v>
      </c>
      <c r="BV68" s="128" t="str">
        <f t="shared" ref="BV68:BV79" si="304">IF(ISNA(VLOOKUP(AA68&amp;$BU$2&amp;$BO$1,$W$4:$Y$252,3,FALSE)),"",VLOOKUP(AA68&amp;$BU$2&amp;$BO$1,$W$4:$Y$252,3,FALSE))</f>
        <v/>
      </c>
      <c r="BW68" s="93">
        <f t="shared" ref="BW68:BW79" si="305">IF(ISNA(VLOOKUP(AA68&amp;$BW$2&amp;$BO$1,$W$4:$X$252,2,FALSE)),0,VLOOKUP(AA68&amp;$BW$2&amp;$BO$1,$W$4:$X$252,2,FALSE))</f>
        <v>0</v>
      </c>
      <c r="BX68" s="128" t="str">
        <f t="shared" ref="BX68:BX79" si="306">IF(ISNA(VLOOKUP(AA68&amp;$BW$2&amp;$BO$1,$W$4:$Y$252,3,FALSE)),"",VLOOKUP(AA68&amp;$BW$2&amp;$BO$1,$W$4:$Y$252,3,FALSE))</f>
        <v/>
      </c>
      <c r="BY68" s="93">
        <f t="shared" ref="BY68:BY79" si="307">IF(ISNA(VLOOKUP(AA68&amp;$BY$2&amp;$BO$1,$W$4:$X$252,2,FALSE)),0,VLOOKUP(AA68&amp;$BY$2&amp;$BO$1,$W$4:$X$252,2,FALSE))</f>
        <v>0</v>
      </c>
      <c r="BZ68" s="130" t="str">
        <f t="shared" ref="BZ68:BZ79" si="308">IF(ISNA(VLOOKUP(AA68&amp;$BY$2&amp;$BO$1,$W$4:$Y$252,3,FALSE)),"",VLOOKUP(AA68&amp;$BY$2&amp;$BO$1,$W$4:$Y$252,3,FALSE))</f>
        <v/>
      </c>
      <c r="CA68" s="113"/>
      <c r="CB68" s="136">
        <f t="shared" ref="CB68:CB79" si="309">IF(ISNA(VLOOKUP(AA68&amp;$CB$2&amp;$CB$1,$W$4:$X$252,2,FALSE)),0,VLOOKUP(AA68&amp;$CB$2&amp;$CB$1,$W$4:$X$252,2,FALSE))</f>
        <v>0</v>
      </c>
      <c r="CC68" s="135" t="str">
        <f t="shared" ref="CC68:CC79" si="310">IF(ISNA(VLOOKUP(AA68&amp;$CB$2&amp;$CB$1,$W$4:$Y$252,3,FALSE)),"",VLOOKUP(AA68&amp;$CB$2&amp;$CB$1,$W$4:$Y$252,3,FALSE))</f>
        <v/>
      </c>
      <c r="CD68" s="95">
        <f t="shared" ref="CD68:CD79" si="311">IF(ISNA(VLOOKUP(AA68&amp;$CD$2&amp;$CB$1,$W$4:$X$252,2,FALSE)),0,VLOOKUP(AA68&amp;$CD$2&amp;$CB$1,$W$4:$X$252,2,FALSE))</f>
        <v>0</v>
      </c>
      <c r="CE68" s="135" t="str">
        <f t="shared" ref="CE68:CE79" si="312">IF(ISNA(VLOOKUP(AA68&amp;$CD$2&amp;$CB$1,$W$4:$Y$252,3,FALSE)),"",VLOOKUP(AA68&amp;$CD$2&amp;$CB$1,$W$4:$Y$252,3,FALSE))</f>
        <v/>
      </c>
      <c r="CF68" s="95">
        <f t="shared" ref="CF68:CF79" si="313">IF(ISNA(VLOOKUP(AA68&amp;$CF$2&amp;$CB$1,$W$4:$X$252,2,FALSE)),0,VLOOKUP(AA68&amp;$CF$2&amp;$CB$1,$W$4:$X$252,2,FALSE))</f>
        <v>0</v>
      </c>
      <c r="CG68" s="135" t="str">
        <f t="shared" ref="CG68:CG79" si="314">IF(ISNA(VLOOKUP(AA68&amp;$CF$2&amp;$CB$1,$W$4:$Y$252,3,FALSE)),"",VLOOKUP(AA68&amp;$CF$2&amp;$CB$1,$W$4:$Y$252,3,FALSE))</f>
        <v/>
      </c>
      <c r="CH68" s="95">
        <f t="shared" ref="CH68:CH79" si="315">IF(ISNA(VLOOKUP(AA68&amp;$CH$2&amp;$CB$1,$W$4:$X$252,2,FALSE)),0,VLOOKUP(AA68&amp;$CH$2&amp;$CB$1,$W$4:$X$252,2,FALSE))</f>
        <v>0</v>
      </c>
      <c r="CI68" s="135" t="str">
        <f t="shared" ref="CI68:CI79" si="316">IF(ISNA(VLOOKUP(AA68&amp;$CH$2&amp;$CB$1,$W$4:$Y$252,3,FALSE)),"",VLOOKUP(AA68&amp;$CH$2&amp;$CB$1,$W$4:$Y$252,3,FALSE))</f>
        <v/>
      </c>
      <c r="CJ68" s="95">
        <f t="shared" ref="CJ68:CJ79" si="317">IF(ISNA(VLOOKUP(AA68&amp;$CJ$2&amp;$CB$1,$W$4:$X$252,2,FALSE)),0,VLOOKUP(AA68&amp;$CJ$2&amp;$CB$1,$W$4:$X$252,2,FALSE))</f>
        <v>0</v>
      </c>
      <c r="CK68" s="135" t="str">
        <f t="shared" ref="CK68:CK79" si="318">IF(ISNA(VLOOKUP(AA68&amp;$CJ$2&amp;$CB$1,$W$4:$Y$252,3,FALSE)),"",VLOOKUP(AA68&amp;$CJ$2&amp;$CB$1,$W$4:$Y$252,3,FALSE))</f>
        <v/>
      </c>
      <c r="CL68" s="95">
        <f t="shared" ref="CL68:CL79" si="319">IF(ISNA(VLOOKUP(AA68&amp;$CL$2&amp;$CB$1,$W$4:$X$252,2,FALSE)),0,VLOOKUP(AA68&amp;$CL$2&amp;$CB$1,$W$4:$X$252,2,FALSE))</f>
        <v>0</v>
      </c>
      <c r="CM68" s="137" t="str">
        <f t="shared" ref="CM68:CM79" si="320">IF(ISNA(VLOOKUP(AA68&amp;$CL$2&amp;$CB$1,$W$4:$Y$252,3,FALSE)),"",VLOOKUP(AA68&amp;$CL$2&amp;$CB$1,$W$4:$Y$252,3,FALSE))</f>
        <v/>
      </c>
      <c r="CO68" s="163">
        <f>IFERROR(ROUNDUP((AB68*(VLOOKUP(VLOOKUP(AC68,Données!$J$2:$L$208,3,FALSE),Données!$E$10:$G$12,3,FALSE)))/1,0),0)</f>
        <v>0</v>
      </c>
      <c r="CP68" s="159">
        <f>IFERROR(ROUNDUP((AD68*(VLOOKUP(VLOOKUP(AE68,Données!$J$2:$L$208,3,FALSE),Données!$E$10:$G$12,3,FALSE)))/1,0),0)</f>
        <v>0</v>
      </c>
      <c r="CQ68" s="159">
        <f>IFERROR(ROUNDUP((AF68*(VLOOKUP(VLOOKUP(AG68,Données!$J$2:$L$208,3,FALSE),Données!$E$10:$G$12,3,FALSE)))/1,0),0)</f>
        <v>0</v>
      </c>
      <c r="CR68" s="159">
        <f>IFERROR(ROUNDUP((AH68*(VLOOKUP(VLOOKUP(AI68,Données!$J$2:$L$208,3,FALSE),Données!$E$10:$G$12,3,FALSE)))/1,0),0)</f>
        <v>0</v>
      </c>
      <c r="CS68" s="159">
        <f>IFERROR(ROUNDUP((AJ68*(VLOOKUP(VLOOKUP(AK68,Données!$J$2:$L$208,3,FALSE),Données!$E$10:$G$12,3,FALSE)))/1,0),0)</f>
        <v>0</v>
      </c>
      <c r="CT68" s="160">
        <f>IFERROR(ROUNDUP((AL68*(VLOOKUP(VLOOKUP(AM68,Données!$J$2:$L$208,3,FALSE),Données!$E$10:$G$12,3,FALSE)))/1,0),0)</f>
        <v>0</v>
      </c>
      <c r="CU68" s="158">
        <f>IF(ISNA(15/(VLOOKUP(VLOOKUP(AC68,Données!$J$2:$L$208,3,FALSE),Données!$E$10:$G$12,3,FALSE))),0,15/(VLOOKUP(VLOOKUP(AC68,Données!$J$2:$L$208,3,FALSE),Données!$E$10:$G$12,3,FALSE)))</f>
        <v>0</v>
      </c>
      <c r="CV68" s="159">
        <f>IF(ISNA(15/(VLOOKUP(VLOOKUP(AE68,Données!$J$2:$L$208,3,FALSE),Données!$E$10:$G$12,3,FALSE))),0,15/(VLOOKUP(VLOOKUP(AE68,Données!$J$2:$L$208,3,FALSE),Données!$E$10:$G$12,3,FALSE)))</f>
        <v>0</v>
      </c>
      <c r="CW68" s="159">
        <f>IF(ISNA(15/(VLOOKUP(VLOOKUP(AG68,Données!$J$2:$L$208,3,FALSE),Données!$E$10:$G$12,3,FALSE))),0,15/(VLOOKUP(VLOOKUP(AG68,Données!$J$2:$L$208,3,FALSE),Données!$E$10:$G$12,3,FALSE)))</f>
        <v>0</v>
      </c>
      <c r="CX68" s="159">
        <f>IF(ISNA(15/(VLOOKUP(VLOOKUP(AI68,Données!$J$2:$L$208,3,FALSE),Données!$E$10:$G$12,3,FALSE))),0,15/(VLOOKUP(VLOOKUP(AI68,Données!$J$2:$L$208,3,FALSE),Données!$E$10:$G$12,3,FALSE)))</f>
        <v>0</v>
      </c>
      <c r="CY68" s="159">
        <f>IF(ISNA(15/(VLOOKUP(VLOOKUP(AK68,Données!$J$2:$L$208,3,FALSE),Données!$E$10:$G$12,3,FALSE))),0,15/(VLOOKUP(VLOOKUP(AK68,Données!$J$2:$L$208,3,FALSE),Données!$E$10:$G$12,3,FALSE)))</f>
        <v>0</v>
      </c>
      <c r="CZ68" s="160">
        <f>IF(ISNA(15/(VLOOKUP(VLOOKUP(AM68,Données!$J$2:$L$208,3,FALSE),Données!$E$10:$G$12,3,FALSE))),0,15/(VLOOKUP(VLOOKUP(AM68,Données!$J$2:$L$208,3,FALSE),Données!$E$10:$G$12,3,FALSE)))</f>
        <v>0</v>
      </c>
      <c r="DA68" s="258">
        <v>68</v>
      </c>
      <c r="DB68" s="162">
        <f t="shared" si="252"/>
        <v>12</v>
      </c>
      <c r="DC68" s="161">
        <f t="shared" ref="DC68:DC79" si="321">SUM(CO68:CT68)</f>
        <v>0</v>
      </c>
      <c r="DD68" s="256">
        <f t="shared" ref="DD68:DD79" si="322">IF(AB68+AD68+AF68+AH68+AJ68+AL68=0,0,AB68+AD68+AF68+AH68+AJ68+AL68)</f>
        <v>0</v>
      </c>
      <c r="DE68" s="259">
        <f>HLOOKUP(DA68,Plan!$I$6:$IO$26,17,FALSE)</f>
        <v>4</v>
      </c>
      <c r="DF68" s="164" t="s">
        <v>474</v>
      </c>
      <c r="DG68" s="157" t="str">
        <f t="shared" si="113"/>
        <v>21h45  4</v>
      </c>
      <c r="DH68" s="332">
        <f t="shared" ref="DH68:DH79" si="323">DB68*DE68</f>
        <v>48</v>
      </c>
      <c r="DI68" s="334">
        <f t="shared" si="141"/>
        <v>46</v>
      </c>
      <c r="DK68" s="226">
        <f>IFERROR(ROUNDUP((AO68*(VLOOKUP(VLOOKUP(AP68,Données!$J$2:$L$208,3,FALSE),Données!$E$10:$G$12,3,FALSE)))/1,0),0)</f>
        <v>0</v>
      </c>
      <c r="DL68" s="173">
        <f>IFERROR(ROUNDUP((AQ68*(VLOOKUP(VLOOKUP(AR68,Données!$J$2:$L$208,3,FALSE),Données!$E$10:$G$12,3,FALSE)))/1,0),0)</f>
        <v>0</v>
      </c>
      <c r="DM68" s="173">
        <f>IFERROR(ROUNDUP((AS68*(VLOOKUP(VLOOKUP(AT68,Données!$J$2:$L$208,3,FALSE),Données!$E$10:$G$12,3,FALSE)))/1,0),0)</f>
        <v>0</v>
      </c>
      <c r="DN68" s="173">
        <f>IFERROR(ROUNDUP((AU68*(VLOOKUP(VLOOKUP(AV68,Données!$J$2:$L$208,3,FALSE),Données!$E$10:$G$12,3,FALSE)))/1,0),0)</f>
        <v>0</v>
      </c>
      <c r="DO68" s="173">
        <f>IFERROR(ROUNDUP((AW68*(VLOOKUP(VLOOKUP(AX68,Données!$J$2:$L$208,3,FALSE),Données!$E$10:$G$12,3,FALSE)))/1,0),0)</f>
        <v>0</v>
      </c>
      <c r="DP68" s="174">
        <f>IFERROR(ROUNDUP((AY68*(VLOOKUP(VLOOKUP(AZ68,Données!$J$2:$L$208,3,FALSE),Données!$E$10:$G$12,3,FALSE)))/1,0),0)</f>
        <v>0</v>
      </c>
      <c r="DQ68" s="172">
        <f>IF(ISNA(15/(VLOOKUP(VLOOKUP(AP68,Données!$J$2:$L$208,3,FALSE),Données!$E$10:$G$12,3,FALSE))),0,15/(VLOOKUP(VLOOKUP(AP68,Données!$J$2:$L$208,3,FALSE),Données!$E$10:$G$12,3,FALSE)))</f>
        <v>0</v>
      </c>
      <c r="DR68" s="173">
        <f>IF(ISNA(15/(VLOOKUP(VLOOKUP(AR68,Données!$J$2:$L$208,3,FALSE),Données!$E$10:$G$12,3,FALSE))),0,15/(VLOOKUP(VLOOKUP(AR68,Données!$J$2:$L$208,3,FALSE),Données!$E$10:$G$12,3,FALSE)))</f>
        <v>0</v>
      </c>
      <c r="DS68" s="173">
        <f>IF(ISNA(15/(VLOOKUP(VLOOKUP(AT68,Données!$J$2:$L$208,3,FALSE),Données!$E$10:$G$12,3,FALSE))),0,15/(VLOOKUP(VLOOKUP(AT68,Données!$J$2:$L$208,3,FALSE),Données!$E$10:$G$12,3,FALSE)))</f>
        <v>0</v>
      </c>
      <c r="DT68" s="173">
        <f>IF(ISNA(15/(VLOOKUP(VLOOKUP(AV68,Données!$J$2:$L$208,3,FALSE),Données!$E$10:$G$12,3,FALSE))),0,15/(VLOOKUP(VLOOKUP(AV68,Données!$J$2:$L$208,3,FALSE),Données!$E$10:$G$12,3,FALSE)))</f>
        <v>0</v>
      </c>
      <c r="DU68" s="173">
        <f>IF(ISNA(15/(VLOOKUP(VLOOKUP(AX68,Données!$J$2:$L$208,3,FALSE),Données!$E$10:$G$12,3,FALSE))),0,15/(VLOOKUP(VLOOKUP(AX68,Données!$J$2:$L$208,3,FALSE),Données!$E$10:$G$12,3,FALSE)))</f>
        <v>0</v>
      </c>
      <c r="DV68" s="174">
        <f>IF(ISNA(15/(VLOOKUP(VLOOKUP(AZ68,Données!$J$2:$L$208,3,FALSE),Données!$E$10:$G$12,3,FALSE))),0,15/(VLOOKUP(VLOOKUP(AZ68,Données!$J$2:$L$208,3,FALSE),Données!$E$10:$G$12,3,FALSE)))</f>
        <v>0</v>
      </c>
      <c r="DW68" s="282">
        <v>68</v>
      </c>
      <c r="DX68" s="169">
        <f t="shared" si="114"/>
        <v>28</v>
      </c>
      <c r="DY68" s="171">
        <f t="shared" si="115"/>
        <v>0</v>
      </c>
      <c r="DZ68" s="228" t="str">
        <f t="shared" ref="DZ68:DZ79" si="324">IF(AO68+AQ68+AS68+AU68+AW68+AY68=0,"",AO68+AQ68+AS68+AU68+AW68+AY68)</f>
        <v/>
      </c>
      <c r="EA68" s="283">
        <f>HLOOKUP(DW68,Plan!$I$6:$IO$26,16,FALSE)</f>
        <v>0</v>
      </c>
      <c r="EB68" s="278" t="s">
        <v>474</v>
      </c>
      <c r="EC68" s="279" t="str">
        <f t="shared" si="116"/>
        <v>21h45  0</v>
      </c>
      <c r="ED68" s="84">
        <f t="shared" ref="ED68:ED79" si="325">IF(EA68=0,0,(IF(DX68*EA68=0,ED67,DX68*EA68)))</f>
        <v>0</v>
      </c>
      <c r="EE68" s="286">
        <f t="shared" si="143"/>
        <v>0</v>
      </c>
      <c r="EG68" s="208">
        <f>IFERROR(ROUNDUP((BB68*(VLOOKUP(VLOOKUP(BC68,Données!$J$2:$L$208,3,FALSE),Données!$E$10:$G$12,3,FALSE)))/1,0),0)</f>
        <v>0</v>
      </c>
      <c r="EH68" s="182">
        <f>IFERROR(ROUNDUP((BD68*(VLOOKUP(VLOOKUP(BE68,Données!$J$2:$L$208,3,FALSE),Données!$E$10:$G$12,3,FALSE)))/1,0),0)</f>
        <v>0</v>
      </c>
      <c r="EI68" s="182">
        <f>IFERROR(ROUNDUP((BF68*(VLOOKUP(VLOOKUP(BG68,Données!$J$2:$L$208,3,FALSE),Données!$E$10:$G$12,3,FALSE)))/1,0),0)</f>
        <v>0</v>
      </c>
      <c r="EJ68" s="182">
        <f>IFERROR(ROUNDUP((BH68*(VLOOKUP(VLOOKUP(BI68,Données!$J$2:$L$208,3,FALSE),Données!$E$10:$G$12,3,FALSE)))/1,0),0)</f>
        <v>0</v>
      </c>
      <c r="EK68" s="182">
        <f>IFERROR(ROUNDUP((BJ68*(VLOOKUP(VLOOKUP(BK68,Données!$J$2:$L$208,3,FALSE),Données!$E$10:$G$12,3,FALSE)))/1,0),0)</f>
        <v>0</v>
      </c>
      <c r="EL68" s="183">
        <f>IFERROR(ROUNDUP((BL68*(VLOOKUP(VLOOKUP(BM68,Données!$J$2:$L$208,3,FALSE),Données!$E$10:$G$12,3,FALSE)))/1,0),0)</f>
        <v>0</v>
      </c>
      <c r="EM68" s="181">
        <f>IF(ISNA(15/(VLOOKUP(VLOOKUP(BC68,Données!$J$2:$L$208,3,FALSE),Données!$E$10:$G$12,3,FALSE))),0,15/(VLOOKUP(VLOOKUP(BC68,Données!$J$2:$L$208,3,FALSE),Données!$E$10:$G$12,3,FALSE)))</f>
        <v>0</v>
      </c>
      <c r="EN68" s="182">
        <f>IF(ISNA(15/(VLOOKUP(VLOOKUP(BE68,Données!$J$2:$L$208,3,FALSE),Données!$E$10:$G$12,3,FALSE))),0,15/(VLOOKUP(VLOOKUP(BE68,Données!$J$2:$L$208,3,FALSE),Données!$E$10:$G$12,3,FALSE)))</f>
        <v>0</v>
      </c>
      <c r="EO68" s="182">
        <f>IF(ISNA(15/(VLOOKUP(VLOOKUP(BG68,Données!$J$2:$L$208,3,FALSE),Données!$E$10:$G$12,3,FALSE))),0,15/(VLOOKUP(VLOOKUP(BG68,Données!$J$2:$L$208,3,FALSE),Données!$E$10:$G$12,3,FALSE)))</f>
        <v>0</v>
      </c>
      <c r="EP68" s="182">
        <f>IF(ISNA(15/(VLOOKUP(VLOOKUP(BI68,Données!$J$2:$L$208,3,FALSE),Données!$E$10:$G$12,3,FALSE))),0,15/(VLOOKUP(VLOOKUP(BI68,Données!$J$2:$L$208,3,FALSE),Données!$E$10:$G$12,3,FALSE)))</f>
        <v>0</v>
      </c>
      <c r="EQ68" s="182">
        <f>IF(ISNA(15/(VLOOKUP(VLOOKUP(BK68,Données!$J$2:$L$208,3,FALSE),Données!$E$10:$G$12,3,FALSE))),0,15/(VLOOKUP(VLOOKUP(BK68,Données!$J$2:$L$208,3,FALSE),Données!$E$10:$G$12,3,FALSE)))</f>
        <v>0</v>
      </c>
      <c r="ER68" s="183">
        <f>IF(ISNA(15/(VLOOKUP(VLOOKUP(BM68,Données!$J$2:$L$208,3,FALSE),Données!$E$10:$G$12,3,FALSE))),0,15/(VLOOKUP(VLOOKUP(BM68,Données!$J$2:$L$208,3,FALSE),Données!$E$10:$G$12,3,FALSE)))</f>
        <v>0</v>
      </c>
      <c r="ES68" s="293">
        <v>68</v>
      </c>
      <c r="ET68" s="573">
        <f t="shared" si="117"/>
        <v>24</v>
      </c>
      <c r="EU68" s="180">
        <f t="shared" si="118"/>
        <v>0</v>
      </c>
      <c r="EV68" s="211" t="str">
        <f t="shared" ref="EV68:EV79" si="326">IF(BB68+BD68+BF68+BH68+BJ68+BL68=0,"",BB68+BD68+BF68+BH68+BJ68+BL68)</f>
        <v/>
      </c>
      <c r="EW68" s="211">
        <f>HLOOKUP(ES68,Plan!$I$6:$IO$26,19,FALSE)</f>
        <v>3</v>
      </c>
      <c r="EX68" s="210" t="s">
        <v>474</v>
      </c>
      <c r="EY68" s="182" t="str">
        <f t="shared" si="119"/>
        <v>21h45  3</v>
      </c>
      <c r="EZ68" s="295">
        <f t="shared" ref="EZ68:EZ79" si="327">IF(EW68=0,0,(IF(ET68*EW68=0,EZ67,ET68*EW68)))</f>
        <v>72</v>
      </c>
      <c r="FA68" s="296">
        <f t="shared" si="148"/>
        <v>0</v>
      </c>
      <c r="FC68" s="200">
        <f>IFERROR(ROUNDUP((BO68*(VLOOKUP(VLOOKUP(BP68,Données!$J$2:$L$208,3,FALSE),Données!$E$10:$G$12,3,FALSE)))/1,0),0)</f>
        <v>42</v>
      </c>
      <c r="FD68" s="190">
        <f>IFERROR(ROUNDUP((BQ68*(VLOOKUP(VLOOKUP(BR68,Données!$J$2:$L$208,3,FALSE),Données!$E$10:$G$12,3,FALSE)))/1,0),0)</f>
        <v>0</v>
      </c>
      <c r="FE68" s="190">
        <f>IFERROR(ROUNDUP((BS68*(VLOOKUP(VLOOKUP(BT68,Données!$J$2:$L$208,3,FALSE),Données!$E$10:$G$12,3,FALSE)))/1,0),0)</f>
        <v>0</v>
      </c>
      <c r="FF68" s="190">
        <f>IFERROR(ROUNDUP((BU68*(VLOOKUP(VLOOKUP(BV68,Données!$J$2:$L$208,3,FALSE),Données!$E$10:$G$12,3,FALSE)))/1,0),0)</f>
        <v>0</v>
      </c>
      <c r="FG68" s="190">
        <f>IFERROR(ROUNDUP((BW68*(VLOOKUP(VLOOKUP(BX68,Données!$J$2:$L$208,3,FALSE),Données!$E$10:$G$12,3,FALSE)))/1,0),0)</f>
        <v>0</v>
      </c>
      <c r="FH68" s="191">
        <f>IFERROR(ROUNDUP((BY68*(VLOOKUP(VLOOKUP(BZ68,Données!$J$2:$L$208,3,FALSE),Données!$E$10:$G$12,3,FALSE)))/1,0),0)</f>
        <v>0</v>
      </c>
      <c r="FI68" s="189">
        <f>IF(ISNA(15/(VLOOKUP(VLOOKUP(BP68,Données!$J$2:$L$208,3,FALSE),Données!$E$10:$G$12,3,FALSE))),0,15/(VLOOKUP(VLOOKUP(BP68,Données!$J$2:$L$208,3,FALSE),Données!$E$10:$G$12,3,FALSE)))</f>
        <v>36</v>
      </c>
      <c r="FJ68" s="190">
        <f>IF(ISNA(15/(VLOOKUP(VLOOKUP(BR68,Données!$J$2:$L$208,3,FALSE),Données!$E$10:$G$12,3,FALSE))),0,15/(VLOOKUP(VLOOKUP(BR68,Données!$J$2:$L$208,3,FALSE),Données!$E$10:$G$12,3,FALSE)))</f>
        <v>0</v>
      </c>
      <c r="FK68" s="190">
        <f>IF(ISNA(15/(VLOOKUP(VLOOKUP(BT68,Données!$J$2:$L$208,3,FALSE),Données!$E$10:$G$12,3,FALSE))),0,15/(VLOOKUP(VLOOKUP(BT68,Données!$J$2:$L$208,3,FALSE),Données!$E$10:$G$12,3,FALSE)))</f>
        <v>0</v>
      </c>
      <c r="FL68" s="190">
        <f>IF(ISNA(15/(VLOOKUP(VLOOKUP(BV68,Données!$J$2:$L$208,3,FALSE),Données!$E$10:$G$12,3,FALSE))),0,15/(VLOOKUP(VLOOKUP(BV68,Données!$J$2:$L$208,3,FALSE),Données!$E$10:$G$12,3,FALSE)))</f>
        <v>0</v>
      </c>
      <c r="FM68" s="190">
        <f>IF(ISNA(15/(VLOOKUP(VLOOKUP(BX68,Données!$J$2:$L$208,3,FALSE),Données!$E$10:$G$12,3,FALSE))),0,15/(VLOOKUP(VLOOKUP(BX68,Données!$J$2:$L$208,3,FALSE),Données!$E$10:$G$12,3,FALSE)))</f>
        <v>0</v>
      </c>
      <c r="FN68" s="191">
        <f>IF(ISNA(15/(VLOOKUP(VLOOKUP(BZ68,Données!$J$2:$L$208,3,FALSE),Données!$E$10:$G$12,3,FALSE))),0,15/(VLOOKUP(VLOOKUP(BZ68,Données!$J$2:$L$208,3,FALSE),Données!$E$10:$G$12,3,FALSE)))</f>
        <v>0</v>
      </c>
      <c r="FO68" s="305">
        <v>68</v>
      </c>
      <c r="FP68" s="188">
        <f t="shared" si="120"/>
        <v>36</v>
      </c>
      <c r="FQ68" s="190">
        <f t="shared" si="121"/>
        <v>42</v>
      </c>
      <c r="FR68" s="203">
        <f t="shared" ref="FR68:FR79" si="328">IF(BO68+BQ68+BS68+BU68+BW68+BY68=0,"",BO68+BQ68+BS68+BU68+BW68+BY68)</f>
        <v>99</v>
      </c>
      <c r="FS68" s="203">
        <f>HLOOKUP(FO68,Plan!$I$6:$IO$26,20,FALSE)</f>
        <v>0</v>
      </c>
      <c r="FT68" s="202" t="s">
        <v>474</v>
      </c>
      <c r="FU68" s="190" t="str">
        <f t="shared" si="122"/>
        <v>21h45  0</v>
      </c>
      <c r="FV68" s="307">
        <f t="shared" ref="FV68:FV79" si="329">IF(FS68=0,0,(IF(FP68*FS68=0,FV67,FP68*FS68)))</f>
        <v>0</v>
      </c>
      <c r="FW68" s="308">
        <f t="shared" si="145"/>
        <v>1389</v>
      </c>
      <c r="FY68" s="233">
        <f>IFERROR(ROUNDUP((CB68*(VLOOKUP(VLOOKUP(CC68,Données!$J$2:$L$208,3,FALSE),Données!$E$10:$G$12,3,FALSE)))/1,0),0)</f>
        <v>0</v>
      </c>
      <c r="FZ68" s="218">
        <f>IFERROR(ROUNDUP((CD68*(VLOOKUP(VLOOKUP(CE68,Données!$J$2:$L$208,3,FALSE),Données!$E$10:$G$12,3,FALSE)))/1,0),0)</f>
        <v>0</v>
      </c>
      <c r="GA68" s="218">
        <f>IFERROR(ROUNDUP((CF68*(VLOOKUP(VLOOKUP(CG68,Données!$J$2:$L$208,3,FALSE),Données!$E$10:$G$12,3,FALSE)))/1,0),0)</f>
        <v>0</v>
      </c>
      <c r="GB68" s="218">
        <f>IFERROR(ROUNDUP((CH68*(VLOOKUP(VLOOKUP(CI68,Données!$J$2:$L$208,3,FALSE),Données!$E$10:$G$12,3,FALSE)))/1,0),0)</f>
        <v>0</v>
      </c>
      <c r="GC68" s="218">
        <f>IFERROR(ROUNDUP((CJ68*(VLOOKUP(VLOOKUP(CK68,Données!$J$2:$L$208,3,FALSE),Données!$E$10:$G$12,3,FALSE)))/1,0),0)</f>
        <v>0</v>
      </c>
      <c r="GD68" s="219">
        <f>IFERROR(ROUNDUP((CL68*(VLOOKUP(VLOOKUP(CM68,Données!$J$2:$L$208,3,FALSE),Données!$E$10:$G$12,3,FALSE)))/1,0),0)</f>
        <v>0</v>
      </c>
      <c r="GE68" s="217">
        <f>IF(ISNA(15/(VLOOKUP(VLOOKUP(CC68,Données!$J$2:$L$208,3,FALSE),Données!$E$10:$G$12,3,FALSE))),0,15/(VLOOKUP(VLOOKUP(CC68,Données!$J$2:$L$208,3,FALSE),Données!$E$10:$G$12,3,FALSE)))</f>
        <v>0</v>
      </c>
      <c r="GF68" s="218">
        <f>IF(ISNA(15/(VLOOKUP(VLOOKUP(CE68,Données!$J$2:$L$208,3,FALSE),Données!$E$10:$G$12,3,FALSE))),0,15/(VLOOKUP(VLOOKUP(CE68,Données!$J$2:$L$208,3,FALSE),Données!$E$10:$G$12,3,FALSE)))</f>
        <v>0</v>
      </c>
      <c r="GG68" s="218">
        <f>IF(ISNA(15/(VLOOKUP(VLOOKUP(CG68,Données!$J$2:$L$208,3,FALSE),Données!$E$10:$G$12,3,FALSE))),0,15/(VLOOKUP(VLOOKUP(CG68,Données!$J$2:$L$208,3,FALSE),Données!$E$10:$G$12,3,FALSE)))</f>
        <v>0</v>
      </c>
      <c r="GH68" s="218">
        <f>IF(ISNA(15/(VLOOKUP(VLOOKUP(CI68,Données!$J$2:$L$208,3,FALSE),Données!$E$10:$G$12,3,FALSE))),0,15/(VLOOKUP(VLOOKUP(CI68,Données!$J$2:$L$208,3,FALSE),Données!$E$10:$G$12,3,FALSE)))</f>
        <v>0</v>
      </c>
      <c r="GI68" s="218">
        <f>IF(ISNA(15/(VLOOKUP(VLOOKUP(CK68,Données!$J$2:$L$208,3,FALSE),Données!$E$10:$G$12,3,FALSE))),0,15/(VLOOKUP(VLOOKUP(CK68,Données!$J$2:$L$208,3,FALSE),Données!$E$10:$G$12,3,FALSE)))</f>
        <v>0</v>
      </c>
      <c r="GJ68" s="219">
        <f>IF(ISNA(15/(VLOOKUP(VLOOKUP(CM68,Données!$J$2:$L$208,3,FALSE),Données!$E$10:$G$12,3,FALSE))),0,15/(VLOOKUP(VLOOKUP(CM68,Données!$J$2:$L$208,3,FALSE),Données!$E$10:$G$12,3,FALSE)))</f>
        <v>0</v>
      </c>
      <c r="GK68" s="318">
        <v>68</v>
      </c>
      <c r="GL68" s="216">
        <f t="shared" si="124"/>
        <v>36</v>
      </c>
      <c r="GM68" s="218">
        <f t="shared" si="125"/>
        <v>0</v>
      </c>
      <c r="GN68" s="236" t="str">
        <f t="shared" ref="GN68:GN79" si="330">IF(CB68+CD68+CF68+CH68+CJ68+CL68=0,"",CB68+CD68+CF68+CH68+CJ68+CL68)</f>
        <v/>
      </c>
      <c r="GO68" s="236">
        <f>HLOOKUP(GK68,Plan!$I$6:$IO$26,21,FALSE)</f>
        <v>0</v>
      </c>
      <c r="GP68" s="235" t="s">
        <v>474</v>
      </c>
      <c r="GQ68" s="218" t="str">
        <f t="shared" si="126"/>
        <v>21h45  0</v>
      </c>
      <c r="GR68" s="320">
        <f t="shared" ref="GR68:GR79" si="331">IF(GO68=0,0,(IF(GL68*GO68=0,GR67,GL68*GO68)))</f>
        <v>0</v>
      </c>
      <c r="GS68" s="321">
        <f t="shared" si="146"/>
        <v>269</v>
      </c>
      <c r="GU68" s="427">
        <v>0.90625</v>
      </c>
      <c r="GV68" s="433" t="e">
        <f>#REF!</f>
        <v>#REF!</v>
      </c>
      <c r="GW68" s="434" t="e">
        <f>#REF!</f>
        <v>#REF!</v>
      </c>
      <c r="GX68" s="448" t="e">
        <f t="shared" si="127"/>
        <v>#REF!</v>
      </c>
      <c r="GY68" s="433" t="e">
        <f>#REF!</f>
        <v>#REF!</v>
      </c>
      <c r="GZ68" s="422" t="e">
        <f>#REF!</f>
        <v>#REF!</v>
      </c>
      <c r="HA68" s="434" t="e">
        <f>#REF!</f>
        <v>#REF!</v>
      </c>
      <c r="HB68" s="451" t="e">
        <f t="shared" si="128"/>
        <v>#REF!</v>
      </c>
      <c r="HD68" s="427">
        <v>0.90625</v>
      </c>
      <c r="HE68" s="453" t="str">
        <f>IF(AB68=0,"",IF(VLOOKUP(AC68,Données!$J$2:$M$258,4,FALSE)="G",AB68,""))</f>
        <v/>
      </c>
      <c r="HF68" s="397" t="str">
        <f>IF(AD68=0,"",IF(VLOOKUP(AE68,Données!$J$2:$M$258,4,FALSE)="G",AD68,""))</f>
        <v/>
      </c>
      <c r="HG68" s="397" t="str">
        <f>IF(AF68=0,"",IF(VLOOKUP(AG68,Données!$J$2:$M$258,4,FALSE)="G",AF68,""))</f>
        <v/>
      </c>
      <c r="HH68" s="397" t="str">
        <f>IF(AH68=0,"",IF(VLOOKUP(AI68,Données!$J$2:$M$258,4,FALSE)="G",AH68,""))</f>
        <v/>
      </c>
      <c r="HI68" s="397" t="str">
        <f>IF(AJ68=0,"",IF(VLOOKUP(AK68,Données!$J$2:$M$258,4,FALSE)="G",AJ68,""))</f>
        <v/>
      </c>
      <c r="HJ68" s="461" t="str">
        <f>IF(AL68=0,"",IF(VLOOKUP(AM68,Données!$J$2:$M$258,4,FALSE)="G",AL68,""))</f>
        <v/>
      </c>
      <c r="HK68" s="464">
        <f t="shared" si="129"/>
        <v>0</v>
      </c>
      <c r="HL68" s="453" t="str">
        <f>IF(AO68=0,"",IF(VLOOKUP(AP68,Données!$J$2:$M$258,4,FALSE)="G",AO68,""))</f>
        <v/>
      </c>
      <c r="HM68" s="397" t="str">
        <f>IF(AQ68=0,"",IF(VLOOKUP(AR68,Données!$J$2:$M$258,4,FALSE)="G",AQ68,""))</f>
        <v/>
      </c>
      <c r="HN68" s="397" t="str">
        <f>IF(AS68=0,"",IF(VLOOKUP(AT68,Données!$J$2:$M$258,4,FALSE)="G",AS68,""))</f>
        <v/>
      </c>
      <c r="HO68" s="397" t="str">
        <f>IF(AU68=0,"",IF(VLOOKUP(AV68,Données!$J$2:$M$258,4,FALSE)="G",AU68,""))</f>
        <v/>
      </c>
      <c r="HP68" s="397" t="str">
        <f>IF(AW68=0,"",IF(VLOOKUP(AX68,Données!$J$2:$M$258,4,FALSE)="G",AW68,""))</f>
        <v/>
      </c>
      <c r="HQ68" s="461" t="str">
        <f>IF(AY68=0,"",IF(VLOOKUP(AZ68,Données!$J$2:$M$258,4,FALSE)="G",AY68,""))</f>
        <v/>
      </c>
      <c r="HR68" s="464">
        <f t="shared" si="130"/>
        <v>0</v>
      </c>
      <c r="HS68" s="453" t="str">
        <f>IF(BB68=0,"",IF(VLOOKUP(BC68,Données!$J$2:$M$258,4,FALSE)="G",BB68,""))</f>
        <v/>
      </c>
      <c r="HT68" s="397" t="str">
        <f>IF(BD68=0,"",IF(VLOOKUP(BE68,Données!$J$2:$M$258,4,FALSE)="G",BD68,""))</f>
        <v/>
      </c>
      <c r="HU68" s="397" t="str">
        <f>IF(BF68=0,"",IF(VLOOKUP(BG68,Données!$J$2:$M$258,4,FALSE)="G",BF68,""))</f>
        <v/>
      </c>
      <c r="HV68" s="397" t="str">
        <f>IF(BH68=0,"",IF(VLOOKUP(BI68,Données!$J$2:$M$258,4,FALSE)="G",BH68,""))</f>
        <v/>
      </c>
      <c r="HW68" s="397" t="str">
        <f>IF(BJ68=0,"",IF(VLOOKUP(BK68,Données!$J$2:$M$258,4,FALSE)="G",BJ68,""))</f>
        <v/>
      </c>
      <c r="HX68" s="461" t="str">
        <f>IF(BL68=0,"",IF(VLOOKUP(BM68,Données!$J$2:$M$258,4,FALSE)="G",BL68,""))</f>
        <v/>
      </c>
      <c r="HY68" s="464">
        <f t="shared" si="131"/>
        <v>0</v>
      </c>
      <c r="HZ68" s="453">
        <f>IF(BO68=0,"",IF(VLOOKUP(BP68,Données!$J$2:$M$258,4,FALSE)="G",BO68,""))</f>
        <v>99</v>
      </c>
      <c r="IA68" s="397" t="str">
        <f>IF(BQ68=0,"",IF(VLOOKUP(BR68,Données!$J$2:$M$258,4,FALSE)="G",BQ68,""))</f>
        <v/>
      </c>
      <c r="IB68" s="397" t="str">
        <f>IF(BS68=0,"",IF(VLOOKUP(BT68,Données!$J$2:$M$258,4,FALSE)="G",BS68,""))</f>
        <v/>
      </c>
      <c r="IC68" s="397" t="str">
        <f>IF(BU68=0,"",IF(VLOOKUP(BV68,Données!$J$2:$M$258,4,FALSE)="G",BU68,""))</f>
        <v/>
      </c>
      <c r="ID68" s="397" t="str">
        <f>IF(BW68=0,"",IF(VLOOKUP(BX68,Données!$J$2:$M$258,4,FALSE)="G",BW68,""))</f>
        <v/>
      </c>
      <c r="IE68" s="461" t="str">
        <f>IF(BY68=0,"",IF(VLOOKUP(BZ68,Données!$J$2:$M$258,4,FALSE)="G",BY68,""))</f>
        <v/>
      </c>
      <c r="IF68" s="464">
        <f t="shared" si="132"/>
        <v>99</v>
      </c>
      <c r="IG68" s="453" t="str">
        <f>IF(CB68=0,"",IF(VLOOKUP(CC68,Données!$J$2:$M$258,4,FALSE)="G",CB68,""))</f>
        <v/>
      </c>
      <c r="IH68" s="397" t="str">
        <f>IF(CD68=0,"",IF(VLOOKUP(CE68,Données!$J$2:$M$258,4,FALSE)="G",CD68,""))</f>
        <v/>
      </c>
      <c r="II68" s="397" t="str">
        <f>IF(CF68=0,"",IF(VLOOKUP(CG68,Données!$J$2:$M$258,4,FALSE)="G",CF68,""))</f>
        <v/>
      </c>
      <c r="IJ68" s="397" t="str">
        <f>IF(CH68=0,"",IF(VLOOKUP(CI68,Données!$J$2:$M$258,4,FALSE)="G",CH68,""))</f>
        <v/>
      </c>
      <c r="IK68" s="397" t="str">
        <f>IF(CJ68=0,"",IF(VLOOKUP(CK68,Données!$J$2:$M$258,4,FALSE)="G",CJ68,""))</f>
        <v/>
      </c>
      <c r="IL68" s="461" t="str">
        <f>IF(CL68=0,"",IF(VLOOKUP(CM68,Données!$J$2:$M$258,4,FALSE)="G",CL68,""))</f>
        <v/>
      </c>
      <c r="IM68" s="464">
        <f t="shared" si="133"/>
        <v>0</v>
      </c>
      <c r="IO68" s="480">
        <f t="shared" ref="IO68:IO79" si="332">HK68</f>
        <v>0</v>
      </c>
      <c r="IP68" s="481">
        <f t="shared" ref="IP68:IP79" si="333">HR68</f>
        <v>0</v>
      </c>
      <c r="IQ68" s="482">
        <f t="shared" ref="IQ68:IQ79" si="334">IS68-IO68</f>
        <v>0</v>
      </c>
      <c r="IR68" s="483">
        <f t="shared" ref="IR68:IR79" si="335">IT68-IP68</f>
        <v>0</v>
      </c>
      <c r="IS68" s="484">
        <f t="shared" ref="IS68:IS79" si="336">DD68</f>
        <v>0</v>
      </c>
      <c r="IT68" s="481">
        <f t="shared" ref="IT68:IT79" si="337">IF(DZ68="",0,DZ68)</f>
        <v>0</v>
      </c>
      <c r="IU68" s="482">
        <f t="shared" si="134"/>
        <v>4</v>
      </c>
      <c r="IV68" s="485">
        <f t="shared" si="135"/>
        <v>0</v>
      </c>
      <c r="IW68" s="483">
        <f>HLOOKUP(FO68,Plan!$I$6:$IO$30,25,FALSE)</f>
        <v>0</v>
      </c>
      <c r="IX68" s="482" t="str">
        <f t="shared" ref="IX68:IX79" si="338">DG68</f>
        <v>21h45  4</v>
      </c>
      <c r="IY68" s="485">
        <f t="shared" ref="IY68:IY79" si="339">DH68</f>
        <v>48</v>
      </c>
      <c r="IZ68" s="486">
        <f t="shared" ref="IZ68:IZ79" si="340">DI68</f>
        <v>46</v>
      </c>
      <c r="JA68" s="484" t="str">
        <f t="shared" ref="JA68:JA79" si="341">EC68</f>
        <v>21h45  0</v>
      </c>
      <c r="JB68" s="485">
        <f t="shared" ref="JB68:JB79" si="342">ED68</f>
        <v>0</v>
      </c>
      <c r="JC68" s="487">
        <f t="shared" ref="JC68:JC79" si="343">EE68</f>
        <v>0</v>
      </c>
      <c r="JD68" s="488" t="e">
        <f t="shared" si="136"/>
        <v>#REF!</v>
      </c>
      <c r="JF68" s="512">
        <f t="shared" ref="JF68:JF79" si="344">HY68</f>
        <v>0</v>
      </c>
      <c r="JG68" s="513">
        <f t="shared" ref="JG68:JG79" si="345">IF68</f>
        <v>99</v>
      </c>
      <c r="JH68" s="514">
        <f t="shared" ref="JH68:JH79" si="346">IM68</f>
        <v>0</v>
      </c>
      <c r="JI68" s="515">
        <f t="shared" ref="JI68:JI79" si="347">IF(EV68="",0,EV68)</f>
        <v>0</v>
      </c>
      <c r="JJ68" s="513">
        <f t="shared" ref="JJ68:JJ79" si="348">IF(FR68="",0,FR68)</f>
        <v>99</v>
      </c>
      <c r="JK68" s="516">
        <f t="shared" ref="JK68:JK79" si="349">IF(GN68="",0,GN68)</f>
        <v>0</v>
      </c>
      <c r="JL68" s="517">
        <f t="shared" ref="JL68:JL79" si="350">JI68-JF68</f>
        <v>0</v>
      </c>
      <c r="JM68" s="513">
        <f t="shared" ref="JM68:JM79" si="351">JJ68-JG68</f>
        <v>0</v>
      </c>
      <c r="JN68" s="514">
        <f t="shared" ref="JN68:JN79" si="352">JK68-JH68</f>
        <v>0</v>
      </c>
      <c r="JO68" s="506">
        <f t="shared" si="137"/>
        <v>3</v>
      </c>
      <c r="JP68" s="507">
        <f t="shared" si="138"/>
        <v>0</v>
      </c>
      <c r="JQ68" s="507">
        <f t="shared" si="139"/>
        <v>0</v>
      </c>
      <c r="JR68" s="508">
        <f>HLOOKUP(GK68,Plan!$I$6:$IO$30,25,FALSE)</f>
        <v>0</v>
      </c>
      <c r="JS68" s="515" t="str">
        <f t="shared" ref="JS68:JS79" si="353">EY68</f>
        <v>21h45  3</v>
      </c>
      <c r="JT68" s="513">
        <f t="shared" ref="JT68:JT79" si="354">EZ68</f>
        <v>72</v>
      </c>
      <c r="JU68" s="518">
        <f t="shared" ref="JU68:JU79" si="355">FA68</f>
        <v>0</v>
      </c>
      <c r="JV68" s="517" t="str">
        <f t="shared" ref="JV68:JV79" si="356">FU68</f>
        <v>21h45  0</v>
      </c>
      <c r="JW68" s="513">
        <f t="shared" ref="JW68:JW79" si="357">FV68</f>
        <v>0</v>
      </c>
      <c r="JX68" s="519">
        <f t="shared" ref="JX68:JX79" si="358">FW68</f>
        <v>1389</v>
      </c>
      <c r="JY68" s="515" t="str">
        <f t="shared" ref="JY68:JY79" si="359">GQ68</f>
        <v>21h45  0</v>
      </c>
      <c r="JZ68" s="513">
        <f t="shared" ref="JZ68:JZ79" si="360">GR68</f>
        <v>0</v>
      </c>
      <c r="KA68" s="518">
        <f t="shared" ref="KA68:KA79" si="361">GS68</f>
        <v>269</v>
      </c>
      <c r="KB68" s="520" t="e">
        <f t="shared" si="140"/>
        <v>#REF!</v>
      </c>
    </row>
    <row r="69" spans="1:288" ht="14.25" x14ac:dyDescent="0.2">
      <c r="A69" s="385">
        <f t="shared" si="253"/>
        <v>68</v>
      </c>
      <c r="B69" s="386" t="s">
        <v>405</v>
      </c>
      <c r="C69" s="387" t="s">
        <v>598</v>
      </c>
      <c r="D69" s="388" t="s">
        <v>885</v>
      </c>
      <c r="E69" s="388" t="s">
        <v>886</v>
      </c>
      <c r="F69" s="388">
        <v>87</v>
      </c>
      <c r="G69" s="394" t="str">
        <f>IF(ISNA(VLOOKUP(E69,Données!$J$2:$K$258,2,FALSE)),"",VLOOKUP(E69,Données!$J$2:$K$258,2,FALSE))</f>
        <v>Chisinau</v>
      </c>
      <c r="H69" s="80"/>
      <c r="I69" s="77" t="str">
        <f t="shared" ref="I69:I132" si="362">C67&amp;B67</f>
        <v>1435TRD</v>
      </c>
      <c r="J69" s="82"/>
      <c r="K69" s="344" t="s">
        <v>563</v>
      </c>
      <c r="M69" s="84">
        <f t="shared" si="254"/>
        <v>0</v>
      </c>
      <c r="N69" s="84">
        <f t="shared" si="255"/>
        <v>0</v>
      </c>
      <c r="O69" s="84">
        <f t="shared" si="256"/>
        <v>0</v>
      </c>
      <c r="P69" s="84">
        <f t="shared" si="257"/>
        <v>0</v>
      </c>
      <c r="Q69" s="84">
        <f t="shared" si="258"/>
        <v>0</v>
      </c>
      <c r="S69" s="86" t="str">
        <f t="shared" ref="S69:S132" si="363">IF(LEN(I69)=6,LEFT(I69,3),LEFT(I69,4))</f>
        <v>1435</v>
      </c>
      <c r="T69" s="371" t="str">
        <f>VLOOKUP(S69,Données!$Q$2:$R$229,2,FALSE)</f>
        <v>1430</v>
      </c>
      <c r="U69" s="85">
        <f>COUNTIF($T$4:T69,T69)</f>
        <v>2</v>
      </c>
      <c r="V69" s="85" t="str">
        <f t="shared" si="259"/>
        <v>TRD</v>
      </c>
      <c r="W69" s="85" t="str">
        <f t="shared" ref="W69:W132" si="364">T69&amp;U69&amp;V69</f>
        <v>14302TRD</v>
      </c>
      <c r="X69" s="85">
        <f t="shared" si="260"/>
        <v>228</v>
      </c>
      <c r="Y69" s="85" t="str">
        <f t="shared" si="261"/>
        <v>OTP</v>
      </c>
      <c r="AA69" s="342" t="s">
        <v>59</v>
      </c>
      <c r="AB69" s="107">
        <f t="shared" si="262"/>
        <v>143</v>
      </c>
      <c r="AC69" s="106" t="str">
        <f t="shared" ref="AC69:AC79" si="365">IF(ISNA(VLOOKUP(AA69&amp;$AB$2&amp;$AB$1,$W$4:$Y$252,3,FALSE)),"",VLOOKUP(AA69&amp;$AB$2&amp;$AB$1,$W$4:$Y$252,3,FALSE))</f>
        <v>LHR</v>
      </c>
      <c r="AD69" s="97">
        <f t="shared" si="263"/>
        <v>0</v>
      </c>
      <c r="AE69" s="106" t="str">
        <f t="shared" si="264"/>
        <v/>
      </c>
      <c r="AF69" s="97">
        <f t="shared" si="265"/>
        <v>0</v>
      </c>
      <c r="AG69" s="106" t="str">
        <f t="shared" si="266"/>
        <v/>
      </c>
      <c r="AH69" s="97">
        <f t="shared" si="267"/>
        <v>0</v>
      </c>
      <c r="AI69" s="106" t="str">
        <f t="shared" si="268"/>
        <v/>
      </c>
      <c r="AJ69" s="97">
        <f t="shared" si="269"/>
        <v>0</v>
      </c>
      <c r="AK69" s="106" t="str">
        <f t="shared" si="270"/>
        <v/>
      </c>
      <c r="AL69" s="97">
        <f t="shared" si="271"/>
        <v>0</v>
      </c>
      <c r="AM69" s="108" t="str">
        <f t="shared" si="272"/>
        <v/>
      </c>
      <c r="AN69" s="113"/>
      <c r="AO69" s="115">
        <f t="shared" si="273"/>
        <v>0</v>
      </c>
      <c r="AP69" s="114" t="str">
        <f t="shared" si="274"/>
        <v/>
      </c>
      <c r="AQ69" s="89">
        <f t="shared" si="275"/>
        <v>0</v>
      </c>
      <c r="AR69" s="114" t="str">
        <f t="shared" si="276"/>
        <v/>
      </c>
      <c r="AS69" s="89">
        <f t="shared" si="277"/>
        <v>0</v>
      </c>
      <c r="AT69" s="114" t="str">
        <f t="shared" si="278"/>
        <v/>
      </c>
      <c r="AU69" s="89">
        <f t="shared" si="279"/>
        <v>0</v>
      </c>
      <c r="AV69" s="114" t="str">
        <f t="shared" si="280"/>
        <v/>
      </c>
      <c r="AW69" s="89">
        <f t="shared" si="281"/>
        <v>0</v>
      </c>
      <c r="AX69" s="114" t="str">
        <f t="shared" si="282"/>
        <v/>
      </c>
      <c r="AY69" s="89">
        <f t="shared" si="283"/>
        <v>0</v>
      </c>
      <c r="AZ69" s="116" t="str">
        <f t="shared" si="284"/>
        <v/>
      </c>
      <c r="BA69" s="113"/>
      <c r="BB69" s="122">
        <f t="shared" si="285"/>
        <v>0</v>
      </c>
      <c r="BC69" s="121" t="str">
        <f t="shared" si="286"/>
        <v/>
      </c>
      <c r="BD69" s="91">
        <f t="shared" si="287"/>
        <v>0</v>
      </c>
      <c r="BE69" s="121" t="str">
        <f t="shared" si="288"/>
        <v/>
      </c>
      <c r="BF69" s="91">
        <f t="shared" si="289"/>
        <v>0</v>
      </c>
      <c r="BG69" s="121" t="str">
        <f t="shared" si="290"/>
        <v/>
      </c>
      <c r="BH69" s="91">
        <f t="shared" si="291"/>
        <v>0</v>
      </c>
      <c r="BI69" s="121" t="str">
        <f t="shared" si="292"/>
        <v/>
      </c>
      <c r="BJ69" s="91">
        <f t="shared" si="293"/>
        <v>0</v>
      </c>
      <c r="BK69" s="121" t="str">
        <f t="shared" si="294"/>
        <v/>
      </c>
      <c r="BL69" s="91">
        <f t="shared" si="295"/>
        <v>0</v>
      </c>
      <c r="BM69" s="123" t="str">
        <f t="shared" si="296"/>
        <v/>
      </c>
      <c r="BN69" s="113"/>
      <c r="BO69" s="129">
        <f t="shared" si="297"/>
        <v>0</v>
      </c>
      <c r="BP69" s="128" t="str">
        <f t="shared" si="298"/>
        <v/>
      </c>
      <c r="BQ69" s="93">
        <f t="shared" si="299"/>
        <v>0</v>
      </c>
      <c r="BR69" s="128" t="str">
        <f t="shared" si="300"/>
        <v/>
      </c>
      <c r="BS69" s="93">
        <f t="shared" si="301"/>
        <v>0</v>
      </c>
      <c r="BT69" s="128" t="str">
        <f t="shared" si="302"/>
        <v/>
      </c>
      <c r="BU69" s="93">
        <f t="shared" si="303"/>
        <v>0</v>
      </c>
      <c r="BV69" s="128" t="str">
        <f t="shared" si="304"/>
        <v/>
      </c>
      <c r="BW69" s="93">
        <f t="shared" si="305"/>
        <v>0</v>
      </c>
      <c r="BX69" s="128" t="str">
        <f t="shared" si="306"/>
        <v/>
      </c>
      <c r="BY69" s="93">
        <f t="shared" si="307"/>
        <v>0</v>
      </c>
      <c r="BZ69" s="130" t="str">
        <f t="shared" si="308"/>
        <v/>
      </c>
      <c r="CA69" s="113"/>
      <c r="CB69" s="136">
        <f t="shared" si="309"/>
        <v>0</v>
      </c>
      <c r="CC69" s="135" t="str">
        <f t="shared" si="310"/>
        <v/>
      </c>
      <c r="CD69" s="95">
        <f t="shared" si="311"/>
        <v>0</v>
      </c>
      <c r="CE69" s="135" t="str">
        <f t="shared" si="312"/>
        <v/>
      </c>
      <c r="CF69" s="95">
        <f t="shared" si="313"/>
        <v>0</v>
      </c>
      <c r="CG69" s="135" t="str">
        <f t="shared" si="314"/>
        <v/>
      </c>
      <c r="CH69" s="95">
        <f t="shared" si="315"/>
        <v>0</v>
      </c>
      <c r="CI69" s="135" t="str">
        <f t="shared" si="316"/>
        <v/>
      </c>
      <c r="CJ69" s="95">
        <f t="shared" si="317"/>
        <v>0</v>
      </c>
      <c r="CK69" s="135" t="str">
        <f t="shared" si="318"/>
        <v/>
      </c>
      <c r="CL69" s="95">
        <f t="shared" si="319"/>
        <v>0</v>
      </c>
      <c r="CM69" s="137" t="str">
        <f t="shared" si="320"/>
        <v/>
      </c>
      <c r="CO69" s="163">
        <f>IFERROR(ROUNDUP((AB69*(VLOOKUP(VLOOKUP(AC69,Données!$J$2:$L$208,3,FALSE),Données!$E$10:$G$12,3,FALSE)))/1,0),0)</f>
        <v>60</v>
      </c>
      <c r="CP69" s="159">
        <f>IFERROR(ROUNDUP((AD69*(VLOOKUP(VLOOKUP(AE69,Données!$J$2:$L$208,3,FALSE),Données!$E$10:$G$12,3,FALSE)))/1,0),0)</f>
        <v>0</v>
      </c>
      <c r="CQ69" s="159">
        <f>IFERROR(ROUNDUP((AF69*(VLOOKUP(VLOOKUP(AG69,Données!$J$2:$L$208,3,FALSE),Données!$E$10:$G$12,3,FALSE)))/1,0),0)</f>
        <v>0</v>
      </c>
      <c r="CR69" s="159">
        <f>IFERROR(ROUNDUP((AH69*(VLOOKUP(VLOOKUP(AI69,Données!$J$2:$L$208,3,FALSE),Données!$E$10:$G$12,3,FALSE)))/1,0),0)</f>
        <v>0</v>
      </c>
      <c r="CS69" s="159">
        <f>IFERROR(ROUNDUP((AJ69*(VLOOKUP(VLOOKUP(AK69,Données!$J$2:$L$208,3,FALSE),Données!$E$10:$G$12,3,FALSE)))/1,0),0)</f>
        <v>0</v>
      </c>
      <c r="CT69" s="160">
        <f>IFERROR(ROUNDUP((AL69*(VLOOKUP(VLOOKUP(AM69,Données!$J$2:$L$208,3,FALSE),Données!$E$10:$G$12,3,FALSE)))/1,0),0)</f>
        <v>0</v>
      </c>
      <c r="CU69" s="158">
        <f>IF(ISNA(15/(VLOOKUP(VLOOKUP(AC69,Données!$J$2:$L$208,3,FALSE),Données!$E$10:$G$12,3,FALSE))),0,15/(VLOOKUP(VLOOKUP(AC69,Données!$J$2:$L$208,3,FALSE),Données!$E$10:$G$12,3,FALSE)))</f>
        <v>36</v>
      </c>
      <c r="CV69" s="159">
        <f>IF(ISNA(15/(VLOOKUP(VLOOKUP(AE69,Données!$J$2:$L$208,3,FALSE),Données!$E$10:$G$12,3,FALSE))),0,15/(VLOOKUP(VLOOKUP(AE69,Données!$J$2:$L$208,3,FALSE),Données!$E$10:$G$12,3,FALSE)))</f>
        <v>0</v>
      </c>
      <c r="CW69" s="159">
        <f>IF(ISNA(15/(VLOOKUP(VLOOKUP(AG69,Données!$J$2:$L$208,3,FALSE),Données!$E$10:$G$12,3,FALSE))),0,15/(VLOOKUP(VLOOKUP(AG69,Données!$J$2:$L$208,3,FALSE),Données!$E$10:$G$12,3,FALSE)))</f>
        <v>0</v>
      </c>
      <c r="CX69" s="159">
        <f>IF(ISNA(15/(VLOOKUP(VLOOKUP(AI69,Données!$J$2:$L$208,3,FALSE),Données!$E$10:$G$12,3,FALSE))),0,15/(VLOOKUP(VLOOKUP(AI69,Données!$J$2:$L$208,3,FALSE),Données!$E$10:$G$12,3,FALSE)))</f>
        <v>0</v>
      </c>
      <c r="CY69" s="159">
        <f>IF(ISNA(15/(VLOOKUP(VLOOKUP(AK69,Données!$J$2:$L$208,3,FALSE),Données!$E$10:$G$12,3,FALSE))),0,15/(VLOOKUP(VLOOKUP(AK69,Données!$J$2:$L$208,3,FALSE),Données!$E$10:$G$12,3,FALSE)))</f>
        <v>0</v>
      </c>
      <c r="CZ69" s="160">
        <f>IF(ISNA(15/(VLOOKUP(VLOOKUP(AM69,Données!$J$2:$L$208,3,FALSE),Données!$E$10:$G$12,3,FALSE))),0,15/(VLOOKUP(VLOOKUP(AM69,Données!$J$2:$L$208,3,FALSE),Données!$E$10:$G$12,3,FALSE)))</f>
        <v>0</v>
      </c>
      <c r="DA69" s="258">
        <v>69</v>
      </c>
      <c r="DB69" s="162">
        <f t="shared" ref="DB69:DB79" si="366">IF(DC69=0,DB68,IFERROR(ROUNDUP(SUM(CU69:CZ69)/(6-COUNTIF(CU69:CZ69,0)),0),0))</f>
        <v>36</v>
      </c>
      <c r="DC69" s="161">
        <f t="shared" si="321"/>
        <v>60</v>
      </c>
      <c r="DD69" s="256">
        <f t="shared" si="322"/>
        <v>143</v>
      </c>
      <c r="DE69" s="259">
        <f>HLOOKUP(DA69,Plan!$I$6:$IO$26,17,FALSE)</f>
        <v>4</v>
      </c>
      <c r="DF69" s="164" t="s">
        <v>475</v>
      </c>
      <c r="DG69" s="157" t="str">
        <f t="shared" ref="DG69:DG79" si="367">CONCATENATE(DF69,"  ",DE69)</f>
        <v>22h00  4</v>
      </c>
      <c r="DH69" s="332">
        <f t="shared" si="323"/>
        <v>144</v>
      </c>
      <c r="DI69" s="334">
        <f t="shared" si="141"/>
        <v>58</v>
      </c>
      <c r="DK69" s="226">
        <f>IFERROR(ROUNDUP((AO69*(VLOOKUP(VLOOKUP(AP69,Données!$J$2:$L$208,3,FALSE),Données!$E$10:$G$12,3,FALSE)))/1,0),0)</f>
        <v>0</v>
      </c>
      <c r="DL69" s="173">
        <f>IFERROR(ROUNDUP((AQ69*(VLOOKUP(VLOOKUP(AR69,Données!$J$2:$L$208,3,FALSE),Données!$E$10:$G$12,3,FALSE)))/1,0),0)</f>
        <v>0</v>
      </c>
      <c r="DM69" s="173">
        <f>IFERROR(ROUNDUP((AS69*(VLOOKUP(VLOOKUP(AT69,Données!$J$2:$L$208,3,FALSE),Données!$E$10:$G$12,3,FALSE)))/1,0),0)</f>
        <v>0</v>
      </c>
      <c r="DN69" s="173">
        <f>IFERROR(ROUNDUP((AU69*(VLOOKUP(VLOOKUP(AV69,Données!$J$2:$L$208,3,FALSE),Données!$E$10:$G$12,3,FALSE)))/1,0),0)</f>
        <v>0</v>
      </c>
      <c r="DO69" s="173">
        <f>IFERROR(ROUNDUP((AW69*(VLOOKUP(VLOOKUP(AX69,Données!$J$2:$L$208,3,FALSE),Données!$E$10:$G$12,3,FALSE)))/1,0),0)</f>
        <v>0</v>
      </c>
      <c r="DP69" s="174">
        <f>IFERROR(ROUNDUP((AY69*(VLOOKUP(VLOOKUP(AZ69,Données!$J$2:$L$208,3,FALSE),Données!$E$10:$G$12,3,FALSE)))/1,0),0)</f>
        <v>0</v>
      </c>
      <c r="DQ69" s="172">
        <f>IF(ISNA(15/(VLOOKUP(VLOOKUP(AP69,Données!$J$2:$L$208,3,FALSE),Données!$E$10:$G$12,3,FALSE))),0,15/(VLOOKUP(VLOOKUP(AP69,Données!$J$2:$L$208,3,FALSE),Données!$E$10:$G$12,3,FALSE)))</f>
        <v>0</v>
      </c>
      <c r="DR69" s="173">
        <f>IF(ISNA(15/(VLOOKUP(VLOOKUP(AR69,Données!$J$2:$L$208,3,FALSE),Données!$E$10:$G$12,3,FALSE))),0,15/(VLOOKUP(VLOOKUP(AR69,Données!$J$2:$L$208,3,FALSE),Données!$E$10:$G$12,3,FALSE)))</f>
        <v>0</v>
      </c>
      <c r="DS69" s="173">
        <f>IF(ISNA(15/(VLOOKUP(VLOOKUP(AT69,Données!$J$2:$L$208,3,FALSE),Données!$E$10:$G$12,3,FALSE))),0,15/(VLOOKUP(VLOOKUP(AT69,Données!$J$2:$L$208,3,FALSE),Données!$E$10:$G$12,3,FALSE)))</f>
        <v>0</v>
      </c>
      <c r="DT69" s="173">
        <f>IF(ISNA(15/(VLOOKUP(VLOOKUP(AV69,Données!$J$2:$L$208,3,FALSE),Données!$E$10:$G$12,3,FALSE))),0,15/(VLOOKUP(VLOOKUP(AV69,Données!$J$2:$L$208,3,FALSE),Données!$E$10:$G$12,3,FALSE)))</f>
        <v>0</v>
      </c>
      <c r="DU69" s="173">
        <f>IF(ISNA(15/(VLOOKUP(VLOOKUP(AX69,Données!$J$2:$L$208,3,FALSE),Données!$E$10:$G$12,3,FALSE))),0,15/(VLOOKUP(VLOOKUP(AX69,Données!$J$2:$L$208,3,FALSE),Données!$E$10:$G$12,3,FALSE)))</f>
        <v>0</v>
      </c>
      <c r="DV69" s="174">
        <f>IF(ISNA(15/(VLOOKUP(VLOOKUP(AZ69,Données!$J$2:$L$208,3,FALSE),Données!$E$10:$G$12,3,FALSE))),0,15/(VLOOKUP(VLOOKUP(AZ69,Données!$J$2:$L$208,3,FALSE),Données!$E$10:$G$12,3,FALSE)))</f>
        <v>0</v>
      </c>
      <c r="DW69" s="282">
        <v>69</v>
      </c>
      <c r="DX69" s="169">
        <f t="shared" ref="DX69:DX79" si="368">IF(DY69=0,DX68,IFERROR(ROUNDUP(SUM(DQ69:DV69)/(6-COUNTIF(DQ69:DV69,0)),0),0))</f>
        <v>28</v>
      </c>
      <c r="DY69" s="171">
        <f t="shared" ref="DY69:DY79" si="369">SUM(DK69:DP69)</f>
        <v>0</v>
      </c>
      <c r="DZ69" s="228" t="str">
        <f t="shared" si="324"/>
        <v/>
      </c>
      <c r="EA69" s="283">
        <f>HLOOKUP(DW69,Plan!$I$6:$IO$26,16,FALSE)</f>
        <v>0</v>
      </c>
      <c r="EB69" s="278" t="s">
        <v>475</v>
      </c>
      <c r="EC69" s="279" t="str">
        <f t="shared" ref="EC69:EC79" si="370">CONCATENATE(EB69,"  ",EA69)</f>
        <v>22h00  0</v>
      </c>
      <c r="ED69" s="84">
        <f t="shared" si="325"/>
        <v>0</v>
      </c>
      <c r="EE69" s="286">
        <f t="shared" ref="EE69:EE79" si="371">(DY73/8)*2+(DY72/8)*2+(DY71/8)*3+(DY70/8)*1</f>
        <v>0</v>
      </c>
      <c r="EG69" s="208">
        <f>IFERROR(ROUNDUP((BB69*(VLOOKUP(VLOOKUP(BC69,Données!$J$2:$L$208,3,FALSE),Données!$E$10:$G$12,3,FALSE)))/1,0),0)</f>
        <v>0</v>
      </c>
      <c r="EH69" s="182">
        <f>IFERROR(ROUNDUP((BD69*(VLOOKUP(VLOOKUP(BE69,Données!$J$2:$L$208,3,FALSE),Données!$E$10:$G$12,3,FALSE)))/1,0),0)</f>
        <v>0</v>
      </c>
      <c r="EI69" s="182">
        <f>IFERROR(ROUNDUP((BF69*(VLOOKUP(VLOOKUP(BG69,Données!$J$2:$L$208,3,FALSE),Données!$E$10:$G$12,3,FALSE)))/1,0),0)</f>
        <v>0</v>
      </c>
      <c r="EJ69" s="182">
        <f>IFERROR(ROUNDUP((BH69*(VLOOKUP(VLOOKUP(BI69,Données!$J$2:$L$208,3,FALSE),Données!$E$10:$G$12,3,FALSE)))/1,0),0)</f>
        <v>0</v>
      </c>
      <c r="EK69" s="182">
        <f>IFERROR(ROUNDUP((BJ69*(VLOOKUP(VLOOKUP(BK69,Données!$J$2:$L$208,3,FALSE),Données!$E$10:$G$12,3,FALSE)))/1,0),0)</f>
        <v>0</v>
      </c>
      <c r="EL69" s="183">
        <f>IFERROR(ROUNDUP((BL69*(VLOOKUP(VLOOKUP(BM69,Données!$J$2:$L$208,3,FALSE),Données!$E$10:$G$12,3,FALSE)))/1,0),0)</f>
        <v>0</v>
      </c>
      <c r="EM69" s="181">
        <f>IF(ISNA(15/(VLOOKUP(VLOOKUP(BC69,Données!$J$2:$L$208,3,FALSE),Données!$E$10:$G$12,3,FALSE))),0,15/(VLOOKUP(VLOOKUP(BC69,Données!$J$2:$L$208,3,FALSE),Données!$E$10:$G$12,3,FALSE)))</f>
        <v>0</v>
      </c>
      <c r="EN69" s="182">
        <f>IF(ISNA(15/(VLOOKUP(VLOOKUP(BE69,Données!$J$2:$L$208,3,FALSE),Données!$E$10:$G$12,3,FALSE))),0,15/(VLOOKUP(VLOOKUP(BE69,Données!$J$2:$L$208,3,FALSE),Données!$E$10:$G$12,3,FALSE)))</f>
        <v>0</v>
      </c>
      <c r="EO69" s="182">
        <f>IF(ISNA(15/(VLOOKUP(VLOOKUP(BG69,Données!$J$2:$L$208,3,FALSE),Données!$E$10:$G$12,3,FALSE))),0,15/(VLOOKUP(VLOOKUP(BG69,Données!$J$2:$L$208,3,FALSE),Données!$E$10:$G$12,3,FALSE)))</f>
        <v>0</v>
      </c>
      <c r="EP69" s="182">
        <f>IF(ISNA(15/(VLOOKUP(VLOOKUP(BI69,Données!$J$2:$L$208,3,FALSE),Données!$E$10:$G$12,3,FALSE))),0,15/(VLOOKUP(VLOOKUP(BI69,Données!$J$2:$L$208,3,FALSE),Données!$E$10:$G$12,3,FALSE)))</f>
        <v>0</v>
      </c>
      <c r="EQ69" s="182">
        <f>IF(ISNA(15/(VLOOKUP(VLOOKUP(BK69,Données!$J$2:$L$208,3,FALSE),Données!$E$10:$G$12,3,FALSE))),0,15/(VLOOKUP(VLOOKUP(BK69,Données!$J$2:$L$208,3,FALSE),Données!$E$10:$G$12,3,FALSE)))</f>
        <v>0</v>
      </c>
      <c r="ER69" s="183">
        <f>IF(ISNA(15/(VLOOKUP(VLOOKUP(BM69,Données!$J$2:$L$208,3,FALSE),Données!$E$10:$G$12,3,FALSE))),0,15/(VLOOKUP(VLOOKUP(BM69,Données!$J$2:$L$208,3,FALSE),Données!$E$10:$G$12,3,FALSE)))</f>
        <v>0</v>
      </c>
      <c r="ES69" s="293">
        <v>69</v>
      </c>
      <c r="ET69" s="573">
        <f t="shared" ref="ET69:ET79" si="372">IF(EU69=0,ET68,IFERROR(ROUNDUP(SUM(EM69:ER69)/(6-COUNTIF(EM69:ER69,0)),0),0))</f>
        <v>24</v>
      </c>
      <c r="EU69" s="180">
        <f t="shared" ref="EU69:EU79" si="373">SUM(EG69:EL69)</f>
        <v>0</v>
      </c>
      <c r="EV69" s="211" t="str">
        <f t="shared" si="326"/>
        <v/>
      </c>
      <c r="EW69" s="211">
        <f>HLOOKUP(ES69,Plan!$I$6:$IO$26,19,FALSE)</f>
        <v>3</v>
      </c>
      <c r="EX69" s="210" t="s">
        <v>475</v>
      </c>
      <c r="EY69" s="182" t="str">
        <f t="shared" ref="EY69:EY79" si="374">CONCATENATE(EX69,"  ",EW69)</f>
        <v>22h00  3</v>
      </c>
      <c r="EZ69" s="295">
        <f t="shared" si="327"/>
        <v>72</v>
      </c>
      <c r="FA69" s="296">
        <f t="shared" ref="FA69:FA79" si="375">(EU73/8)*2+(EU72/8)*2+(EU71/8)*3+(EU70/8)*1</f>
        <v>0</v>
      </c>
      <c r="FC69" s="200">
        <f>IFERROR(ROUNDUP((BO69*(VLOOKUP(VLOOKUP(BP69,Données!$J$2:$L$208,3,FALSE),Données!$E$10:$G$12,3,FALSE)))/1,0),0)</f>
        <v>0</v>
      </c>
      <c r="FD69" s="190">
        <f>IFERROR(ROUNDUP((BQ69*(VLOOKUP(VLOOKUP(BR69,Données!$J$2:$L$208,3,FALSE),Données!$E$10:$G$12,3,FALSE)))/1,0),0)</f>
        <v>0</v>
      </c>
      <c r="FE69" s="190">
        <f>IFERROR(ROUNDUP((BS69*(VLOOKUP(VLOOKUP(BT69,Données!$J$2:$L$208,3,FALSE),Données!$E$10:$G$12,3,FALSE)))/1,0),0)</f>
        <v>0</v>
      </c>
      <c r="FF69" s="190">
        <f>IFERROR(ROUNDUP((BU69*(VLOOKUP(VLOOKUP(BV69,Données!$J$2:$L$208,3,FALSE),Données!$E$10:$G$12,3,FALSE)))/1,0),0)</f>
        <v>0</v>
      </c>
      <c r="FG69" s="190">
        <f>IFERROR(ROUNDUP((BW69*(VLOOKUP(VLOOKUP(BX69,Données!$J$2:$L$208,3,FALSE),Données!$E$10:$G$12,3,FALSE)))/1,0),0)</f>
        <v>0</v>
      </c>
      <c r="FH69" s="191">
        <f>IFERROR(ROUNDUP((BY69*(VLOOKUP(VLOOKUP(BZ69,Données!$J$2:$L$208,3,FALSE),Données!$E$10:$G$12,3,FALSE)))/1,0),0)</f>
        <v>0</v>
      </c>
      <c r="FI69" s="189">
        <f>IF(ISNA(15/(VLOOKUP(VLOOKUP(BP69,Données!$J$2:$L$208,3,FALSE),Données!$E$10:$G$12,3,FALSE))),0,15/(VLOOKUP(VLOOKUP(BP69,Données!$J$2:$L$208,3,FALSE),Données!$E$10:$G$12,3,FALSE)))</f>
        <v>0</v>
      </c>
      <c r="FJ69" s="190">
        <f>IF(ISNA(15/(VLOOKUP(VLOOKUP(BR69,Données!$J$2:$L$208,3,FALSE),Données!$E$10:$G$12,3,FALSE))),0,15/(VLOOKUP(VLOOKUP(BR69,Données!$J$2:$L$208,3,FALSE),Données!$E$10:$G$12,3,FALSE)))</f>
        <v>0</v>
      </c>
      <c r="FK69" s="190">
        <f>IF(ISNA(15/(VLOOKUP(VLOOKUP(BT69,Données!$J$2:$L$208,3,FALSE),Données!$E$10:$G$12,3,FALSE))),0,15/(VLOOKUP(VLOOKUP(BT69,Données!$J$2:$L$208,3,FALSE),Données!$E$10:$G$12,3,FALSE)))</f>
        <v>0</v>
      </c>
      <c r="FL69" s="190">
        <f>IF(ISNA(15/(VLOOKUP(VLOOKUP(BV69,Données!$J$2:$L$208,3,FALSE),Données!$E$10:$G$12,3,FALSE))),0,15/(VLOOKUP(VLOOKUP(BV69,Données!$J$2:$L$208,3,FALSE),Données!$E$10:$G$12,3,FALSE)))</f>
        <v>0</v>
      </c>
      <c r="FM69" s="190">
        <f>IF(ISNA(15/(VLOOKUP(VLOOKUP(BX69,Données!$J$2:$L$208,3,FALSE),Données!$E$10:$G$12,3,FALSE))),0,15/(VLOOKUP(VLOOKUP(BX69,Données!$J$2:$L$208,3,FALSE),Données!$E$10:$G$12,3,FALSE)))</f>
        <v>0</v>
      </c>
      <c r="FN69" s="191">
        <f>IF(ISNA(15/(VLOOKUP(VLOOKUP(BZ69,Données!$J$2:$L$208,3,FALSE),Données!$E$10:$G$12,3,FALSE))),0,15/(VLOOKUP(VLOOKUP(BZ69,Données!$J$2:$L$208,3,FALSE),Données!$E$10:$G$12,3,FALSE)))</f>
        <v>0</v>
      </c>
      <c r="FO69" s="305">
        <v>69</v>
      </c>
      <c r="FP69" s="188">
        <f t="shared" ref="FP69:FP79" si="376">IF(FQ69=0,FP68,IFERROR(ROUNDUP(SUM(FI69:FN69)/(6-COUNTIF(FI69:FN69,0)),0),0))</f>
        <v>36</v>
      </c>
      <c r="FQ69" s="190">
        <f t="shared" ref="FQ69:FQ79" si="377">SUM(FC69:FH69)</f>
        <v>0</v>
      </c>
      <c r="FR69" s="203" t="str">
        <f t="shared" si="328"/>
        <v/>
      </c>
      <c r="FS69" s="203">
        <f>HLOOKUP(FO69,Plan!$I$6:$IO$26,20,FALSE)</f>
        <v>0</v>
      </c>
      <c r="FT69" s="202" t="s">
        <v>475</v>
      </c>
      <c r="FU69" s="190" t="str">
        <f t="shared" ref="FU69:FU79" si="378">CONCATENATE(FT69,"  ",FS69)</f>
        <v>22h00  0</v>
      </c>
      <c r="FV69" s="307">
        <f t="shared" si="329"/>
        <v>0</v>
      </c>
      <c r="FW69" s="308">
        <f t="shared" si="145"/>
        <v>1389</v>
      </c>
      <c r="FY69" s="233">
        <f>IFERROR(ROUNDUP((CB69*(VLOOKUP(VLOOKUP(CC69,Données!$J$2:$L$208,3,FALSE),Données!$E$10:$G$12,3,FALSE)))/1,0),0)</f>
        <v>0</v>
      </c>
      <c r="FZ69" s="218">
        <f>IFERROR(ROUNDUP((CD69*(VLOOKUP(VLOOKUP(CE69,Données!$J$2:$L$208,3,FALSE),Données!$E$10:$G$12,3,FALSE)))/1,0),0)</f>
        <v>0</v>
      </c>
      <c r="GA69" s="218">
        <f>IFERROR(ROUNDUP((CF69*(VLOOKUP(VLOOKUP(CG69,Données!$J$2:$L$208,3,FALSE),Données!$E$10:$G$12,3,FALSE)))/1,0),0)</f>
        <v>0</v>
      </c>
      <c r="GB69" s="218">
        <f>IFERROR(ROUNDUP((CH69*(VLOOKUP(VLOOKUP(CI69,Données!$J$2:$L$208,3,FALSE),Données!$E$10:$G$12,3,FALSE)))/1,0),0)</f>
        <v>0</v>
      </c>
      <c r="GC69" s="218">
        <f>IFERROR(ROUNDUP((CJ69*(VLOOKUP(VLOOKUP(CK69,Données!$J$2:$L$208,3,FALSE),Données!$E$10:$G$12,3,FALSE)))/1,0),0)</f>
        <v>0</v>
      </c>
      <c r="GD69" s="219">
        <f>IFERROR(ROUNDUP((CL69*(VLOOKUP(VLOOKUP(CM69,Données!$J$2:$L$208,3,FALSE),Données!$E$10:$G$12,3,FALSE)))/1,0),0)</f>
        <v>0</v>
      </c>
      <c r="GE69" s="217">
        <f>IF(ISNA(15/(VLOOKUP(VLOOKUP(CC69,Données!$J$2:$L$208,3,FALSE),Données!$E$10:$G$12,3,FALSE))),0,15/(VLOOKUP(VLOOKUP(CC69,Données!$J$2:$L$208,3,FALSE),Données!$E$10:$G$12,3,FALSE)))</f>
        <v>0</v>
      </c>
      <c r="GF69" s="218">
        <f>IF(ISNA(15/(VLOOKUP(VLOOKUP(CE69,Données!$J$2:$L$208,3,FALSE),Données!$E$10:$G$12,3,FALSE))),0,15/(VLOOKUP(VLOOKUP(CE69,Données!$J$2:$L$208,3,FALSE),Données!$E$10:$G$12,3,FALSE)))</f>
        <v>0</v>
      </c>
      <c r="GG69" s="218">
        <f>IF(ISNA(15/(VLOOKUP(VLOOKUP(CG69,Données!$J$2:$L$208,3,FALSE),Données!$E$10:$G$12,3,FALSE))),0,15/(VLOOKUP(VLOOKUP(CG69,Données!$J$2:$L$208,3,FALSE),Données!$E$10:$G$12,3,FALSE)))</f>
        <v>0</v>
      </c>
      <c r="GH69" s="218">
        <f>IF(ISNA(15/(VLOOKUP(VLOOKUP(CI69,Données!$J$2:$L$208,3,FALSE),Données!$E$10:$G$12,3,FALSE))),0,15/(VLOOKUP(VLOOKUP(CI69,Données!$J$2:$L$208,3,FALSE),Données!$E$10:$G$12,3,FALSE)))</f>
        <v>0</v>
      </c>
      <c r="GI69" s="218">
        <f>IF(ISNA(15/(VLOOKUP(VLOOKUP(CK69,Données!$J$2:$L$208,3,FALSE),Données!$E$10:$G$12,3,FALSE))),0,15/(VLOOKUP(VLOOKUP(CK69,Données!$J$2:$L$208,3,FALSE),Données!$E$10:$G$12,3,FALSE)))</f>
        <v>0</v>
      </c>
      <c r="GJ69" s="219">
        <f>IF(ISNA(15/(VLOOKUP(VLOOKUP(CM69,Données!$J$2:$L$208,3,FALSE),Données!$E$10:$G$12,3,FALSE))),0,15/(VLOOKUP(VLOOKUP(CM69,Données!$J$2:$L$208,3,FALSE),Données!$E$10:$G$12,3,FALSE)))</f>
        <v>0</v>
      </c>
      <c r="GK69" s="318">
        <v>69</v>
      </c>
      <c r="GL69" s="216">
        <f t="shared" ref="GL69:GL79" si="379">IF(GM69=0,GL68,IFERROR(ROUNDUP(SUM(GE69:GJ69)/(6-COUNTIF(GE69:GJ69,0)),0),0))</f>
        <v>36</v>
      </c>
      <c r="GM69" s="218">
        <f t="shared" ref="GM69:GM79" si="380">SUM(FY69:GD69)</f>
        <v>0</v>
      </c>
      <c r="GN69" s="236" t="str">
        <f t="shared" si="330"/>
        <v/>
      </c>
      <c r="GO69" s="236">
        <f>HLOOKUP(GK69,Plan!$I$6:$IO$26,21,FALSE)</f>
        <v>0</v>
      </c>
      <c r="GP69" s="235" t="s">
        <v>475</v>
      </c>
      <c r="GQ69" s="218" t="str">
        <f t="shared" ref="GQ69:GQ79" si="381">CONCATENATE(GP69,"  ",GO69)</f>
        <v>22h00  0</v>
      </c>
      <c r="GR69" s="320">
        <f t="shared" si="331"/>
        <v>0</v>
      </c>
      <c r="GS69" s="321">
        <f t="shared" si="146"/>
        <v>269</v>
      </c>
      <c r="GU69" s="427">
        <v>0.91666666666666663</v>
      </c>
      <c r="GV69" s="433" t="e">
        <f>#REF!</f>
        <v>#REF!</v>
      </c>
      <c r="GW69" s="434" t="e">
        <f>#REF!</f>
        <v>#REF!</v>
      </c>
      <c r="GX69" s="448" t="e">
        <f t="shared" ref="GX69:GX79" si="382">IF(OR(GV69=4,GW69=4),8,0)</f>
        <v>#REF!</v>
      </c>
      <c r="GY69" s="433" t="e">
        <f>#REF!</f>
        <v>#REF!</v>
      </c>
      <c r="GZ69" s="422" t="e">
        <f>#REF!</f>
        <v>#REF!</v>
      </c>
      <c r="HA69" s="434" t="e">
        <f>#REF!</f>
        <v>#REF!</v>
      </c>
      <c r="HB69" s="451" t="e">
        <f t="shared" ref="HB69:HB79" si="383">IF(OR(GY69=4,GZ69=4,HA69=4),4,0)</f>
        <v>#REF!</v>
      </c>
      <c r="HD69" s="427">
        <v>0.91666666666666663</v>
      </c>
      <c r="HE69" s="453">
        <f>IF(AB69=0,"",IF(VLOOKUP(AC69,Données!$J$2:$M$258,4,FALSE)="G",AB69,""))</f>
        <v>143</v>
      </c>
      <c r="HF69" s="397" t="str">
        <f>IF(AD69=0,"",IF(VLOOKUP(AE69,Données!$J$2:$M$258,4,FALSE)="G",AD69,""))</f>
        <v/>
      </c>
      <c r="HG69" s="397" t="str">
        <f>IF(AF69=0,"",IF(VLOOKUP(AG69,Données!$J$2:$M$258,4,FALSE)="G",AF69,""))</f>
        <v/>
      </c>
      <c r="HH69" s="397" t="str">
        <f>IF(AH69=0,"",IF(VLOOKUP(AI69,Données!$J$2:$M$258,4,FALSE)="G",AH69,""))</f>
        <v/>
      </c>
      <c r="HI69" s="397" t="str">
        <f>IF(AJ69=0,"",IF(VLOOKUP(AK69,Données!$J$2:$M$258,4,FALSE)="G",AJ69,""))</f>
        <v/>
      </c>
      <c r="HJ69" s="461" t="str">
        <f>IF(AL69=0,"",IF(VLOOKUP(AM69,Données!$J$2:$M$258,4,FALSE)="G",AL69,""))</f>
        <v/>
      </c>
      <c r="HK69" s="464">
        <f t="shared" ref="HK69:HK79" si="384">SUM(HE69:HJ69)</f>
        <v>143</v>
      </c>
      <c r="HL69" s="453" t="str">
        <f>IF(AO69=0,"",IF(VLOOKUP(AP69,Données!$J$2:$M$258,4,FALSE)="G",AO69,""))</f>
        <v/>
      </c>
      <c r="HM69" s="397" t="str">
        <f>IF(AQ69=0,"",IF(VLOOKUP(AR69,Données!$J$2:$M$258,4,FALSE)="G",AQ69,""))</f>
        <v/>
      </c>
      <c r="HN69" s="397" t="str">
        <f>IF(AS69=0,"",IF(VLOOKUP(AT69,Données!$J$2:$M$258,4,FALSE)="G",AS69,""))</f>
        <v/>
      </c>
      <c r="HO69" s="397" t="str">
        <f>IF(AU69=0,"",IF(VLOOKUP(AV69,Données!$J$2:$M$258,4,FALSE)="G",AU69,""))</f>
        <v/>
      </c>
      <c r="HP69" s="397" t="str">
        <f>IF(AW69=0,"",IF(VLOOKUP(AX69,Données!$J$2:$M$258,4,FALSE)="G",AW69,""))</f>
        <v/>
      </c>
      <c r="HQ69" s="461" t="str">
        <f>IF(AY69=0,"",IF(VLOOKUP(AZ69,Données!$J$2:$M$258,4,FALSE)="G",AY69,""))</f>
        <v/>
      </c>
      <c r="HR69" s="464">
        <f t="shared" ref="HR69:HR79" si="385">SUM(HL69:HQ69)</f>
        <v>0</v>
      </c>
      <c r="HS69" s="453" t="str">
        <f>IF(BB69=0,"",IF(VLOOKUP(BC69,Données!$J$2:$M$258,4,FALSE)="G",BB69,""))</f>
        <v/>
      </c>
      <c r="HT69" s="397" t="str">
        <f>IF(BD69=0,"",IF(VLOOKUP(BE69,Données!$J$2:$M$258,4,FALSE)="G",BD69,""))</f>
        <v/>
      </c>
      <c r="HU69" s="397" t="str">
        <f>IF(BF69=0,"",IF(VLOOKUP(BG69,Données!$J$2:$M$258,4,FALSE)="G",BF69,""))</f>
        <v/>
      </c>
      <c r="HV69" s="397" t="str">
        <f>IF(BH69=0,"",IF(VLOOKUP(BI69,Données!$J$2:$M$258,4,FALSE)="G",BH69,""))</f>
        <v/>
      </c>
      <c r="HW69" s="397" t="str">
        <f>IF(BJ69=0,"",IF(VLOOKUP(BK69,Données!$J$2:$M$258,4,FALSE)="G",BJ69,""))</f>
        <v/>
      </c>
      <c r="HX69" s="461" t="str">
        <f>IF(BL69=0,"",IF(VLOOKUP(BM69,Données!$J$2:$M$258,4,FALSE)="G",BL69,""))</f>
        <v/>
      </c>
      <c r="HY69" s="464">
        <f t="shared" ref="HY69:HY79" si="386">SUM(HS69:HX69)</f>
        <v>0</v>
      </c>
      <c r="HZ69" s="453" t="str">
        <f>IF(BO69=0,"",IF(VLOOKUP(BP69,Données!$J$2:$M$258,4,FALSE)="G",BO69,""))</f>
        <v/>
      </c>
      <c r="IA69" s="397" t="str">
        <f>IF(BQ69=0,"",IF(VLOOKUP(BR69,Données!$J$2:$M$258,4,FALSE)="G",BQ69,""))</f>
        <v/>
      </c>
      <c r="IB69" s="397" t="str">
        <f>IF(BS69=0,"",IF(VLOOKUP(BT69,Données!$J$2:$M$258,4,FALSE)="G",BS69,""))</f>
        <v/>
      </c>
      <c r="IC69" s="397" t="str">
        <f>IF(BU69=0,"",IF(VLOOKUP(BV69,Données!$J$2:$M$258,4,FALSE)="G",BU69,""))</f>
        <v/>
      </c>
      <c r="ID69" s="397" t="str">
        <f>IF(BW69=0,"",IF(VLOOKUP(BX69,Données!$J$2:$M$258,4,FALSE)="G",BW69,""))</f>
        <v/>
      </c>
      <c r="IE69" s="461" t="str">
        <f>IF(BY69=0,"",IF(VLOOKUP(BZ69,Données!$J$2:$M$258,4,FALSE)="G",BY69,""))</f>
        <v/>
      </c>
      <c r="IF69" s="464">
        <f t="shared" ref="IF69:IF79" si="387">SUM(HZ69:IE69)</f>
        <v>0</v>
      </c>
      <c r="IG69" s="453" t="str">
        <f>IF(CB69=0,"",IF(VLOOKUP(CC69,Données!$J$2:$M$258,4,FALSE)="G",CB69,""))</f>
        <v/>
      </c>
      <c r="IH69" s="397" t="str">
        <f>IF(CD69=0,"",IF(VLOOKUP(CE69,Données!$J$2:$M$258,4,FALSE)="G",CD69,""))</f>
        <v/>
      </c>
      <c r="II69" s="397" t="str">
        <f>IF(CF69=0,"",IF(VLOOKUP(CG69,Données!$J$2:$M$258,4,FALSE)="G",CF69,""))</f>
        <v/>
      </c>
      <c r="IJ69" s="397" t="str">
        <f>IF(CH69=0,"",IF(VLOOKUP(CI69,Données!$J$2:$M$258,4,FALSE)="G",CH69,""))</f>
        <v/>
      </c>
      <c r="IK69" s="397" t="str">
        <f>IF(CJ69=0,"",IF(VLOOKUP(CK69,Données!$J$2:$M$258,4,FALSE)="G",CJ69,""))</f>
        <v/>
      </c>
      <c r="IL69" s="461" t="str">
        <f>IF(CL69=0,"",IF(VLOOKUP(CM69,Données!$J$2:$M$258,4,FALSE)="G",CL69,""))</f>
        <v/>
      </c>
      <c r="IM69" s="464">
        <f t="shared" ref="IM69:IM79" si="388">SUM(IG69:IL69)</f>
        <v>0</v>
      </c>
      <c r="IO69" s="480">
        <f t="shared" si="332"/>
        <v>143</v>
      </c>
      <c r="IP69" s="481">
        <f t="shared" si="333"/>
        <v>0</v>
      </c>
      <c r="IQ69" s="482">
        <f t="shared" si="334"/>
        <v>0</v>
      </c>
      <c r="IR69" s="483">
        <f t="shared" si="335"/>
        <v>0</v>
      </c>
      <c r="IS69" s="484">
        <f t="shared" si="336"/>
        <v>143</v>
      </c>
      <c r="IT69" s="481">
        <f t="shared" si="337"/>
        <v>0</v>
      </c>
      <c r="IU69" s="482">
        <f t="shared" ref="IU69:IU79" si="389">DE69</f>
        <v>4</v>
      </c>
      <c r="IV69" s="485">
        <f t="shared" ref="IV69:IV79" si="390">EA69</f>
        <v>0</v>
      </c>
      <c r="IW69" s="483">
        <f>HLOOKUP(FO69,Plan!$I$6:$IO$30,25,FALSE)</f>
        <v>0</v>
      </c>
      <c r="IX69" s="482" t="str">
        <f t="shared" si="338"/>
        <v>22h00  4</v>
      </c>
      <c r="IY69" s="485">
        <f t="shared" si="339"/>
        <v>144</v>
      </c>
      <c r="IZ69" s="486">
        <f t="shared" si="340"/>
        <v>58</v>
      </c>
      <c r="JA69" s="484" t="str">
        <f t="shared" si="341"/>
        <v>22h00  0</v>
      </c>
      <c r="JB69" s="485">
        <f t="shared" si="342"/>
        <v>0</v>
      </c>
      <c r="JC69" s="487">
        <f t="shared" si="343"/>
        <v>0</v>
      </c>
      <c r="JD69" s="488" t="e">
        <f t="shared" ref="JD69:JD79" si="391">GX69</f>
        <v>#REF!</v>
      </c>
      <c r="JF69" s="512">
        <f t="shared" si="344"/>
        <v>0</v>
      </c>
      <c r="JG69" s="513">
        <f t="shared" si="345"/>
        <v>0</v>
      </c>
      <c r="JH69" s="514">
        <f t="shared" si="346"/>
        <v>0</v>
      </c>
      <c r="JI69" s="515">
        <f t="shared" si="347"/>
        <v>0</v>
      </c>
      <c r="JJ69" s="513">
        <f t="shared" si="348"/>
        <v>0</v>
      </c>
      <c r="JK69" s="516">
        <f t="shared" si="349"/>
        <v>0</v>
      </c>
      <c r="JL69" s="517">
        <f t="shared" si="350"/>
        <v>0</v>
      </c>
      <c r="JM69" s="513">
        <f t="shared" si="351"/>
        <v>0</v>
      </c>
      <c r="JN69" s="514">
        <f t="shared" si="352"/>
        <v>0</v>
      </c>
      <c r="JO69" s="506">
        <f t="shared" ref="JO69:JO79" si="392">EW69</f>
        <v>3</v>
      </c>
      <c r="JP69" s="507">
        <f t="shared" ref="JP69:JP79" si="393">FS69</f>
        <v>0</v>
      </c>
      <c r="JQ69" s="507">
        <f t="shared" ref="JQ69:JQ79" si="394">GO69</f>
        <v>0</v>
      </c>
      <c r="JR69" s="508">
        <f>HLOOKUP(GK69,Plan!$I$6:$IO$30,25,FALSE)</f>
        <v>0</v>
      </c>
      <c r="JS69" s="515" t="str">
        <f t="shared" si="353"/>
        <v>22h00  3</v>
      </c>
      <c r="JT69" s="513">
        <f t="shared" si="354"/>
        <v>72</v>
      </c>
      <c r="JU69" s="518">
        <f t="shared" si="355"/>
        <v>0</v>
      </c>
      <c r="JV69" s="517" t="str">
        <f t="shared" si="356"/>
        <v>22h00  0</v>
      </c>
      <c r="JW69" s="513">
        <f t="shared" si="357"/>
        <v>0</v>
      </c>
      <c r="JX69" s="519">
        <f t="shared" si="358"/>
        <v>1389</v>
      </c>
      <c r="JY69" s="515" t="str">
        <f t="shared" si="359"/>
        <v>22h00  0</v>
      </c>
      <c r="JZ69" s="513">
        <f t="shared" si="360"/>
        <v>0</v>
      </c>
      <c r="KA69" s="518">
        <f t="shared" si="361"/>
        <v>269</v>
      </c>
      <c r="KB69" s="520" t="e">
        <f t="shared" ref="KB69:KB79" si="395">HB69</f>
        <v>#REF!</v>
      </c>
    </row>
    <row r="70" spans="1:288" ht="14.25" x14ac:dyDescent="0.2">
      <c r="A70" s="385">
        <f t="shared" si="253"/>
        <v>69</v>
      </c>
      <c r="B70" s="386" t="s">
        <v>407</v>
      </c>
      <c r="C70" s="387" t="s">
        <v>599</v>
      </c>
      <c r="D70" s="388" t="s">
        <v>883</v>
      </c>
      <c r="E70" s="388" t="s">
        <v>232</v>
      </c>
      <c r="F70" s="388">
        <v>173</v>
      </c>
      <c r="G70" s="394" t="str">
        <f>IF(ISNA(VLOOKUP(E70,Données!$J$2:$K$258,2,FALSE)),"",VLOOKUP(E70,Données!$J$2:$K$258,2,FALSE))</f>
        <v>Istanbul</v>
      </c>
      <c r="H70" s="80"/>
      <c r="I70" s="77" t="str">
        <f t="shared" si="362"/>
        <v>1435GPA</v>
      </c>
      <c r="J70" s="82"/>
      <c r="K70" s="344" t="s">
        <v>13</v>
      </c>
      <c r="M70" s="84">
        <f t="shared" si="254"/>
        <v>2</v>
      </c>
      <c r="N70" s="84">
        <f t="shared" si="255"/>
        <v>1</v>
      </c>
      <c r="O70" s="84">
        <f t="shared" si="256"/>
        <v>0</v>
      </c>
      <c r="P70" s="84">
        <f t="shared" si="257"/>
        <v>0</v>
      </c>
      <c r="Q70" s="84">
        <f t="shared" si="258"/>
        <v>0</v>
      </c>
      <c r="S70" s="86" t="str">
        <f t="shared" si="363"/>
        <v>1435</v>
      </c>
      <c r="T70" s="371" t="str">
        <f>VLOOKUP(S70,Données!$Q$2:$R$229,2,FALSE)</f>
        <v>1430</v>
      </c>
      <c r="U70" s="85">
        <f>COUNTIF($T$4:T70,T70)</f>
        <v>3</v>
      </c>
      <c r="V70" s="85" t="str">
        <f t="shared" si="259"/>
        <v>GPA</v>
      </c>
      <c r="W70" s="85" t="str">
        <f t="shared" si="364"/>
        <v>14303GPA</v>
      </c>
      <c r="X70" s="85">
        <f t="shared" si="260"/>
        <v>107</v>
      </c>
      <c r="Y70" s="85" t="str">
        <f t="shared" si="261"/>
        <v>RUH</v>
      </c>
      <c r="AA70" s="342" t="s">
        <v>60</v>
      </c>
      <c r="AB70" s="107">
        <f t="shared" si="262"/>
        <v>0</v>
      </c>
      <c r="AC70" s="106" t="str">
        <f t="shared" si="365"/>
        <v/>
      </c>
      <c r="AD70" s="97">
        <f t="shared" si="263"/>
        <v>0</v>
      </c>
      <c r="AE70" s="106" t="str">
        <f t="shared" si="264"/>
        <v/>
      </c>
      <c r="AF70" s="97">
        <f t="shared" si="265"/>
        <v>0</v>
      </c>
      <c r="AG70" s="106" t="str">
        <f t="shared" si="266"/>
        <v/>
      </c>
      <c r="AH70" s="97">
        <f t="shared" si="267"/>
        <v>0</v>
      </c>
      <c r="AI70" s="106" t="str">
        <f t="shared" si="268"/>
        <v/>
      </c>
      <c r="AJ70" s="97">
        <f t="shared" si="269"/>
        <v>0</v>
      </c>
      <c r="AK70" s="106" t="str">
        <f t="shared" si="270"/>
        <v/>
      </c>
      <c r="AL70" s="97">
        <f t="shared" si="271"/>
        <v>0</v>
      </c>
      <c r="AM70" s="108" t="str">
        <f t="shared" si="272"/>
        <v/>
      </c>
      <c r="AN70" s="113"/>
      <c r="AO70" s="115">
        <f t="shared" si="273"/>
        <v>0</v>
      </c>
      <c r="AP70" s="114" t="str">
        <f t="shared" si="274"/>
        <v/>
      </c>
      <c r="AQ70" s="89">
        <f t="shared" si="275"/>
        <v>0</v>
      </c>
      <c r="AR70" s="114" t="str">
        <f t="shared" si="276"/>
        <v/>
      </c>
      <c r="AS70" s="89">
        <f t="shared" si="277"/>
        <v>0</v>
      </c>
      <c r="AT70" s="114" t="str">
        <f t="shared" si="278"/>
        <v/>
      </c>
      <c r="AU70" s="89">
        <f t="shared" si="279"/>
        <v>0</v>
      </c>
      <c r="AV70" s="114" t="str">
        <f t="shared" si="280"/>
        <v/>
      </c>
      <c r="AW70" s="89">
        <f t="shared" si="281"/>
        <v>0</v>
      </c>
      <c r="AX70" s="114" t="str">
        <f t="shared" si="282"/>
        <v/>
      </c>
      <c r="AY70" s="89">
        <f t="shared" si="283"/>
        <v>0</v>
      </c>
      <c r="AZ70" s="116" t="str">
        <f t="shared" si="284"/>
        <v/>
      </c>
      <c r="BA70" s="113"/>
      <c r="BB70" s="122">
        <f t="shared" si="285"/>
        <v>0</v>
      </c>
      <c r="BC70" s="121" t="str">
        <f t="shared" si="286"/>
        <v/>
      </c>
      <c r="BD70" s="91">
        <f t="shared" si="287"/>
        <v>0</v>
      </c>
      <c r="BE70" s="121" t="str">
        <f t="shared" si="288"/>
        <v/>
      </c>
      <c r="BF70" s="91">
        <f t="shared" si="289"/>
        <v>0</v>
      </c>
      <c r="BG70" s="121" t="str">
        <f t="shared" si="290"/>
        <v/>
      </c>
      <c r="BH70" s="91">
        <f t="shared" si="291"/>
        <v>0</v>
      </c>
      <c r="BI70" s="121" t="str">
        <f t="shared" si="292"/>
        <v/>
      </c>
      <c r="BJ70" s="91">
        <f t="shared" si="293"/>
        <v>0</v>
      </c>
      <c r="BK70" s="121" t="str">
        <f t="shared" si="294"/>
        <v/>
      </c>
      <c r="BL70" s="91">
        <f t="shared" si="295"/>
        <v>0</v>
      </c>
      <c r="BM70" s="123" t="str">
        <f t="shared" si="296"/>
        <v/>
      </c>
      <c r="BN70" s="113"/>
      <c r="BO70" s="129">
        <f t="shared" si="297"/>
        <v>0</v>
      </c>
      <c r="BP70" s="128" t="str">
        <f t="shared" si="298"/>
        <v/>
      </c>
      <c r="BQ70" s="93">
        <f t="shared" si="299"/>
        <v>0</v>
      </c>
      <c r="BR70" s="128" t="str">
        <f t="shared" si="300"/>
        <v/>
      </c>
      <c r="BS70" s="93">
        <f t="shared" si="301"/>
        <v>0</v>
      </c>
      <c r="BT70" s="128" t="str">
        <f t="shared" si="302"/>
        <v/>
      </c>
      <c r="BU70" s="93">
        <f t="shared" si="303"/>
        <v>0</v>
      </c>
      <c r="BV70" s="128" t="str">
        <f t="shared" si="304"/>
        <v/>
      </c>
      <c r="BW70" s="93">
        <f t="shared" si="305"/>
        <v>0</v>
      </c>
      <c r="BX70" s="128" t="str">
        <f t="shared" si="306"/>
        <v/>
      </c>
      <c r="BY70" s="93">
        <f t="shared" si="307"/>
        <v>0</v>
      </c>
      <c r="BZ70" s="130" t="str">
        <f t="shared" si="308"/>
        <v/>
      </c>
      <c r="CA70" s="113"/>
      <c r="CB70" s="136">
        <f t="shared" si="309"/>
        <v>0</v>
      </c>
      <c r="CC70" s="135" t="str">
        <f t="shared" si="310"/>
        <v/>
      </c>
      <c r="CD70" s="95">
        <f t="shared" si="311"/>
        <v>0</v>
      </c>
      <c r="CE70" s="135" t="str">
        <f t="shared" si="312"/>
        <v/>
      </c>
      <c r="CF70" s="95">
        <f t="shared" si="313"/>
        <v>0</v>
      </c>
      <c r="CG70" s="135" t="str">
        <f t="shared" si="314"/>
        <v/>
      </c>
      <c r="CH70" s="95">
        <f t="shared" si="315"/>
        <v>0</v>
      </c>
      <c r="CI70" s="135" t="str">
        <f t="shared" si="316"/>
        <v/>
      </c>
      <c r="CJ70" s="95">
        <f t="shared" si="317"/>
        <v>0</v>
      </c>
      <c r="CK70" s="135" t="str">
        <f t="shared" si="318"/>
        <v/>
      </c>
      <c r="CL70" s="95">
        <f t="shared" si="319"/>
        <v>0</v>
      </c>
      <c r="CM70" s="137" t="str">
        <f t="shared" si="320"/>
        <v/>
      </c>
      <c r="CO70" s="163">
        <f>IFERROR(ROUNDUP((AB70*(VLOOKUP(VLOOKUP(AC70,Données!$J$2:$L$208,3,FALSE),Données!$E$10:$G$12,3,FALSE)))/1,0),0)</f>
        <v>0</v>
      </c>
      <c r="CP70" s="159">
        <f>IFERROR(ROUNDUP((AD70*(VLOOKUP(VLOOKUP(AE70,Données!$J$2:$L$208,3,FALSE),Données!$E$10:$G$12,3,FALSE)))/1,0),0)</f>
        <v>0</v>
      </c>
      <c r="CQ70" s="159">
        <f>IFERROR(ROUNDUP((AF70*(VLOOKUP(VLOOKUP(AG70,Données!$J$2:$L$208,3,FALSE),Données!$E$10:$G$12,3,FALSE)))/1,0),0)</f>
        <v>0</v>
      </c>
      <c r="CR70" s="159">
        <f>IFERROR(ROUNDUP((AH70*(VLOOKUP(VLOOKUP(AI70,Données!$J$2:$L$208,3,FALSE),Données!$E$10:$G$12,3,FALSE)))/1,0),0)</f>
        <v>0</v>
      </c>
      <c r="CS70" s="159">
        <f>IFERROR(ROUNDUP((AJ70*(VLOOKUP(VLOOKUP(AK70,Données!$J$2:$L$208,3,FALSE),Données!$E$10:$G$12,3,FALSE)))/1,0),0)</f>
        <v>0</v>
      </c>
      <c r="CT70" s="160">
        <f>IFERROR(ROUNDUP((AL70*(VLOOKUP(VLOOKUP(AM70,Données!$J$2:$L$208,3,FALSE),Données!$E$10:$G$12,3,FALSE)))/1,0),0)</f>
        <v>0</v>
      </c>
      <c r="CU70" s="158">
        <f>IF(ISNA(15/(VLOOKUP(VLOOKUP(AC70,Données!$J$2:$L$208,3,FALSE),Données!$E$10:$G$12,3,FALSE))),0,15/(VLOOKUP(VLOOKUP(AC70,Données!$J$2:$L$208,3,FALSE),Données!$E$10:$G$12,3,FALSE)))</f>
        <v>0</v>
      </c>
      <c r="CV70" s="159">
        <f>IF(ISNA(15/(VLOOKUP(VLOOKUP(AE70,Données!$J$2:$L$208,3,FALSE),Données!$E$10:$G$12,3,FALSE))),0,15/(VLOOKUP(VLOOKUP(AE70,Données!$J$2:$L$208,3,FALSE),Données!$E$10:$G$12,3,FALSE)))</f>
        <v>0</v>
      </c>
      <c r="CW70" s="159">
        <f>IF(ISNA(15/(VLOOKUP(VLOOKUP(AG70,Données!$J$2:$L$208,3,FALSE),Données!$E$10:$G$12,3,FALSE))),0,15/(VLOOKUP(VLOOKUP(AG70,Données!$J$2:$L$208,3,FALSE),Données!$E$10:$G$12,3,FALSE)))</f>
        <v>0</v>
      </c>
      <c r="CX70" s="159">
        <f>IF(ISNA(15/(VLOOKUP(VLOOKUP(AI70,Données!$J$2:$L$208,3,FALSE),Données!$E$10:$G$12,3,FALSE))),0,15/(VLOOKUP(VLOOKUP(AI70,Données!$J$2:$L$208,3,FALSE),Données!$E$10:$G$12,3,FALSE)))</f>
        <v>0</v>
      </c>
      <c r="CY70" s="159">
        <f>IF(ISNA(15/(VLOOKUP(VLOOKUP(AK70,Données!$J$2:$L$208,3,FALSE),Données!$E$10:$G$12,3,FALSE))),0,15/(VLOOKUP(VLOOKUP(AK70,Données!$J$2:$L$208,3,FALSE),Données!$E$10:$G$12,3,FALSE)))</f>
        <v>0</v>
      </c>
      <c r="CZ70" s="160">
        <f>IF(ISNA(15/(VLOOKUP(VLOOKUP(AM70,Données!$J$2:$L$208,3,FALSE),Données!$E$10:$G$12,3,FALSE))),0,15/(VLOOKUP(VLOOKUP(AM70,Données!$J$2:$L$208,3,FALSE),Données!$E$10:$G$12,3,FALSE)))</f>
        <v>0</v>
      </c>
      <c r="DA70" s="258">
        <v>70</v>
      </c>
      <c r="DB70" s="162">
        <f t="shared" si="366"/>
        <v>36</v>
      </c>
      <c r="DC70" s="161">
        <f t="shared" si="321"/>
        <v>0</v>
      </c>
      <c r="DD70" s="256">
        <f t="shared" si="322"/>
        <v>0</v>
      </c>
      <c r="DE70" s="259">
        <f>HLOOKUP(DA70,Plan!$I$6:$IO$26,17,FALSE)</f>
        <v>4</v>
      </c>
      <c r="DF70" s="164" t="s">
        <v>476</v>
      </c>
      <c r="DG70" s="157" t="str">
        <f t="shared" si="367"/>
        <v>22h15  4</v>
      </c>
      <c r="DH70" s="332">
        <f t="shared" si="323"/>
        <v>144</v>
      </c>
      <c r="DI70" s="334">
        <f t="shared" ref="DI70:DI79" si="396">IF((DI69-DH69)+DC70&lt;0,DC70,(DI69-DH69)+DC70)</f>
        <v>0</v>
      </c>
      <c r="DK70" s="226">
        <f>IFERROR(ROUNDUP((AO70*(VLOOKUP(VLOOKUP(AP70,Données!$J$2:$L$208,3,FALSE),Données!$E$10:$G$12,3,FALSE)))/1,0),0)</f>
        <v>0</v>
      </c>
      <c r="DL70" s="173">
        <f>IFERROR(ROUNDUP((AQ70*(VLOOKUP(VLOOKUP(AR70,Données!$J$2:$L$208,3,FALSE),Données!$E$10:$G$12,3,FALSE)))/1,0),0)</f>
        <v>0</v>
      </c>
      <c r="DM70" s="173">
        <f>IFERROR(ROUNDUP((AS70*(VLOOKUP(VLOOKUP(AT70,Données!$J$2:$L$208,3,FALSE),Données!$E$10:$G$12,3,FALSE)))/1,0),0)</f>
        <v>0</v>
      </c>
      <c r="DN70" s="173">
        <f>IFERROR(ROUNDUP((AU70*(VLOOKUP(VLOOKUP(AV70,Données!$J$2:$L$208,3,FALSE),Données!$E$10:$G$12,3,FALSE)))/1,0),0)</f>
        <v>0</v>
      </c>
      <c r="DO70" s="173">
        <f>IFERROR(ROUNDUP((AW70*(VLOOKUP(VLOOKUP(AX70,Données!$J$2:$L$208,3,FALSE),Données!$E$10:$G$12,3,FALSE)))/1,0),0)</f>
        <v>0</v>
      </c>
      <c r="DP70" s="174">
        <f>IFERROR(ROUNDUP((AY70*(VLOOKUP(VLOOKUP(AZ70,Données!$J$2:$L$208,3,FALSE),Données!$E$10:$G$12,3,FALSE)))/1,0),0)</f>
        <v>0</v>
      </c>
      <c r="DQ70" s="172">
        <f>IF(ISNA(15/(VLOOKUP(VLOOKUP(AP70,Données!$J$2:$L$208,3,FALSE),Données!$E$10:$G$12,3,FALSE))),0,15/(VLOOKUP(VLOOKUP(AP70,Données!$J$2:$L$208,3,FALSE),Données!$E$10:$G$12,3,FALSE)))</f>
        <v>0</v>
      </c>
      <c r="DR70" s="173">
        <f>IF(ISNA(15/(VLOOKUP(VLOOKUP(AR70,Données!$J$2:$L$208,3,FALSE),Données!$E$10:$G$12,3,FALSE))),0,15/(VLOOKUP(VLOOKUP(AR70,Données!$J$2:$L$208,3,FALSE),Données!$E$10:$G$12,3,FALSE)))</f>
        <v>0</v>
      </c>
      <c r="DS70" s="173">
        <f>IF(ISNA(15/(VLOOKUP(VLOOKUP(AT70,Données!$J$2:$L$208,3,FALSE),Données!$E$10:$G$12,3,FALSE))),0,15/(VLOOKUP(VLOOKUP(AT70,Données!$J$2:$L$208,3,FALSE),Données!$E$10:$G$12,3,FALSE)))</f>
        <v>0</v>
      </c>
      <c r="DT70" s="173">
        <f>IF(ISNA(15/(VLOOKUP(VLOOKUP(AV70,Données!$J$2:$L$208,3,FALSE),Données!$E$10:$G$12,3,FALSE))),0,15/(VLOOKUP(VLOOKUP(AV70,Données!$J$2:$L$208,3,FALSE),Données!$E$10:$G$12,3,FALSE)))</f>
        <v>0</v>
      </c>
      <c r="DU70" s="173">
        <f>IF(ISNA(15/(VLOOKUP(VLOOKUP(AX70,Données!$J$2:$L$208,3,FALSE),Données!$E$10:$G$12,3,FALSE))),0,15/(VLOOKUP(VLOOKUP(AX70,Données!$J$2:$L$208,3,FALSE),Données!$E$10:$G$12,3,FALSE)))</f>
        <v>0</v>
      </c>
      <c r="DV70" s="174">
        <f>IF(ISNA(15/(VLOOKUP(VLOOKUP(AZ70,Données!$J$2:$L$208,3,FALSE),Données!$E$10:$G$12,3,FALSE))),0,15/(VLOOKUP(VLOOKUP(AZ70,Données!$J$2:$L$208,3,FALSE),Données!$E$10:$G$12,3,FALSE)))</f>
        <v>0</v>
      </c>
      <c r="DW70" s="282">
        <v>70</v>
      </c>
      <c r="DX70" s="169">
        <f t="shared" si="368"/>
        <v>28</v>
      </c>
      <c r="DY70" s="171">
        <f t="shared" si="369"/>
        <v>0</v>
      </c>
      <c r="DZ70" s="228" t="str">
        <f t="shared" si="324"/>
        <v/>
      </c>
      <c r="EA70" s="283">
        <f>HLOOKUP(DW70,Plan!$I$6:$IO$26,16,FALSE)</f>
        <v>0</v>
      </c>
      <c r="EB70" s="278" t="s">
        <v>476</v>
      </c>
      <c r="EC70" s="279" t="str">
        <f t="shared" si="370"/>
        <v>22h15  0</v>
      </c>
      <c r="ED70" s="84">
        <f t="shared" si="325"/>
        <v>0</v>
      </c>
      <c r="EE70" s="286">
        <f t="shared" si="371"/>
        <v>0</v>
      </c>
      <c r="EG70" s="208">
        <f>IFERROR(ROUNDUP((BB70*(VLOOKUP(VLOOKUP(BC70,Données!$J$2:$L$208,3,FALSE),Données!$E$10:$G$12,3,FALSE)))/1,0),0)</f>
        <v>0</v>
      </c>
      <c r="EH70" s="182">
        <f>IFERROR(ROUNDUP((BD70*(VLOOKUP(VLOOKUP(BE70,Données!$J$2:$L$208,3,FALSE),Données!$E$10:$G$12,3,FALSE)))/1,0),0)</f>
        <v>0</v>
      </c>
      <c r="EI70" s="182">
        <f>IFERROR(ROUNDUP((BF70*(VLOOKUP(VLOOKUP(BG70,Données!$J$2:$L$208,3,FALSE),Données!$E$10:$G$12,3,FALSE)))/1,0),0)</f>
        <v>0</v>
      </c>
      <c r="EJ70" s="182">
        <f>IFERROR(ROUNDUP((BH70*(VLOOKUP(VLOOKUP(BI70,Données!$J$2:$L$208,3,FALSE),Données!$E$10:$G$12,3,FALSE)))/1,0),0)</f>
        <v>0</v>
      </c>
      <c r="EK70" s="182">
        <f>IFERROR(ROUNDUP((BJ70*(VLOOKUP(VLOOKUP(BK70,Données!$J$2:$L$208,3,FALSE),Données!$E$10:$G$12,3,FALSE)))/1,0),0)</f>
        <v>0</v>
      </c>
      <c r="EL70" s="183">
        <f>IFERROR(ROUNDUP((BL70*(VLOOKUP(VLOOKUP(BM70,Données!$J$2:$L$208,3,FALSE),Données!$E$10:$G$12,3,FALSE)))/1,0),0)</f>
        <v>0</v>
      </c>
      <c r="EM70" s="181">
        <f>IF(ISNA(15/(VLOOKUP(VLOOKUP(BC70,Données!$J$2:$L$208,3,FALSE),Données!$E$10:$G$12,3,FALSE))),0,15/(VLOOKUP(VLOOKUP(BC70,Données!$J$2:$L$208,3,FALSE),Données!$E$10:$G$12,3,FALSE)))</f>
        <v>0</v>
      </c>
      <c r="EN70" s="182">
        <f>IF(ISNA(15/(VLOOKUP(VLOOKUP(BE70,Données!$J$2:$L$208,3,FALSE),Données!$E$10:$G$12,3,FALSE))),0,15/(VLOOKUP(VLOOKUP(BE70,Données!$J$2:$L$208,3,FALSE),Données!$E$10:$G$12,3,FALSE)))</f>
        <v>0</v>
      </c>
      <c r="EO70" s="182">
        <f>IF(ISNA(15/(VLOOKUP(VLOOKUP(BG70,Données!$J$2:$L$208,3,FALSE),Données!$E$10:$G$12,3,FALSE))),0,15/(VLOOKUP(VLOOKUP(BG70,Données!$J$2:$L$208,3,FALSE),Données!$E$10:$G$12,3,FALSE)))</f>
        <v>0</v>
      </c>
      <c r="EP70" s="182">
        <f>IF(ISNA(15/(VLOOKUP(VLOOKUP(BI70,Données!$J$2:$L$208,3,FALSE),Données!$E$10:$G$12,3,FALSE))),0,15/(VLOOKUP(VLOOKUP(BI70,Données!$J$2:$L$208,3,FALSE),Données!$E$10:$G$12,3,FALSE)))</f>
        <v>0</v>
      </c>
      <c r="EQ70" s="182">
        <f>IF(ISNA(15/(VLOOKUP(VLOOKUP(BK70,Données!$J$2:$L$208,3,FALSE),Données!$E$10:$G$12,3,FALSE))),0,15/(VLOOKUP(VLOOKUP(BK70,Données!$J$2:$L$208,3,FALSE),Données!$E$10:$G$12,3,FALSE)))</f>
        <v>0</v>
      </c>
      <c r="ER70" s="183">
        <f>IF(ISNA(15/(VLOOKUP(VLOOKUP(BM70,Données!$J$2:$L$208,3,FALSE),Données!$E$10:$G$12,3,FALSE))),0,15/(VLOOKUP(VLOOKUP(BM70,Données!$J$2:$L$208,3,FALSE),Données!$E$10:$G$12,3,FALSE)))</f>
        <v>0</v>
      </c>
      <c r="ES70" s="293">
        <v>70</v>
      </c>
      <c r="ET70" s="573">
        <f t="shared" si="372"/>
        <v>24</v>
      </c>
      <c r="EU70" s="180">
        <f t="shared" si="373"/>
        <v>0</v>
      </c>
      <c r="EV70" s="211" t="str">
        <f t="shared" si="326"/>
        <v/>
      </c>
      <c r="EW70" s="211">
        <f>HLOOKUP(ES70,Plan!$I$6:$IO$26,19,FALSE)</f>
        <v>3</v>
      </c>
      <c r="EX70" s="210" t="s">
        <v>476</v>
      </c>
      <c r="EY70" s="182" t="str">
        <f t="shared" si="374"/>
        <v>22h15  3</v>
      </c>
      <c r="EZ70" s="295">
        <f t="shared" si="327"/>
        <v>72</v>
      </c>
      <c r="FA70" s="296">
        <f t="shared" si="375"/>
        <v>0</v>
      </c>
      <c r="FC70" s="200">
        <f>IFERROR(ROUNDUP((BO70*(VLOOKUP(VLOOKUP(BP70,Données!$J$2:$L$208,3,FALSE),Données!$E$10:$G$12,3,FALSE)))/1,0),0)</f>
        <v>0</v>
      </c>
      <c r="FD70" s="190">
        <f>IFERROR(ROUNDUP((BQ70*(VLOOKUP(VLOOKUP(BR70,Données!$J$2:$L$208,3,FALSE),Données!$E$10:$G$12,3,FALSE)))/1,0),0)</f>
        <v>0</v>
      </c>
      <c r="FE70" s="190">
        <f>IFERROR(ROUNDUP((BS70*(VLOOKUP(VLOOKUP(BT70,Données!$J$2:$L$208,3,FALSE),Données!$E$10:$G$12,3,FALSE)))/1,0),0)</f>
        <v>0</v>
      </c>
      <c r="FF70" s="190">
        <f>IFERROR(ROUNDUP((BU70*(VLOOKUP(VLOOKUP(BV70,Données!$J$2:$L$208,3,FALSE),Données!$E$10:$G$12,3,FALSE)))/1,0),0)</f>
        <v>0</v>
      </c>
      <c r="FG70" s="190">
        <f>IFERROR(ROUNDUP((BW70*(VLOOKUP(VLOOKUP(BX70,Données!$J$2:$L$208,3,FALSE),Données!$E$10:$G$12,3,FALSE)))/1,0),0)</f>
        <v>0</v>
      </c>
      <c r="FH70" s="191">
        <f>IFERROR(ROUNDUP((BY70*(VLOOKUP(VLOOKUP(BZ70,Données!$J$2:$L$208,3,FALSE),Données!$E$10:$G$12,3,FALSE)))/1,0),0)</f>
        <v>0</v>
      </c>
      <c r="FI70" s="189">
        <f>IF(ISNA(15/(VLOOKUP(VLOOKUP(BP70,Données!$J$2:$L$208,3,FALSE),Données!$E$10:$G$12,3,FALSE))),0,15/(VLOOKUP(VLOOKUP(BP70,Données!$J$2:$L$208,3,FALSE),Données!$E$10:$G$12,3,FALSE)))</f>
        <v>0</v>
      </c>
      <c r="FJ70" s="190">
        <f>IF(ISNA(15/(VLOOKUP(VLOOKUP(BR70,Données!$J$2:$L$208,3,FALSE),Données!$E$10:$G$12,3,FALSE))),0,15/(VLOOKUP(VLOOKUP(BR70,Données!$J$2:$L$208,3,FALSE),Données!$E$10:$G$12,3,FALSE)))</f>
        <v>0</v>
      </c>
      <c r="FK70" s="190">
        <f>IF(ISNA(15/(VLOOKUP(VLOOKUP(BT70,Données!$J$2:$L$208,3,FALSE),Données!$E$10:$G$12,3,FALSE))),0,15/(VLOOKUP(VLOOKUP(BT70,Données!$J$2:$L$208,3,FALSE),Données!$E$10:$G$12,3,FALSE)))</f>
        <v>0</v>
      </c>
      <c r="FL70" s="190">
        <f>IF(ISNA(15/(VLOOKUP(VLOOKUP(BV70,Données!$J$2:$L$208,3,FALSE),Données!$E$10:$G$12,3,FALSE))),0,15/(VLOOKUP(VLOOKUP(BV70,Données!$J$2:$L$208,3,FALSE),Données!$E$10:$G$12,3,FALSE)))</f>
        <v>0</v>
      </c>
      <c r="FM70" s="190">
        <f>IF(ISNA(15/(VLOOKUP(VLOOKUP(BX70,Données!$J$2:$L$208,3,FALSE),Données!$E$10:$G$12,3,FALSE))),0,15/(VLOOKUP(VLOOKUP(BX70,Données!$J$2:$L$208,3,FALSE),Données!$E$10:$G$12,3,FALSE)))</f>
        <v>0</v>
      </c>
      <c r="FN70" s="191">
        <f>IF(ISNA(15/(VLOOKUP(VLOOKUP(BZ70,Données!$J$2:$L$208,3,FALSE),Données!$E$10:$G$12,3,FALSE))),0,15/(VLOOKUP(VLOOKUP(BZ70,Données!$J$2:$L$208,3,FALSE),Données!$E$10:$G$12,3,FALSE)))</f>
        <v>0</v>
      </c>
      <c r="FO70" s="305">
        <v>70</v>
      </c>
      <c r="FP70" s="188">
        <f t="shared" si="376"/>
        <v>36</v>
      </c>
      <c r="FQ70" s="190">
        <f t="shared" si="377"/>
        <v>0</v>
      </c>
      <c r="FR70" s="203" t="str">
        <f t="shared" si="328"/>
        <v/>
      </c>
      <c r="FS70" s="203">
        <f>HLOOKUP(FO70,Plan!$I$6:$IO$26,20,FALSE)</f>
        <v>0</v>
      </c>
      <c r="FT70" s="202" t="s">
        <v>476</v>
      </c>
      <c r="FU70" s="190" t="str">
        <f t="shared" si="378"/>
        <v>22h15  0</v>
      </c>
      <c r="FV70" s="307">
        <f t="shared" si="329"/>
        <v>0</v>
      </c>
      <c r="FW70" s="308">
        <f t="shared" ref="FW70:FW79" si="397">IF((FW69-FV69)+FQ70&lt;0,FQ70,(FW69-FV69)+FQ70)</f>
        <v>1389</v>
      </c>
      <c r="FY70" s="233">
        <f>IFERROR(ROUNDUP((CB70*(VLOOKUP(VLOOKUP(CC70,Données!$J$2:$L$208,3,FALSE),Données!$E$10:$G$12,3,FALSE)))/1,0),0)</f>
        <v>0</v>
      </c>
      <c r="FZ70" s="218">
        <f>IFERROR(ROUNDUP((CD70*(VLOOKUP(VLOOKUP(CE70,Données!$J$2:$L$208,3,FALSE),Données!$E$10:$G$12,3,FALSE)))/1,0),0)</f>
        <v>0</v>
      </c>
      <c r="GA70" s="218">
        <f>IFERROR(ROUNDUP((CF70*(VLOOKUP(VLOOKUP(CG70,Données!$J$2:$L$208,3,FALSE),Données!$E$10:$G$12,3,FALSE)))/1,0),0)</f>
        <v>0</v>
      </c>
      <c r="GB70" s="218">
        <f>IFERROR(ROUNDUP((CH70*(VLOOKUP(VLOOKUP(CI70,Données!$J$2:$L$208,3,FALSE),Données!$E$10:$G$12,3,FALSE)))/1,0),0)</f>
        <v>0</v>
      </c>
      <c r="GC70" s="218">
        <f>IFERROR(ROUNDUP((CJ70*(VLOOKUP(VLOOKUP(CK70,Données!$J$2:$L$208,3,FALSE),Données!$E$10:$G$12,3,FALSE)))/1,0),0)</f>
        <v>0</v>
      </c>
      <c r="GD70" s="219">
        <f>IFERROR(ROUNDUP((CL70*(VLOOKUP(VLOOKUP(CM70,Données!$J$2:$L$208,3,FALSE),Données!$E$10:$G$12,3,FALSE)))/1,0),0)</f>
        <v>0</v>
      </c>
      <c r="GE70" s="217">
        <f>IF(ISNA(15/(VLOOKUP(VLOOKUP(CC70,Données!$J$2:$L$208,3,FALSE),Données!$E$10:$G$12,3,FALSE))),0,15/(VLOOKUP(VLOOKUP(CC70,Données!$J$2:$L$208,3,FALSE),Données!$E$10:$G$12,3,FALSE)))</f>
        <v>0</v>
      </c>
      <c r="GF70" s="218">
        <f>IF(ISNA(15/(VLOOKUP(VLOOKUP(CE70,Données!$J$2:$L$208,3,FALSE),Données!$E$10:$G$12,3,FALSE))),0,15/(VLOOKUP(VLOOKUP(CE70,Données!$J$2:$L$208,3,FALSE),Données!$E$10:$G$12,3,FALSE)))</f>
        <v>0</v>
      </c>
      <c r="GG70" s="218">
        <f>IF(ISNA(15/(VLOOKUP(VLOOKUP(CG70,Données!$J$2:$L$208,3,FALSE),Données!$E$10:$G$12,3,FALSE))),0,15/(VLOOKUP(VLOOKUP(CG70,Données!$J$2:$L$208,3,FALSE),Données!$E$10:$G$12,3,FALSE)))</f>
        <v>0</v>
      </c>
      <c r="GH70" s="218">
        <f>IF(ISNA(15/(VLOOKUP(VLOOKUP(CI70,Données!$J$2:$L$208,3,FALSE),Données!$E$10:$G$12,3,FALSE))),0,15/(VLOOKUP(VLOOKUP(CI70,Données!$J$2:$L$208,3,FALSE),Données!$E$10:$G$12,3,FALSE)))</f>
        <v>0</v>
      </c>
      <c r="GI70" s="218">
        <f>IF(ISNA(15/(VLOOKUP(VLOOKUP(CK70,Données!$J$2:$L$208,3,FALSE),Données!$E$10:$G$12,3,FALSE))),0,15/(VLOOKUP(VLOOKUP(CK70,Données!$J$2:$L$208,3,FALSE),Données!$E$10:$G$12,3,FALSE)))</f>
        <v>0</v>
      </c>
      <c r="GJ70" s="219">
        <f>IF(ISNA(15/(VLOOKUP(VLOOKUP(CM70,Données!$J$2:$L$208,3,FALSE),Données!$E$10:$G$12,3,FALSE))),0,15/(VLOOKUP(VLOOKUP(CM70,Données!$J$2:$L$208,3,FALSE),Données!$E$10:$G$12,3,FALSE)))</f>
        <v>0</v>
      </c>
      <c r="GK70" s="318">
        <v>70</v>
      </c>
      <c r="GL70" s="216">
        <f t="shared" si="379"/>
        <v>36</v>
      </c>
      <c r="GM70" s="218">
        <f t="shared" si="380"/>
        <v>0</v>
      </c>
      <c r="GN70" s="236" t="str">
        <f t="shared" si="330"/>
        <v/>
      </c>
      <c r="GO70" s="236">
        <f>HLOOKUP(GK70,Plan!$I$6:$IO$26,21,FALSE)</f>
        <v>0</v>
      </c>
      <c r="GP70" s="235" t="s">
        <v>476</v>
      </c>
      <c r="GQ70" s="218" t="str">
        <f t="shared" si="381"/>
        <v>22h15  0</v>
      </c>
      <c r="GR70" s="320">
        <f t="shared" si="331"/>
        <v>0</v>
      </c>
      <c r="GS70" s="321">
        <f t="shared" ref="GS70:GS79" si="398">IF((GS69-GR69)+GM70&lt;0,GM70,(GS69-GR69)+GM70)</f>
        <v>269</v>
      </c>
      <c r="GU70" s="427">
        <v>0.92708333333333337</v>
      </c>
      <c r="GV70" s="433" t="e">
        <f>#REF!</f>
        <v>#REF!</v>
      </c>
      <c r="GW70" s="434" t="e">
        <f>#REF!</f>
        <v>#REF!</v>
      </c>
      <c r="GX70" s="448" t="e">
        <f t="shared" si="382"/>
        <v>#REF!</v>
      </c>
      <c r="GY70" s="433" t="e">
        <f>#REF!</f>
        <v>#REF!</v>
      </c>
      <c r="GZ70" s="422" t="e">
        <f>#REF!</f>
        <v>#REF!</v>
      </c>
      <c r="HA70" s="434" t="e">
        <f>#REF!</f>
        <v>#REF!</v>
      </c>
      <c r="HB70" s="451" t="e">
        <f t="shared" si="383"/>
        <v>#REF!</v>
      </c>
      <c r="HD70" s="427">
        <v>0.92708333333333337</v>
      </c>
      <c r="HE70" s="453" t="str">
        <f>IF(AB70=0,"",IF(VLOOKUP(AC70,Données!$J$2:$M$258,4,FALSE)="G",AB70,""))</f>
        <v/>
      </c>
      <c r="HF70" s="397" t="str">
        <f>IF(AD70=0,"",IF(VLOOKUP(AE70,Données!$J$2:$M$258,4,FALSE)="G",AD70,""))</f>
        <v/>
      </c>
      <c r="HG70" s="397" t="str">
        <f>IF(AF70=0,"",IF(VLOOKUP(AG70,Données!$J$2:$M$258,4,FALSE)="G",AF70,""))</f>
        <v/>
      </c>
      <c r="HH70" s="397" t="str">
        <f>IF(AH70=0,"",IF(VLOOKUP(AI70,Données!$J$2:$M$258,4,FALSE)="G",AH70,""))</f>
        <v/>
      </c>
      <c r="HI70" s="397" t="str">
        <f>IF(AJ70=0,"",IF(VLOOKUP(AK70,Données!$J$2:$M$258,4,FALSE)="G",AJ70,""))</f>
        <v/>
      </c>
      <c r="HJ70" s="461" t="str">
        <f>IF(AL70=0,"",IF(VLOOKUP(AM70,Données!$J$2:$M$258,4,FALSE)="G",AL70,""))</f>
        <v/>
      </c>
      <c r="HK70" s="464">
        <f t="shared" si="384"/>
        <v>0</v>
      </c>
      <c r="HL70" s="453" t="str">
        <f>IF(AO70=0,"",IF(VLOOKUP(AP70,Données!$J$2:$M$258,4,FALSE)="G",AO70,""))</f>
        <v/>
      </c>
      <c r="HM70" s="397" t="str">
        <f>IF(AQ70=0,"",IF(VLOOKUP(AR70,Données!$J$2:$M$258,4,FALSE)="G",AQ70,""))</f>
        <v/>
      </c>
      <c r="HN70" s="397" t="str">
        <f>IF(AS70=0,"",IF(VLOOKUP(AT70,Données!$J$2:$M$258,4,FALSE)="G",AS70,""))</f>
        <v/>
      </c>
      <c r="HO70" s="397" t="str">
        <f>IF(AU70=0,"",IF(VLOOKUP(AV70,Données!$J$2:$M$258,4,FALSE)="G",AU70,""))</f>
        <v/>
      </c>
      <c r="HP70" s="397" t="str">
        <f>IF(AW70=0,"",IF(VLOOKUP(AX70,Données!$J$2:$M$258,4,FALSE)="G",AW70,""))</f>
        <v/>
      </c>
      <c r="HQ70" s="461" t="str">
        <f>IF(AY70=0,"",IF(VLOOKUP(AZ70,Données!$J$2:$M$258,4,FALSE)="G",AY70,""))</f>
        <v/>
      </c>
      <c r="HR70" s="464">
        <f t="shared" si="385"/>
        <v>0</v>
      </c>
      <c r="HS70" s="453" t="str">
        <f>IF(BB70=0,"",IF(VLOOKUP(BC70,Données!$J$2:$M$258,4,FALSE)="G",BB70,""))</f>
        <v/>
      </c>
      <c r="HT70" s="397" t="str">
        <f>IF(BD70=0,"",IF(VLOOKUP(BE70,Données!$J$2:$M$258,4,FALSE)="G",BD70,""))</f>
        <v/>
      </c>
      <c r="HU70" s="397" t="str">
        <f>IF(BF70=0,"",IF(VLOOKUP(BG70,Données!$J$2:$M$258,4,FALSE)="G",BF70,""))</f>
        <v/>
      </c>
      <c r="HV70" s="397" t="str">
        <f>IF(BH70=0,"",IF(VLOOKUP(BI70,Données!$J$2:$M$258,4,FALSE)="G",BH70,""))</f>
        <v/>
      </c>
      <c r="HW70" s="397" t="str">
        <f>IF(BJ70=0,"",IF(VLOOKUP(BK70,Données!$J$2:$M$258,4,FALSE)="G",BJ70,""))</f>
        <v/>
      </c>
      <c r="HX70" s="461" t="str">
        <f>IF(BL70=0,"",IF(VLOOKUP(BM70,Données!$J$2:$M$258,4,FALSE)="G",BL70,""))</f>
        <v/>
      </c>
      <c r="HY70" s="464">
        <f t="shared" si="386"/>
        <v>0</v>
      </c>
      <c r="HZ70" s="453" t="str">
        <f>IF(BO70=0,"",IF(VLOOKUP(BP70,Données!$J$2:$M$258,4,FALSE)="G",BO70,""))</f>
        <v/>
      </c>
      <c r="IA70" s="397" t="str">
        <f>IF(BQ70=0,"",IF(VLOOKUP(BR70,Données!$J$2:$M$258,4,FALSE)="G",BQ70,""))</f>
        <v/>
      </c>
      <c r="IB70" s="397" t="str">
        <f>IF(BS70=0,"",IF(VLOOKUP(BT70,Données!$J$2:$M$258,4,FALSE)="G",BS70,""))</f>
        <v/>
      </c>
      <c r="IC70" s="397" t="str">
        <f>IF(BU70=0,"",IF(VLOOKUP(BV70,Données!$J$2:$M$258,4,FALSE)="G",BU70,""))</f>
        <v/>
      </c>
      <c r="ID70" s="397" t="str">
        <f>IF(BW70=0,"",IF(VLOOKUP(BX70,Données!$J$2:$M$258,4,FALSE)="G",BW70,""))</f>
        <v/>
      </c>
      <c r="IE70" s="461" t="str">
        <f>IF(BY70=0,"",IF(VLOOKUP(BZ70,Données!$J$2:$M$258,4,FALSE)="G",BY70,""))</f>
        <v/>
      </c>
      <c r="IF70" s="464">
        <f t="shared" si="387"/>
        <v>0</v>
      </c>
      <c r="IG70" s="453" t="str">
        <f>IF(CB70=0,"",IF(VLOOKUP(CC70,Données!$J$2:$M$258,4,FALSE)="G",CB70,""))</f>
        <v/>
      </c>
      <c r="IH70" s="397" t="str">
        <f>IF(CD70=0,"",IF(VLOOKUP(CE70,Données!$J$2:$M$258,4,FALSE)="G",CD70,""))</f>
        <v/>
      </c>
      <c r="II70" s="397" t="str">
        <f>IF(CF70=0,"",IF(VLOOKUP(CG70,Données!$J$2:$M$258,4,FALSE)="G",CF70,""))</f>
        <v/>
      </c>
      <c r="IJ70" s="397" t="str">
        <f>IF(CH70=0,"",IF(VLOOKUP(CI70,Données!$J$2:$M$258,4,FALSE)="G",CH70,""))</f>
        <v/>
      </c>
      <c r="IK70" s="397" t="str">
        <f>IF(CJ70=0,"",IF(VLOOKUP(CK70,Données!$J$2:$M$258,4,FALSE)="G",CJ70,""))</f>
        <v/>
      </c>
      <c r="IL70" s="461" t="str">
        <f>IF(CL70=0,"",IF(VLOOKUP(CM70,Données!$J$2:$M$258,4,FALSE)="G",CL70,""))</f>
        <v/>
      </c>
      <c r="IM70" s="464">
        <f t="shared" si="388"/>
        <v>0</v>
      </c>
      <c r="IO70" s="480">
        <f t="shared" si="332"/>
        <v>0</v>
      </c>
      <c r="IP70" s="481">
        <f t="shared" si="333"/>
        <v>0</v>
      </c>
      <c r="IQ70" s="482">
        <f t="shared" si="334"/>
        <v>0</v>
      </c>
      <c r="IR70" s="483">
        <f t="shared" si="335"/>
        <v>0</v>
      </c>
      <c r="IS70" s="484">
        <f t="shared" si="336"/>
        <v>0</v>
      </c>
      <c r="IT70" s="481">
        <f t="shared" si="337"/>
        <v>0</v>
      </c>
      <c r="IU70" s="482">
        <f t="shared" si="389"/>
        <v>4</v>
      </c>
      <c r="IV70" s="485">
        <f t="shared" si="390"/>
        <v>0</v>
      </c>
      <c r="IW70" s="483">
        <f>HLOOKUP(FO70,Plan!$I$6:$IO$30,25,FALSE)</f>
        <v>0</v>
      </c>
      <c r="IX70" s="482" t="str">
        <f t="shared" si="338"/>
        <v>22h15  4</v>
      </c>
      <c r="IY70" s="485">
        <f t="shared" si="339"/>
        <v>144</v>
      </c>
      <c r="IZ70" s="486">
        <f t="shared" si="340"/>
        <v>0</v>
      </c>
      <c r="JA70" s="484" t="str">
        <f t="shared" si="341"/>
        <v>22h15  0</v>
      </c>
      <c r="JB70" s="485">
        <f t="shared" si="342"/>
        <v>0</v>
      </c>
      <c r="JC70" s="487">
        <f t="shared" si="343"/>
        <v>0</v>
      </c>
      <c r="JD70" s="488" t="e">
        <f t="shared" si="391"/>
        <v>#REF!</v>
      </c>
      <c r="JF70" s="512">
        <f t="shared" si="344"/>
        <v>0</v>
      </c>
      <c r="JG70" s="513">
        <f t="shared" si="345"/>
        <v>0</v>
      </c>
      <c r="JH70" s="514">
        <f t="shared" si="346"/>
        <v>0</v>
      </c>
      <c r="JI70" s="515">
        <f t="shared" si="347"/>
        <v>0</v>
      </c>
      <c r="JJ70" s="513">
        <f t="shared" si="348"/>
        <v>0</v>
      </c>
      <c r="JK70" s="516">
        <f t="shared" si="349"/>
        <v>0</v>
      </c>
      <c r="JL70" s="517">
        <f t="shared" si="350"/>
        <v>0</v>
      </c>
      <c r="JM70" s="513">
        <f t="shared" si="351"/>
        <v>0</v>
      </c>
      <c r="JN70" s="514">
        <f t="shared" si="352"/>
        <v>0</v>
      </c>
      <c r="JO70" s="506">
        <f t="shared" si="392"/>
        <v>3</v>
      </c>
      <c r="JP70" s="507">
        <f t="shared" si="393"/>
        <v>0</v>
      </c>
      <c r="JQ70" s="507">
        <f t="shared" si="394"/>
        <v>0</v>
      </c>
      <c r="JR70" s="508">
        <f>HLOOKUP(GK70,Plan!$I$6:$IO$30,25,FALSE)</f>
        <v>0</v>
      </c>
      <c r="JS70" s="515" t="str">
        <f t="shared" si="353"/>
        <v>22h15  3</v>
      </c>
      <c r="JT70" s="513">
        <f t="shared" si="354"/>
        <v>72</v>
      </c>
      <c r="JU70" s="518">
        <f t="shared" si="355"/>
        <v>0</v>
      </c>
      <c r="JV70" s="517" t="str">
        <f t="shared" si="356"/>
        <v>22h15  0</v>
      </c>
      <c r="JW70" s="513">
        <f t="shared" si="357"/>
        <v>0</v>
      </c>
      <c r="JX70" s="519">
        <f t="shared" si="358"/>
        <v>1389</v>
      </c>
      <c r="JY70" s="515" t="str">
        <f t="shared" si="359"/>
        <v>22h15  0</v>
      </c>
      <c r="JZ70" s="513">
        <f t="shared" si="360"/>
        <v>0</v>
      </c>
      <c r="KA70" s="518">
        <f t="shared" si="361"/>
        <v>269</v>
      </c>
      <c r="KB70" s="520" t="e">
        <f t="shared" si="395"/>
        <v>#REF!</v>
      </c>
    </row>
    <row r="71" spans="1:288" ht="14.25" x14ac:dyDescent="0.2">
      <c r="A71" s="385">
        <f t="shared" si="253"/>
        <v>70</v>
      </c>
      <c r="B71" s="386" t="s">
        <v>407</v>
      </c>
      <c r="C71" s="387" t="s">
        <v>31</v>
      </c>
      <c r="D71" s="388" t="s">
        <v>923</v>
      </c>
      <c r="E71" s="388" t="s">
        <v>175</v>
      </c>
      <c r="F71" s="388">
        <v>118</v>
      </c>
      <c r="G71" s="394" t="str">
        <f>IF(ISNA(VLOOKUP(E71,Données!$J$2:$K$258,2,FALSE)),"",VLOOKUP(E71,Données!$J$2:$K$258,2,FALSE))</f>
        <v>Cairo</v>
      </c>
      <c r="H71" s="80"/>
      <c r="I71" s="77" t="str">
        <f t="shared" si="362"/>
        <v>1450GPA</v>
      </c>
      <c r="J71" s="82"/>
      <c r="K71" s="344" t="s">
        <v>564</v>
      </c>
      <c r="M71" s="84">
        <f t="shared" si="254"/>
        <v>0</v>
      </c>
      <c r="N71" s="84">
        <f t="shared" si="255"/>
        <v>1</v>
      </c>
      <c r="O71" s="84">
        <f t="shared" si="256"/>
        <v>0</v>
      </c>
      <c r="P71" s="84">
        <f t="shared" si="257"/>
        <v>0</v>
      </c>
      <c r="Q71" s="84">
        <f t="shared" si="258"/>
        <v>0</v>
      </c>
      <c r="S71" s="86" t="str">
        <f t="shared" si="363"/>
        <v>1450</v>
      </c>
      <c r="T71" s="371" t="str">
        <f>VLOOKUP(S71,Données!$Q$2:$R$229,2,FALSE)</f>
        <v>1445</v>
      </c>
      <c r="U71" s="85">
        <f>COUNTIF($T$4:T71,T71)</f>
        <v>1</v>
      </c>
      <c r="V71" s="85" t="str">
        <f t="shared" si="259"/>
        <v>GPA</v>
      </c>
      <c r="W71" s="85" t="str">
        <f t="shared" si="364"/>
        <v>14451GPA</v>
      </c>
      <c r="X71" s="85">
        <f t="shared" si="260"/>
        <v>87</v>
      </c>
      <c r="Y71" s="85" t="str">
        <f t="shared" si="261"/>
        <v>KIV</v>
      </c>
      <c r="AA71" s="342" t="s">
        <v>61</v>
      </c>
      <c r="AB71" s="107">
        <f t="shared" si="262"/>
        <v>0</v>
      </c>
      <c r="AC71" s="106" t="str">
        <f t="shared" si="365"/>
        <v/>
      </c>
      <c r="AD71" s="97">
        <f t="shared" si="263"/>
        <v>0</v>
      </c>
      <c r="AE71" s="106" t="str">
        <f t="shared" si="264"/>
        <v/>
      </c>
      <c r="AF71" s="97">
        <f t="shared" si="265"/>
        <v>0</v>
      </c>
      <c r="AG71" s="106" t="str">
        <f t="shared" si="266"/>
        <v/>
      </c>
      <c r="AH71" s="97">
        <f t="shared" si="267"/>
        <v>0</v>
      </c>
      <c r="AI71" s="106" t="str">
        <f t="shared" si="268"/>
        <v/>
      </c>
      <c r="AJ71" s="97">
        <f t="shared" si="269"/>
        <v>0</v>
      </c>
      <c r="AK71" s="106" t="str">
        <f t="shared" si="270"/>
        <v/>
      </c>
      <c r="AL71" s="97">
        <f t="shared" si="271"/>
        <v>0</v>
      </c>
      <c r="AM71" s="108" t="str">
        <f t="shared" si="272"/>
        <v/>
      </c>
      <c r="AN71" s="113"/>
      <c r="AO71" s="115">
        <f t="shared" si="273"/>
        <v>0</v>
      </c>
      <c r="AP71" s="114" t="str">
        <f t="shared" si="274"/>
        <v/>
      </c>
      <c r="AQ71" s="89">
        <f t="shared" si="275"/>
        <v>0</v>
      </c>
      <c r="AR71" s="114" t="str">
        <f t="shared" si="276"/>
        <v/>
      </c>
      <c r="AS71" s="89">
        <f t="shared" si="277"/>
        <v>0</v>
      </c>
      <c r="AT71" s="114" t="str">
        <f t="shared" si="278"/>
        <v/>
      </c>
      <c r="AU71" s="89">
        <f t="shared" si="279"/>
        <v>0</v>
      </c>
      <c r="AV71" s="114" t="str">
        <f t="shared" si="280"/>
        <v/>
      </c>
      <c r="AW71" s="89">
        <f t="shared" si="281"/>
        <v>0</v>
      </c>
      <c r="AX71" s="114" t="str">
        <f t="shared" si="282"/>
        <v/>
      </c>
      <c r="AY71" s="89">
        <f t="shared" si="283"/>
        <v>0</v>
      </c>
      <c r="AZ71" s="116" t="str">
        <f t="shared" si="284"/>
        <v/>
      </c>
      <c r="BA71" s="113"/>
      <c r="BB71" s="122">
        <f t="shared" si="285"/>
        <v>0</v>
      </c>
      <c r="BC71" s="121" t="str">
        <f t="shared" si="286"/>
        <v/>
      </c>
      <c r="BD71" s="91">
        <f t="shared" si="287"/>
        <v>0</v>
      </c>
      <c r="BE71" s="121" t="str">
        <f t="shared" si="288"/>
        <v/>
      </c>
      <c r="BF71" s="91">
        <f t="shared" si="289"/>
        <v>0</v>
      </c>
      <c r="BG71" s="121" t="str">
        <f t="shared" si="290"/>
        <v/>
      </c>
      <c r="BH71" s="91">
        <f t="shared" si="291"/>
        <v>0</v>
      </c>
      <c r="BI71" s="121" t="str">
        <f t="shared" si="292"/>
        <v/>
      </c>
      <c r="BJ71" s="91">
        <f t="shared" si="293"/>
        <v>0</v>
      </c>
      <c r="BK71" s="121" t="str">
        <f t="shared" si="294"/>
        <v/>
      </c>
      <c r="BL71" s="91">
        <f t="shared" si="295"/>
        <v>0</v>
      </c>
      <c r="BM71" s="123" t="str">
        <f t="shared" si="296"/>
        <v/>
      </c>
      <c r="BN71" s="113"/>
      <c r="BO71" s="129">
        <f t="shared" si="297"/>
        <v>0</v>
      </c>
      <c r="BP71" s="128" t="str">
        <f t="shared" si="298"/>
        <v/>
      </c>
      <c r="BQ71" s="93">
        <f t="shared" si="299"/>
        <v>0</v>
      </c>
      <c r="BR71" s="128" t="str">
        <f t="shared" si="300"/>
        <v/>
      </c>
      <c r="BS71" s="93">
        <f t="shared" si="301"/>
        <v>0</v>
      </c>
      <c r="BT71" s="128" t="str">
        <f t="shared" si="302"/>
        <v/>
      </c>
      <c r="BU71" s="93">
        <f t="shared" si="303"/>
        <v>0</v>
      </c>
      <c r="BV71" s="128" t="str">
        <f t="shared" si="304"/>
        <v/>
      </c>
      <c r="BW71" s="93">
        <f t="shared" si="305"/>
        <v>0</v>
      </c>
      <c r="BX71" s="128" t="str">
        <f t="shared" si="306"/>
        <v/>
      </c>
      <c r="BY71" s="93">
        <f t="shared" si="307"/>
        <v>0</v>
      </c>
      <c r="BZ71" s="130" t="str">
        <f t="shared" si="308"/>
        <v/>
      </c>
      <c r="CA71" s="113"/>
      <c r="CB71" s="136">
        <f t="shared" si="309"/>
        <v>0</v>
      </c>
      <c r="CC71" s="135" t="str">
        <f t="shared" si="310"/>
        <v/>
      </c>
      <c r="CD71" s="95">
        <f t="shared" si="311"/>
        <v>0</v>
      </c>
      <c r="CE71" s="135" t="str">
        <f t="shared" si="312"/>
        <v/>
      </c>
      <c r="CF71" s="95">
        <f t="shared" si="313"/>
        <v>0</v>
      </c>
      <c r="CG71" s="135" t="str">
        <f t="shared" si="314"/>
        <v/>
      </c>
      <c r="CH71" s="95">
        <f t="shared" si="315"/>
        <v>0</v>
      </c>
      <c r="CI71" s="135" t="str">
        <f t="shared" si="316"/>
        <v/>
      </c>
      <c r="CJ71" s="95">
        <f t="shared" si="317"/>
        <v>0</v>
      </c>
      <c r="CK71" s="135" t="str">
        <f t="shared" si="318"/>
        <v/>
      </c>
      <c r="CL71" s="95">
        <f t="shared" si="319"/>
        <v>0</v>
      </c>
      <c r="CM71" s="137" t="str">
        <f t="shared" si="320"/>
        <v/>
      </c>
      <c r="CO71" s="163">
        <f>IFERROR(ROUNDUP((AB71*(VLOOKUP(VLOOKUP(AC71,Données!$J$2:$L$208,3,FALSE),Données!$E$10:$G$12,3,FALSE)))/1,0),0)</f>
        <v>0</v>
      </c>
      <c r="CP71" s="159">
        <f>IFERROR(ROUNDUP((AD71*(VLOOKUP(VLOOKUP(AE71,Données!$J$2:$L$208,3,FALSE),Données!$E$10:$G$12,3,FALSE)))/1,0),0)</f>
        <v>0</v>
      </c>
      <c r="CQ71" s="159">
        <f>IFERROR(ROUNDUP((AF71*(VLOOKUP(VLOOKUP(AG71,Données!$J$2:$L$208,3,FALSE),Données!$E$10:$G$12,3,FALSE)))/1,0),0)</f>
        <v>0</v>
      </c>
      <c r="CR71" s="159">
        <f>IFERROR(ROUNDUP((AH71*(VLOOKUP(VLOOKUP(AI71,Données!$J$2:$L$208,3,FALSE),Données!$E$10:$G$12,3,FALSE)))/1,0),0)</f>
        <v>0</v>
      </c>
      <c r="CS71" s="159">
        <f>IFERROR(ROUNDUP((AJ71*(VLOOKUP(VLOOKUP(AK71,Données!$J$2:$L$208,3,FALSE),Données!$E$10:$G$12,3,FALSE)))/1,0),0)</f>
        <v>0</v>
      </c>
      <c r="CT71" s="160">
        <f>IFERROR(ROUNDUP((AL71*(VLOOKUP(VLOOKUP(AM71,Données!$J$2:$L$208,3,FALSE),Données!$E$10:$G$12,3,FALSE)))/1,0),0)</f>
        <v>0</v>
      </c>
      <c r="CU71" s="158">
        <f>IF(ISNA(15/(VLOOKUP(VLOOKUP(AC71,Données!$J$2:$L$208,3,FALSE),Données!$E$10:$G$12,3,FALSE))),0,15/(VLOOKUP(VLOOKUP(AC71,Données!$J$2:$L$208,3,FALSE),Données!$E$10:$G$12,3,FALSE)))</f>
        <v>0</v>
      </c>
      <c r="CV71" s="159">
        <f>IF(ISNA(15/(VLOOKUP(VLOOKUP(AE71,Données!$J$2:$L$208,3,FALSE),Données!$E$10:$G$12,3,FALSE))),0,15/(VLOOKUP(VLOOKUP(AE71,Données!$J$2:$L$208,3,FALSE),Données!$E$10:$G$12,3,FALSE)))</f>
        <v>0</v>
      </c>
      <c r="CW71" s="159">
        <f>IF(ISNA(15/(VLOOKUP(VLOOKUP(AG71,Données!$J$2:$L$208,3,FALSE),Données!$E$10:$G$12,3,FALSE))),0,15/(VLOOKUP(VLOOKUP(AG71,Données!$J$2:$L$208,3,FALSE),Données!$E$10:$G$12,3,FALSE)))</f>
        <v>0</v>
      </c>
      <c r="CX71" s="159">
        <f>IF(ISNA(15/(VLOOKUP(VLOOKUP(AI71,Données!$J$2:$L$208,3,FALSE),Données!$E$10:$G$12,3,FALSE))),0,15/(VLOOKUP(VLOOKUP(AI71,Données!$J$2:$L$208,3,FALSE),Données!$E$10:$G$12,3,FALSE)))</f>
        <v>0</v>
      </c>
      <c r="CY71" s="159">
        <f>IF(ISNA(15/(VLOOKUP(VLOOKUP(AK71,Données!$J$2:$L$208,3,FALSE),Données!$E$10:$G$12,3,FALSE))),0,15/(VLOOKUP(VLOOKUP(AK71,Données!$J$2:$L$208,3,FALSE),Données!$E$10:$G$12,3,FALSE)))</f>
        <v>0</v>
      </c>
      <c r="CZ71" s="160">
        <f>IF(ISNA(15/(VLOOKUP(VLOOKUP(AM71,Données!$J$2:$L$208,3,FALSE),Données!$E$10:$G$12,3,FALSE))),0,15/(VLOOKUP(VLOOKUP(AM71,Données!$J$2:$L$208,3,FALSE),Données!$E$10:$G$12,3,FALSE)))</f>
        <v>0</v>
      </c>
      <c r="DA71" s="258">
        <v>71</v>
      </c>
      <c r="DB71" s="162">
        <f t="shared" si="366"/>
        <v>36</v>
      </c>
      <c r="DC71" s="161">
        <f t="shared" si="321"/>
        <v>0</v>
      </c>
      <c r="DD71" s="256">
        <f t="shared" si="322"/>
        <v>0</v>
      </c>
      <c r="DE71" s="259">
        <f>HLOOKUP(DA71,Plan!$I$6:$IO$26,17,FALSE)</f>
        <v>4</v>
      </c>
      <c r="DF71" s="164" t="s">
        <v>477</v>
      </c>
      <c r="DG71" s="157" t="str">
        <f t="shared" si="367"/>
        <v>22h30  4</v>
      </c>
      <c r="DH71" s="332">
        <f t="shared" si="323"/>
        <v>144</v>
      </c>
      <c r="DI71" s="334">
        <f t="shared" si="396"/>
        <v>0</v>
      </c>
      <c r="DK71" s="226">
        <f>IFERROR(ROUNDUP((AO71*(VLOOKUP(VLOOKUP(AP71,Données!$J$2:$L$208,3,FALSE),Données!$E$10:$G$12,3,FALSE)))/1,0),0)</f>
        <v>0</v>
      </c>
      <c r="DL71" s="173">
        <f>IFERROR(ROUNDUP((AQ71*(VLOOKUP(VLOOKUP(AR71,Données!$J$2:$L$208,3,FALSE),Données!$E$10:$G$12,3,FALSE)))/1,0),0)</f>
        <v>0</v>
      </c>
      <c r="DM71" s="173">
        <f>IFERROR(ROUNDUP((AS71*(VLOOKUP(VLOOKUP(AT71,Données!$J$2:$L$208,3,FALSE),Données!$E$10:$G$12,3,FALSE)))/1,0),0)</f>
        <v>0</v>
      </c>
      <c r="DN71" s="173">
        <f>IFERROR(ROUNDUP((AU71*(VLOOKUP(VLOOKUP(AV71,Données!$J$2:$L$208,3,FALSE),Données!$E$10:$G$12,3,FALSE)))/1,0),0)</f>
        <v>0</v>
      </c>
      <c r="DO71" s="173">
        <f>IFERROR(ROUNDUP((AW71*(VLOOKUP(VLOOKUP(AX71,Données!$J$2:$L$208,3,FALSE),Données!$E$10:$G$12,3,FALSE)))/1,0),0)</f>
        <v>0</v>
      </c>
      <c r="DP71" s="174">
        <f>IFERROR(ROUNDUP((AY71*(VLOOKUP(VLOOKUP(AZ71,Données!$J$2:$L$208,3,FALSE),Données!$E$10:$G$12,3,FALSE)))/1,0),0)</f>
        <v>0</v>
      </c>
      <c r="DQ71" s="172">
        <f>IF(ISNA(15/(VLOOKUP(VLOOKUP(AP71,Données!$J$2:$L$208,3,FALSE),Données!$E$10:$G$12,3,FALSE))),0,15/(VLOOKUP(VLOOKUP(AP71,Données!$J$2:$L$208,3,FALSE),Données!$E$10:$G$12,3,FALSE)))</f>
        <v>0</v>
      </c>
      <c r="DR71" s="173">
        <f>IF(ISNA(15/(VLOOKUP(VLOOKUP(AR71,Données!$J$2:$L$208,3,FALSE),Données!$E$10:$G$12,3,FALSE))),0,15/(VLOOKUP(VLOOKUP(AR71,Données!$J$2:$L$208,3,FALSE),Données!$E$10:$G$12,3,FALSE)))</f>
        <v>0</v>
      </c>
      <c r="DS71" s="173">
        <f>IF(ISNA(15/(VLOOKUP(VLOOKUP(AT71,Données!$J$2:$L$208,3,FALSE),Données!$E$10:$G$12,3,FALSE))),0,15/(VLOOKUP(VLOOKUP(AT71,Données!$J$2:$L$208,3,FALSE),Données!$E$10:$G$12,3,FALSE)))</f>
        <v>0</v>
      </c>
      <c r="DT71" s="173">
        <f>IF(ISNA(15/(VLOOKUP(VLOOKUP(AV71,Données!$J$2:$L$208,3,FALSE),Données!$E$10:$G$12,3,FALSE))),0,15/(VLOOKUP(VLOOKUP(AV71,Données!$J$2:$L$208,3,FALSE),Données!$E$10:$G$12,3,FALSE)))</f>
        <v>0</v>
      </c>
      <c r="DU71" s="173">
        <f>IF(ISNA(15/(VLOOKUP(VLOOKUP(AX71,Données!$J$2:$L$208,3,FALSE),Données!$E$10:$G$12,3,FALSE))),0,15/(VLOOKUP(VLOOKUP(AX71,Données!$J$2:$L$208,3,FALSE),Données!$E$10:$G$12,3,FALSE)))</f>
        <v>0</v>
      </c>
      <c r="DV71" s="174">
        <f>IF(ISNA(15/(VLOOKUP(VLOOKUP(AZ71,Données!$J$2:$L$208,3,FALSE),Données!$E$10:$G$12,3,FALSE))),0,15/(VLOOKUP(VLOOKUP(AZ71,Données!$J$2:$L$208,3,FALSE),Données!$E$10:$G$12,3,FALSE)))</f>
        <v>0</v>
      </c>
      <c r="DW71" s="282">
        <v>71</v>
      </c>
      <c r="DX71" s="169">
        <f t="shared" si="368"/>
        <v>28</v>
      </c>
      <c r="DY71" s="171">
        <f t="shared" si="369"/>
        <v>0</v>
      </c>
      <c r="DZ71" s="228" t="str">
        <f t="shared" si="324"/>
        <v/>
      </c>
      <c r="EA71" s="283">
        <f>HLOOKUP(DW71,Plan!$I$6:$IO$26,16,FALSE)</f>
        <v>0</v>
      </c>
      <c r="EB71" s="278" t="s">
        <v>477</v>
      </c>
      <c r="EC71" s="279" t="str">
        <f t="shared" si="370"/>
        <v>22h30  0</v>
      </c>
      <c r="ED71" s="84">
        <f t="shared" si="325"/>
        <v>0</v>
      </c>
      <c r="EE71" s="286">
        <f t="shared" si="371"/>
        <v>0</v>
      </c>
      <c r="EG71" s="208">
        <f>IFERROR(ROUNDUP((BB71*(VLOOKUP(VLOOKUP(BC71,Données!$J$2:$L$208,3,FALSE),Données!$E$10:$G$12,3,FALSE)))/1,0),0)</f>
        <v>0</v>
      </c>
      <c r="EH71" s="182">
        <f>IFERROR(ROUNDUP((BD71*(VLOOKUP(VLOOKUP(BE71,Données!$J$2:$L$208,3,FALSE),Données!$E$10:$G$12,3,FALSE)))/1,0),0)</f>
        <v>0</v>
      </c>
      <c r="EI71" s="182">
        <f>IFERROR(ROUNDUP((BF71*(VLOOKUP(VLOOKUP(BG71,Données!$J$2:$L$208,3,FALSE),Données!$E$10:$G$12,3,FALSE)))/1,0),0)</f>
        <v>0</v>
      </c>
      <c r="EJ71" s="182">
        <f>IFERROR(ROUNDUP((BH71*(VLOOKUP(VLOOKUP(BI71,Données!$J$2:$L$208,3,FALSE),Données!$E$10:$G$12,3,FALSE)))/1,0),0)</f>
        <v>0</v>
      </c>
      <c r="EK71" s="182">
        <f>IFERROR(ROUNDUP((BJ71*(VLOOKUP(VLOOKUP(BK71,Données!$J$2:$L$208,3,FALSE),Données!$E$10:$G$12,3,FALSE)))/1,0),0)</f>
        <v>0</v>
      </c>
      <c r="EL71" s="183">
        <f>IFERROR(ROUNDUP((BL71*(VLOOKUP(VLOOKUP(BM71,Données!$J$2:$L$208,3,FALSE),Données!$E$10:$G$12,3,FALSE)))/1,0),0)</f>
        <v>0</v>
      </c>
      <c r="EM71" s="181">
        <f>IF(ISNA(15/(VLOOKUP(VLOOKUP(BC71,Données!$J$2:$L$208,3,FALSE),Données!$E$10:$G$12,3,FALSE))),0,15/(VLOOKUP(VLOOKUP(BC71,Données!$J$2:$L$208,3,FALSE),Données!$E$10:$G$12,3,FALSE)))</f>
        <v>0</v>
      </c>
      <c r="EN71" s="182">
        <f>IF(ISNA(15/(VLOOKUP(VLOOKUP(BE71,Données!$J$2:$L$208,3,FALSE),Données!$E$10:$G$12,3,FALSE))),0,15/(VLOOKUP(VLOOKUP(BE71,Données!$J$2:$L$208,3,FALSE),Données!$E$10:$G$12,3,FALSE)))</f>
        <v>0</v>
      </c>
      <c r="EO71" s="182">
        <f>IF(ISNA(15/(VLOOKUP(VLOOKUP(BG71,Données!$J$2:$L$208,3,FALSE),Données!$E$10:$G$12,3,FALSE))),0,15/(VLOOKUP(VLOOKUP(BG71,Données!$J$2:$L$208,3,FALSE),Données!$E$10:$G$12,3,FALSE)))</f>
        <v>0</v>
      </c>
      <c r="EP71" s="182">
        <f>IF(ISNA(15/(VLOOKUP(VLOOKUP(BI71,Données!$J$2:$L$208,3,FALSE),Données!$E$10:$G$12,3,FALSE))),0,15/(VLOOKUP(VLOOKUP(BI71,Données!$J$2:$L$208,3,FALSE),Données!$E$10:$G$12,3,FALSE)))</f>
        <v>0</v>
      </c>
      <c r="EQ71" s="182">
        <f>IF(ISNA(15/(VLOOKUP(VLOOKUP(BK71,Données!$J$2:$L$208,3,FALSE),Données!$E$10:$G$12,3,FALSE))),0,15/(VLOOKUP(VLOOKUP(BK71,Données!$J$2:$L$208,3,FALSE),Données!$E$10:$G$12,3,FALSE)))</f>
        <v>0</v>
      </c>
      <c r="ER71" s="183">
        <f>IF(ISNA(15/(VLOOKUP(VLOOKUP(BM71,Données!$J$2:$L$208,3,FALSE),Données!$E$10:$G$12,3,FALSE))),0,15/(VLOOKUP(VLOOKUP(BM71,Données!$J$2:$L$208,3,FALSE),Données!$E$10:$G$12,3,FALSE)))</f>
        <v>0</v>
      </c>
      <c r="ES71" s="293">
        <v>71</v>
      </c>
      <c r="ET71" s="573">
        <f t="shared" si="372"/>
        <v>24</v>
      </c>
      <c r="EU71" s="180">
        <f t="shared" si="373"/>
        <v>0</v>
      </c>
      <c r="EV71" s="211" t="str">
        <f t="shared" si="326"/>
        <v/>
      </c>
      <c r="EW71" s="211">
        <f>HLOOKUP(ES71,Plan!$I$6:$IO$26,19,FALSE)</f>
        <v>3</v>
      </c>
      <c r="EX71" s="210" t="s">
        <v>477</v>
      </c>
      <c r="EY71" s="182" t="str">
        <f t="shared" si="374"/>
        <v>22h30  3</v>
      </c>
      <c r="EZ71" s="295">
        <f t="shared" si="327"/>
        <v>72</v>
      </c>
      <c r="FA71" s="296">
        <f t="shared" si="375"/>
        <v>0</v>
      </c>
      <c r="FC71" s="200">
        <f>IFERROR(ROUNDUP((BO71*(VLOOKUP(VLOOKUP(BP71,Données!$J$2:$L$208,3,FALSE),Données!$E$10:$G$12,3,FALSE)))/1,0),0)</f>
        <v>0</v>
      </c>
      <c r="FD71" s="190">
        <f>IFERROR(ROUNDUP((BQ71*(VLOOKUP(VLOOKUP(BR71,Données!$J$2:$L$208,3,FALSE),Données!$E$10:$G$12,3,FALSE)))/1,0),0)</f>
        <v>0</v>
      </c>
      <c r="FE71" s="190">
        <f>IFERROR(ROUNDUP((BS71*(VLOOKUP(VLOOKUP(BT71,Données!$J$2:$L$208,3,FALSE),Données!$E$10:$G$12,3,FALSE)))/1,0),0)</f>
        <v>0</v>
      </c>
      <c r="FF71" s="190">
        <f>IFERROR(ROUNDUP((BU71*(VLOOKUP(VLOOKUP(BV71,Données!$J$2:$L$208,3,FALSE),Données!$E$10:$G$12,3,FALSE)))/1,0),0)</f>
        <v>0</v>
      </c>
      <c r="FG71" s="190">
        <f>IFERROR(ROUNDUP((BW71*(VLOOKUP(VLOOKUP(BX71,Données!$J$2:$L$208,3,FALSE),Données!$E$10:$G$12,3,FALSE)))/1,0),0)</f>
        <v>0</v>
      </c>
      <c r="FH71" s="191">
        <f>IFERROR(ROUNDUP((BY71*(VLOOKUP(VLOOKUP(BZ71,Données!$J$2:$L$208,3,FALSE),Données!$E$10:$G$12,3,FALSE)))/1,0),0)</f>
        <v>0</v>
      </c>
      <c r="FI71" s="189">
        <f>IF(ISNA(15/(VLOOKUP(VLOOKUP(BP71,Données!$J$2:$L$208,3,FALSE),Données!$E$10:$G$12,3,FALSE))),0,15/(VLOOKUP(VLOOKUP(BP71,Données!$J$2:$L$208,3,FALSE),Données!$E$10:$G$12,3,FALSE)))</f>
        <v>0</v>
      </c>
      <c r="FJ71" s="190">
        <f>IF(ISNA(15/(VLOOKUP(VLOOKUP(BR71,Données!$J$2:$L$208,3,FALSE),Données!$E$10:$G$12,3,FALSE))),0,15/(VLOOKUP(VLOOKUP(BR71,Données!$J$2:$L$208,3,FALSE),Données!$E$10:$G$12,3,FALSE)))</f>
        <v>0</v>
      </c>
      <c r="FK71" s="190">
        <f>IF(ISNA(15/(VLOOKUP(VLOOKUP(BT71,Données!$J$2:$L$208,3,FALSE),Données!$E$10:$G$12,3,FALSE))),0,15/(VLOOKUP(VLOOKUP(BT71,Données!$J$2:$L$208,3,FALSE),Données!$E$10:$G$12,3,FALSE)))</f>
        <v>0</v>
      </c>
      <c r="FL71" s="190">
        <f>IF(ISNA(15/(VLOOKUP(VLOOKUP(BV71,Données!$J$2:$L$208,3,FALSE),Données!$E$10:$G$12,3,FALSE))),0,15/(VLOOKUP(VLOOKUP(BV71,Données!$J$2:$L$208,3,FALSE),Données!$E$10:$G$12,3,FALSE)))</f>
        <v>0</v>
      </c>
      <c r="FM71" s="190">
        <f>IF(ISNA(15/(VLOOKUP(VLOOKUP(BX71,Données!$J$2:$L$208,3,FALSE),Données!$E$10:$G$12,3,FALSE))),0,15/(VLOOKUP(VLOOKUP(BX71,Données!$J$2:$L$208,3,FALSE),Données!$E$10:$G$12,3,FALSE)))</f>
        <v>0</v>
      </c>
      <c r="FN71" s="191">
        <f>IF(ISNA(15/(VLOOKUP(VLOOKUP(BZ71,Données!$J$2:$L$208,3,FALSE),Données!$E$10:$G$12,3,FALSE))),0,15/(VLOOKUP(VLOOKUP(BZ71,Données!$J$2:$L$208,3,FALSE),Données!$E$10:$G$12,3,FALSE)))</f>
        <v>0</v>
      </c>
      <c r="FO71" s="305">
        <v>71</v>
      </c>
      <c r="FP71" s="188">
        <f t="shared" si="376"/>
        <v>36</v>
      </c>
      <c r="FQ71" s="190">
        <f t="shared" si="377"/>
        <v>0</v>
      </c>
      <c r="FR71" s="203" t="str">
        <f t="shared" si="328"/>
        <v/>
      </c>
      <c r="FS71" s="203">
        <f>HLOOKUP(FO71,Plan!$I$6:$IO$26,20,FALSE)</f>
        <v>0</v>
      </c>
      <c r="FT71" s="202" t="s">
        <v>477</v>
      </c>
      <c r="FU71" s="190" t="str">
        <f t="shared" si="378"/>
        <v>22h30  0</v>
      </c>
      <c r="FV71" s="307">
        <f t="shared" si="329"/>
        <v>0</v>
      </c>
      <c r="FW71" s="308">
        <f t="shared" si="397"/>
        <v>1389</v>
      </c>
      <c r="FY71" s="233">
        <f>IFERROR(ROUNDUP((CB71*(VLOOKUP(VLOOKUP(CC71,Données!$J$2:$L$208,3,FALSE),Données!$E$10:$G$12,3,FALSE)))/1,0),0)</f>
        <v>0</v>
      </c>
      <c r="FZ71" s="218">
        <f>IFERROR(ROUNDUP((CD71*(VLOOKUP(VLOOKUP(CE71,Données!$J$2:$L$208,3,FALSE),Données!$E$10:$G$12,3,FALSE)))/1,0),0)</f>
        <v>0</v>
      </c>
      <c r="GA71" s="218">
        <f>IFERROR(ROUNDUP((CF71*(VLOOKUP(VLOOKUP(CG71,Données!$J$2:$L$208,3,FALSE),Données!$E$10:$G$12,3,FALSE)))/1,0),0)</f>
        <v>0</v>
      </c>
      <c r="GB71" s="218">
        <f>IFERROR(ROUNDUP((CH71*(VLOOKUP(VLOOKUP(CI71,Données!$J$2:$L$208,3,FALSE),Données!$E$10:$G$12,3,FALSE)))/1,0),0)</f>
        <v>0</v>
      </c>
      <c r="GC71" s="218">
        <f>IFERROR(ROUNDUP((CJ71*(VLOOKUP(VLOOKUP(CK71,Données!$J$2:$L$208,3,FALSE),Données!$E$10:$G$12,3,FALSE)))/1,0),0)</f>
        <v>0</v>
      </c>
      <c r="GD71" s="219">
        <f>IFERROR(ROUNDUP((CL71*(VLOOKUP(VLOOKUP(CM71,Données!$J$2:$L$208,3,FALSE),Données!$E$10:$G$12,3,FALSE)))/1,0),0)</f>
        <v>0</v>
      </c>
      <c r="GE71" s="217">
        <f>IF(ISNA(15/(VLOOKUP(VLOOKUP(CC71,Données!$J$2:$L$208,3,FALSE),Données!$E$10:$G$12,3,FALSE))),0,15/(VLOOKUP(VLOOKUP(CC71,Données!$J$2:$L$208,3,FALSE),Données!$E$10:$G$12,3,FALSE)))</f>
        <v>0</v>
      </c>
      <c r="GF71" s="218">
        <f>IF(ISNA(15/(VLOOKUP(VLOOKUP(CE71,Données!$J$2:$L$208,3,FALSE),Données!$E$10:$G$12,3,FALSE))),0,15/(VLOOKUP(VLOOKUP(CE71,Données!$J$2:$L$208,3,FALSE),Données!$E$10:$G$12,3,FALSE)))</f>
        <v>0</v>
      </c>
      <c r="GG71" s="218">
        <f>IF(ISNA(15/(VLOOKUP(VLOOKUP(CG71,Données!$J$2:$L$208,3,FALSE),Données!$E$10:$G$12,3,FALSE))),0,15/(VLOOKUP(VLOOKUP(CG71,Données!$J$2:$L$208,3,FALSE),Données!$E$10:$G$12,3,FALSE)))</f>
        <v>0</v>
      </c>
      <c r="GH71" s="218">
        <f>IF(ISNA(15/(VLOOKUP(VLOOKUP(CI71,Données!$J$2:$L$208,3,FALSE),Données!$E$10:$G$12,3,FALSE))),0,15/(VLOOKUP(VLOOKUP(CI71,Données!$J$2:$L$208,3,FALSE),Données!$E$10:$G$12,3,FALSE)))</f>
        <v>0</v>
      </c>
      <c r="GI71" s="218">
        <f>IF(ISNA(15/(VLOOKUP(VLOOKUP(CK71,Données!$J$2:$L$208,3,FALSE),Données!$E$10:$G$12,3,FALSE))),0,15/(VLOOKUP(VLOOKUP(CK71,Données!$J$2:$L$208,3,FALSE),Données!$E$10:$G$12,3,FALSE)))</f>
        <v>0</v>
      </c>
      <c r="GJ71" s="219">
        <f>IF(ISNA(15/(VLOOKUP(VLOOKUP(CM71,Données!$J$2:$L$208,3,FALSE),Données!$E$10:$G$12,3,FALSE))),0,15/(VLOOKUP(VLOOKUP(CM71,Données!$J$2:$L$208,3,FALSE),Données!$E$10:$G$12,3,FALSE)))</f>
        <v>0</v>
      </c>
      <c r="GK71" s="318">
        <v>71</v>
      </c>
      <c r="GL71" s="216">
        <f t="shared" si="379"/>
        <v>36</v>
      </c>
      <c r="GM71" s="218">
        <f t="shared" si="380"/>
        <v>0</v>
      </c>
      <c r="GN71" s="236" t="str">
        <f t="shared" si="330"/>
        <v/>
      </c>
      <c r="GO71" s="236">
        <f>HLOOKUP(GK71,Plan!$I$6:$IO$26,21,FALSE)</f>
        <v>0</v>
      </c>
      <c r="GP71" s="235" t="s">
        <v>477</v>
      </c>
      <c r="GQ71" s="218" t="str">
        <f t="shared" si="381"/>
        <v>22h30  0</v>
      </c>
      <c r="GR71" s="320">
        <f t="shared" si="331"/>
        <v>0</v>
      </c>
      <c r="GS71" s="321">
        <f t="shared" si="398"/>
        <v>269</v>
      </c>
      <c r="GU71" s="427">
        <v>0.9375</v>
      </c>
      <c r="GV71" s="433" t="e">
        <f>#REF!</f>
        <v>#REF!</v>
      </c>
      <c r="GW71" s="434" t="e">
        <f>#REF!</f>
        <v>#REF!</v>
      </c>
      <c r="GX71" s="448" t="e">
        <f t="shared" si="382"/>
        <v>#REF!</v>
      </c>
      <c r="GY71" s="433" t="e">
        <f>#REF!</f>
        <v>#REF!</v>
      </c>
      <c r="GZ71" s="422" t="e">
        <f>#REF!</f>
        <v>#REF!</v>
      </c>
      <c r="HA71" s="434" t="e">
        <f>#REF!</f>
        <v>#REF!</v>
      </c>
      <c r="HB71" s="451" t="e">
        <f t="shared" si="383"/>
        <v>#REF!</v>
      </c>
      <c r="HD71" s="427">
        <v>0.9375</v>
      </c>
      <c r="HE71" s="453" t="str">
        <f>IF(AB71=0,"",IF(VLOOKUP(AC71,Données!$J$2:$M$258,4,FALSE)="G",AB71,""))</f>
        <v/>
      </c>
      <c r="HF71" s="397" t="str">
        <f>IF(AD71=0,"",IF(VLOOKUP(AE71,Données!$J$2:$M$258,4,FALSE)="G",AD71,""))</f>
        <v/>
      </c>
      <c r="HG71" s="397" t="str">
        <f>IF(AF71=0,"",IF(VLOOKUP(AG71,Données!$J$2:$M$258,4,FALSE)="G",AF71,""))</f>
        <v/>
      </c>
      <c r="HH71" s="397" t="str">
        <f>IF(AH71=0,"",IF(VLOOKUP(AI71,Données!$J$2:$M$258,4,FALSE)="G",AH71,""))</f>
        <v/>
      </c>
      <c r="HI71" s="397" t="str">
        <f>IF(AJ71=0,"",IF(VLOOKUP(AK71,Données!$J$2:$M$258,4,FALSE)="G",AJ71,""))</f>
        <v/>
      </c>
      <c r="HJ71" s="461" t="str">
        <f>IF(AL71=0,"",IF(VLOOKUP(AM71,Données!$J$2:$M$258,4,FALSE)="G",AL71,""))</f>
        <v/>
      </c>
      <c r="HK71" s="464">
        <f t="shared" si="384"/>
        <v>0</v>
      </c>
      <c r="HL71" s="453" t="str">
        <f>IF(AO71=0,"",IF(VLOOKUP(AP71,Données!$J$2:$M$258,4,FALSE)="G",AO71,""))</f>
        <v/>
      </c>
      <c r="HM71" s="397" t="str">
        <f>IF(AQ71=0,"",IF(VLOOKUP(AR71,Données!$J$2:$M$258,4,FALSE)="G",AQ71,""))</f>
        <v/>
      </c>
      <c r="HN71" s="397" t="str">
        <f>IF(AS71=0,"",IF(VLOOKUP(AT71,Données!$J$2:$M$258,4,FALSE)="G",AS71,""))</f>
        <v/>
      </c>
      <c r="HO71" s="397" t="str">
        <f>IF(AU71=0,"",IF(VLOOKUP(AV71,Données!$J$2:$M$258,4,FALSE)="G",AU71,""))</f>
        <v/>
      </c>
      <c r="HP71" s="397" t="str">
        <f>IF(AW71=0,"",IF(VLOOKUP(AX71,Données!$J$2:$M$258,4,FALSE)="G",AW71,""))</f>
        <v/>
      </c>
      <c r="HQ71" s="461" t="str">
        <f>IF(AY71=0,"",IF(VLOOKUP(AZ71,Données!$J$2:$M$258,4,FALSE)="G",AY71,""))</f>
        <v/>
      </c>
      <c r="HR71" s="464">
        <f t="shared" si="385"/>
        <v>0</v>
      </c>
      <c r="HS71" s="453" t="str">
        <f>IF(BB71=0,"",IF(VLOOKUP(BC71,Données!$J$2:$M$258,4,FALSE)="G",BB71,""))</f>
        <v/>
      </c>
      <c r="HT71" s="397" t="str">
        <f>IF(BD71=0,"",IF(VLOOKUP(BE71,Données!$J$2:$M$258,4,FALSE)="G",BD71,""))</f>
        <v/>
      </c>
      <c r="HU71" s="397" t="str">
        <f>IF(BF71=0,"",IF(VLOOKUP(BG71,Données!$J$2:$M$258,4,FALSE)="G",BF71,""))</f>
        <v/>
      </c>
      <c r="HV71" s="397" t="str">
        <f>IF(BH71=0,"",IF(VLOOKUP(BI71,Données!$J$2:$M$258,4,FALSE)="G",BH71,""))</f>
        <v/>
      </c>
      <c r="HW71" s="397" t="str">
        <f>IF(BJ71=0,"",IF(VLOOKUP(BK71,Données!$J$2:$M$258,4,FALSE)="G",BJ71,""))</f>
        <v/>
      </c>
      <c r="HX71" s="461" t="str">
        <f>IF(BL71=0,"",IF(VLOOKUP(BM71,Données!$J$2:$M$258,4,FALSE)="G",BL71,""))</f>
        <v/>
      </c>
      <c r="HY71" s="464">
        <f t="shared" si="386"/>
        <v>0</v>
      </c>
      <c r="HZ71" s="453" t="str">
        <f>IF(BO71=0,"",IF(VLOOKUP(BP71,Données!$J$2:$M$258,4,FALSE)="G",BO71,""))</f>
        <v/>
      </c>
      <c r="IA71" s="397" t="str">
        <f>IF(BQ71=0,"",IF(VLOOKUP(BR71,Données!$J$2:$M$258,4,FALSE)="G",BQ71,""))</f>
        <v/>
      </c>
      <c r="IB71" s="397" t="str">
        <f>IF(BS71=0,"",IF(VLOOKUP(BT71,Données!$J$2:$M$258,4,FALSE)="G",BS71,""))</f>
        <v/>
      </c>
      <c r="IC71" s="397" t="str">
        <f>IF(BU71=0,"",IF(VLOOKUP(BV71,Données!$J$2:$M$258,4,FALSE)="G",BU71,""))</f>
        <v/>
      </c>
      <c r="ID71" s="397" t="str">
        <f>IF(BW71=0,"",IF(VLOOKUP(BX71,Données!$J$2:$M$258,4,FALSE)="G",BW71,""))</f>
        <v/>
      </c>
      <c r="IE71" s="461" t="str">
        <f>IF(BY71=0,"",IF(VLOOKUP(BZ71,Données!$J$2:$M$258,4,FALSE)="G",BY71,""))</f>
        <v/>
      </c>
      <c r="IF71" s="464">
        <f t="shared" si="387"/>
        <v>0</v>
      </c>
      <c r="IG71" s="453" t="str">
        <f>IF(CB71=0,"",IF(VLOOKUP(CC71,Données!$J$2:$M$258,4,FALSE)="G",CB71,""))</f>
        <v/>
      </c>
      <c r="IH71" s="397" t="str">
        <f>IF(CD71=0,"",IF(VLOOKUP(CE71,Données!$J$2:$M$258,4,FALSE)="G",CD71,""))</f>
        <v/>
      </c>
      <c r="II71" s="397" t="str">
        <f>IF(CF71=0,"",IF(VLOOKUP(CG71,Données!$J$2:$M$258,4,FALSE)="G",CF71,""))</f>
        <v/>
      </c>
      <c r="IJ71" s="397" t="str">
        <f>IF(CH71=0,"",IF(VLOOKUP(CI71,Données!$J$2:$M$258,4,FALSE)="G",CH71,""))</f>
        <v/>
      </c>
      <c r="IK71" s="397" t="str">
        <f>IF(CJ71=0,"",IF(VLOOKUP(CK71,Données!$J$2:$M$258,4,FALSE)="G",CJ71,""))</f>
        <v/>
      </c>
      <c r="IL71" s="461" t="str">
        <f>IF(CL71=0,"",IF(VLOOKUP(CM71,Données!$J$2:$M$258,4,FALSE)="G",CL71,""))</f>
        <v/>
      </c>
      <c r="IM71" s="464">
        <f t="shared" si="388"/>
        <v>0</v>
      </c>
      <c r="IO71" s="480">
        <f t="shared" si="332"/>
        <v>0</v>
      </c>
      <c r="IP71" s="481">
        <f t="shared" si="333"/>
        <v>0</v>
      </c>
      <c r="IQ71" s="482">
        <f t="shared" si="334"/>
        <v>0</v>
      </c>
      <c r="IR71" s="483">
        <f t="shared" si="335"/>
        <v>0</v>
      </c>
      <c r="IS71" s="484">
        <f t="shared" si="336"/>
        <v>0</v>
      </c>
      <c r="IT71" s="481">
        <f t="shared" si="337"/>
        <v>0</v>
      </c>
      <c r="IU71" s="482">
        <f t="shared" si="389"/>
        <v>4</v>
      </c>
      <c r="IV71" s="485">
        <f t="shared" si="390"/>
        <v>0</v>
      </c>
      <c r="IW71" s="483">
        <f>HLOOKUP(FO71,Plan!$I$6:$IO$30,25,FALSE)</f>
        <v>0</v>
      </c>
      <c r="IX71" s="482" t="str">
        <f t="shared" si="338"/>
        <v>22h30  4</v>
      </c>
      <c r="IY71" s="485">
        <f t="shared" si="339"/>
        <v>144</v>
      </c>
      <c r="IZ71" s="486">
        <f t="shared" si="340"/>
        <v>0</v>
      </c>
      <c r="JA71" s="484" t="str">
        <f t="shared" si="341"/>
        <v>22h30  0</v>
      </c>
      <c r="JB71" s="485">
        <f t="shared" si="342"/>
        <v>0</v>
      </c>
      <c r="JC71" s="487">
        <f t="shared" si="343"/>
        <v>0</v>
      </c>
      <c r="JD71" s="488" t="e">
        <f t="shared" si="391"/>
        <v>#REF!</v>
      </c>
      <c r="JF71" s="512">
        <f t="shared" si="344"/>
        <v>0</v>
      </c>
      <c r="JG71" s="513">
        <f t="shared" si="345"/>
        <v>0</v>
      </c>
      <c r="JH71" s="514">
        <f t="shared" si="346"/>
        <v>0</v>
      </c>
      <c r="JI71" s="515">
        <f t="shared" si="347"/>
        <v>0</v>
      </c>
      <c r="JJ71" s="513">
        <f t="shared" si="348"/>
        <v>0</v>
      </c>
      <c r="JK71" s="516">
        <f t="shared" si="349"/>
        <v>0</v>
      </c>
      <c r="JL71" s="517">
        <f t="shared" si="350"/>
        <v>0</v>
      </c>
      <c r="JM71" s="513">
        <f t="shared" si="351"/>
        <v>0</v>
      </c>
      <c r="JN71" s="514">
        <f t="shared" si="352"/>
        <v>0</v>
      </c>
      <c r="JO71" s="506">
        <f t="shared" si="392"/>
        <v>3</v>
      </c>
      <c r="JP71" s="507">
        <f t="shared" si="393"/>
        <v>0</v>
      </c>
      <c r="JQ71" s="507">
        <f t="shared" si="394"/>
        <v>0</v>
      </c>
      <c r="JR71" s="508">
        <f>HLOOKUP(GK71,Plan!$I$6:$IO$30,25,FALSE)</f>
        <v>0</v>
      </c>
      <c r="JS71" s="515" t="str">
        <f t="shared" si="353"/>
        <v>22h30  3</v>
      </c>
      <c r="JT71" s="513">
        <f t="shared" si="354"/>
        <v>72</v>
      </c>
      <c r="JU71" s="518">
        <f t="shared" si="355"/>
        <v>0</v>
      </c>
      <c r="JV71" s="517" t="str">
        <f t="shared" si="356"/>
        <v>22h30  0</v>
      </c>
      <c r="JW71" s="513">
        <f t="shared" si="357"/>
        <v>0</v>
      </c>
      <c r="JX71" s="519">
        <f t="shared" si="358"/>
        <v>1389</v>
      </c>
      <c r="JY71" s="515" t="str">
        <f t="shared" si="359"/>
        <v>22h30  0</v>
      </c>
      <c r="JZ71" s="513">
        <f t="shared" si="360"/>
        <v>0</v>
      </c>
      <c r="KA71" s="518">
        <f t="shared" si="361"/>
        <v>269</v>
      </c>
      <c r="KB71" s="520" t="e">
        <f t="shared" si="395"/>
        <v>#REF!</v>
      </c>
    </row>
    <row r="72" spans="1:288" ht="14.25" x14ac:dyDescent="0.2">
      <c r="A72" s="385">
        <f t="shared" si="253"/>
        <v>71</v>
      </c>
      <c r="B72" s="386" t="s">
        <v>407</v>
      </c>
      <c r="C72" s="387" t="s">
        <v>31</v>
      </c>
      <c r="D72" s="388" t="s">
        <v>924</v>
      </c>
      <c r="E72" s="388" t="s">
        <v>129</v>
      </c>
      <c r="F72" s="388">
        <v>67</v>
      </c>
      <c r="G72" s="394" t="str">
        <f>IF(ISNA(VLOOKUP(E72,Données!$J$2:$K$258,2,FALSE)),"",VLOOKUP(E72,Données!$J$2:$K$258,2,FALSE))</f>
        <v>Amman</v>
      </c>
      <c r="H72" s="80"/>
      <c r="I72" s="77" t="str">
        <f t="shared" si="362"/>
        <v>1455TRD</v>
      </c>
      <c r="J72" s="82"/>
      <c r="K72" s="344" t="s">
        <v>565</v>
      </c>
      <c r="M72" s="84">
        <f t="shared" si="254"/>
        <v>0</v>
      </c>
      <c r="N72" s="84">
        <f t="shared" si="255"/>
        <v>0</v>
      </c>
      <c r="O72" s="84">
        <f t="shared" si="256"/>
        <v>0</v>
      </c>
      <c r="P72" s="84">
        <f t="shared" si="257"/>
        <v>0</v>
      </c>
      <c r="Q72" s="84">
        <f t="shared" si="258"/>
        <v>0</v>
      </c>
      <c r="S72" s="86" t="str">
        <f t="shared" si="363"/>
        <v>1455</v>
      </c>
      <c r="T72" s="371" t="str">
        <f>VLOOKUP(S72,Données!$Q$2:$R$229,2,FALSE)</f>
        <v>1445</v>
      </c>
      <c r="U72" s="85">
        <f>COUNTIF($T$4:T72,T72)</f>
        <v>2</v>
      </c>
      <c r="V72" s="85" t="str">
        <f t="shared" si="259"/>
        <v>TRD</v>
      </c>
      <c r="W72" s="85" t="str">
        <f t="shared" si="364"/>
        <v>14452TRD</v>
      </c>
      <c r="X72" s="85">
        <f t="shared" si="260"/>
        <v>173</v>
      </c>
      <c r="Y72" s="85" t="str">
        <f t="shared" si="261"/>
        <v>IST</v>
      </c>
      <c r="AA72" s="342" t="s">
        <v>62</v>
      </c>
      <c r="AB72" s="107">
        <f t="shared" si="262"/>
        <v>0</v>
      </c>
      <c r="AC72" s="106" t="str">
        <f t="shared" si="365"/>
        <v/>
      </c>
      <c r="AD72" s="97">
        <f t="shared" si="263"/>
        <v>0</v>
      </c>
      <c r="AE72" s="106" t="str">
        <f t="shared" si="264"/>
        <v/>
      </c>
      <c r="AF72" s="97">
        <f t="shared" si="265"/>
        <v>0</v>
      </c>
      <c r="AG72" s="106" t="str">
        <f t="shared" si="266"/>
        <v/>
      </c>
      <c r="AH72" s="97">
        <f t="shared" si="267"/>
        <v>0</v>
      </c>
      <c r="AI72" s="106" t="str">
        <f t="shared" si="268"/>
        <v/>
      </c>
      <c r="AJ72" s="97">
        <f t="shared" si="269"/>
        <v>0</v>
      </c>
      <c r="AK72" s="106" t="str">
        <f t="shared" si="270"/>
        <v/>
      </c>
      <c r="AL72" s="97">
        <f t="shared" si="271"/>
        <v>0</v>
      </c>
      <c r="AM72" s="108" t="str">
        <f t="shared" si="272"/>
        <v/>
      </c>
      <c r="AN72" s="113"/>
      <c r="AO72" s="115">
        <f t="shared" si="273"/>
        <v>0</v>
      </c>
      <c r="AP72" s="114" t="str">
        <f t="shared" si="274"/>
        <v/>
      </c>
      <c r="AQ72" s="89">
        <f t="shared" si="275"/>
        <v>0</v>
      </c>
      <c r="AR72" s="114" t="str">
        <f t="shared" si="276"/>
        <v/>
      </c>
      <c r="AS72" s="89">
        <f t="shared" si="277"/>
        <v>0</v>
      </c>
      <c r="AT72" s="114" t="str">
        <f t="shared" si="278"/>
        <v/>
      </c>
      <c r="AU72" s="89">
        <f t="shared" si="279"/>
        <v>0</v>
      </c>
      <c r="AV72" s="114" t="str">
        <f t="shared" si="280"/>
        <v/>
      </c>
      <c r="AW72" s="89">
        <f t="shared" si="281"/>
        <v>0</v>
      </c>
      <c r="AX72" s="114" t="str">
        <f t="shared" si="282"/>
        <v/>
      </c>
      <c r="AY72" s="89">
        <f t="shared" si="283"/>
        <v>0</v>
      </c>
      <c r="AZ72" s="116" t="str">
        <f t="shared" si="284"/>
        <v/>
      </c>
      <c r="BA72" s="113"/>
      <c r="BB72" s="122">
        <f t="shared" si="285"/>
        <v>0</v>
      </c>
      <c r="BC72" s="121" t="str">
        <f t="shared" si="286"/>
        <v/>
      </c>
      <c r="BD72" s="91">
        <f t="shared" si="287"/>
        <v>0</v>
      </c>
      <c r="BE72" s="121" t="str">
        <f t="shared" si="288"/>
        <v/>
      </c>
      <c r="BF72" s="91">
        <f t="shared" si="289"/>
        <v>0</v>
      </c>
      <c r="BG72" s="121" t="str">
        <f t="shared" si="290"/>
        <v/>
      </c>
      <c r="BH72" s="91">
        <f t="shared" si="291"/>
        <v>0</v>
      </c>
      <c r="BI72" s="121" t="str">
        <f t="shared" si="292"/>
        <v/>
      </c>
      <c r="BJ72" s="91">
        <f t="shared" si="293"/>
        <v>0</v>
      </c>
      <c r="BK72" s="121" t="str">
        <f t="shared" si="294"/>
        <v/>
      </c>
      <c r="BL72" s="91">
        <f t="shared" si="295"/>
        <v>0</v>
      </c>
      <c r="BM72" s="123" t="str">
        <f t="shared" si="296"/>
        <v/>
      </c>
      <c r="BN72" s="113"/>
      <c r="BO72" s="129">
        <f t="shared" si="297"/>
        <v>168</v>
      </c>
      <c r="BP72" s="128" t="str">
        <f t="shared" si="298"/>
        <v>LHR</v>
      </c>
      <c r="BQ72" s="93">
        <f t="shared" si="299"/>
        <v>0</v>
      </c>
      <c r="BR72" s="128" t="str">
        <f t="shared" si="300"/>
        <v/>
      </c>
      <c r="BS72" s="93">
        <f t="shared" si="301"/>
        <v>0</v>
      </c>
      <c r="BT72" s="128" t="str">
        <f t="shared" si="302"/>
        <v/>
      </c>
      <c r="BU72" s="93">
        <f t="shared" si="303"/>
        <v>0</v>
      </c>
      <c r="BV72" s="128" t="str">
        <f t="shared" si="304"/>
        <v/>
      </c>
      <c r="BW72" s="93">
        <f t="shared" si="305"/>
        <v>0</v>
      </c>
      <c r="BX72" s="128" t="str">
        <f t="shared" si="306"/>
        <v/>
      </c>
      <c r="BY72" s="93">
        <f t="shared" si="307"/>
        <v>0</v>
      </c>
      <c r="BZ72" s="130" t="str">
        <f t="shared" si="308"/>
        <v/>
      </c>
      <c r="CA72" s="113"/>
      <c r="CB72" s="136">
        <f t="shared" si="309"/>
        <v>0</v>
      </c>
      <c r="CC72" s="135" t="str">
        <f t="shared" si="310"/>
        <v/>
      </c>
      <c r="CD72" s="95">
        <f t="shared" si="311"/>
        <v>186</v>
      </c>
      <c r="CE72" s="135" t="str">
        <f t="shared" si="312"/>
        <v>LGW</v>
      </c>
      <c r="CF72" s="95">
        <f t="shared" si="313"/>
        <v>0</v>
      </c>
      <c r="CG72" s="135" t="str">
        <f t="shared" si="314"/>
        <v/>
      </c>
      <c r="CH72" s="95">
        <f t="shared" si="315"/>
        <v>0</v>
      </c>
      <c r="CI72" s="135" t="str">
        <f t="shared" si="316"/>
        <v/>
      </c>
      <c r="CJ72" s="95">
        <f t="shared" si="317"/>
        <v>0</v>
      </c>
      <c r="CK72" s="135" t="str">
        <f t="shared" si="318"/>
        <v/>
      </c>
      <c r="CL72" s="95">
        <f t="shared" si="319"/>
        <v>0</v>
      </c>
      <c r="CM72" s="137" t="str">
        <f t="shared" si="320"/>
        <v/>
      </c>
      <c r="CO72" s="163">
        <f>IFERROR(ROUNDUP((AB72*(VLOOKUP(VLOOKUP(AC72,Données!$J$2:$L$208,3,FALSE),Données!$E$10:$G$12,3,FALSE)))/1,0),0)</f>
        <v>0</v>
      </c>
      <c r="CP72" s="159">
        <f>IFERROR(ROUNDUP((AD72*(VLOOKUP(VLOOKUP(AE72,Données!$J$2:$L$208,3,FALSE),Données!$E$10:$G$12,3,FALSE)))/1,0),0)</f>
        <v>0</v>
      </c>
      <c r="CQ72" s="159">
        <f>IFERROR(ROUNDUP((AF72*(VLOOKUP(VLOOKUP(AG72,Données!$J$2:$L$208,3,FALSE),Données!$E$10:$G$12,3,FALSE)))/1,0),0)</f>
        <v>0</v>
      </c>
      <c r="CR72" s="159">
        <f>IFERROR(ROUNDUP((AH72*(VLOOKUP(VLOOKUP(AI72,Données!$J$2:$L$208,3,FALSE),Données!$E$10:$G$12,3,FALSE)))/1,0),0)</f>
        <v>0</v>
      </c>
      <c r="CS72" s="159">
        <f>IFERROR(ROUNDUP((AJ72*(VLOOKUP(VLOOKUP(AK72,Données!$J$2:$L$208,3,FALSE),Données!$E$10:$G$12,3,FALSE)))/1,0),0)</f>
        <v>0</v>
      </c>
      <c r="CT72" s="160">
        <f>IFERROR(ROUNDUP((AL72*(VLOOKUP(VLOOKUP(AM72,Données!$J$2:$L$208,3,FALSE),Données!$E$10:$G$12,3,FALSE)))/1,0),0)</f>
        <v>0</v>
      </c>
      <c r="CU72" s="158">
        <f>IF(ISNA(15/(VLOOKUP(VLOOKUP(AC72,Données!$J$2:$L$208,3,FALSE),Données!$E$10:$G$12,3,FALSE))),0,15/(VLOOKUP(VLOOKUP(AC72,Données!$J$2:$L$208,3,FALSE),Données!$E$10:$G$12,3,FALSE)))</f>
        <v>0</v>
      </c>
      <c r="CV72" s="159">
        <f>IF(ISNA(15/(VLOOKUP(VLOOKUP(AE72,Données!$J$2:$L$208,3,FALSE),Données!$E$10:$G$12,3,FALSE))),0,15/(VLOOKUP(VLOOKUP(AE72,Données!$J$2:$L$208,3,FALSE),Données!$E$10:$G$12,3,FALSE)))</f>
        <v>0</v>
      </c>
      <c r="CW72" s="159">
        <f>IF(ISNA(15/(VLOOKUP(VLOOKUP(AG72,Données!$J$2:$L$208,3,FALSE),Données!$E$10:$G$12,3,FALSE))),0,15/(VLOOKUP(VLOOKUP(AG72,Données!$J$2:$L$208,3,FALSE),Données!$E$10:$G$12,3,FALSE)))</f>
        <v>0</v>
      </c>
      <c r="CX72" s="159">
        <f>IF(ISNA(15/(VLOOKUP(VLOOKUP(AI72,Données!$J$2:$L$208,3,FALSE),Données!$E$10:$G$12,3,FALSE))),0,15/(VLOOKUP(VLOOKUP(AI72,Données!$J$2:$L$208,3,FALSE),Données!$E$10:$G$12,3,FALSE)))</f>
        <v>0</v>
      </c>
      <c r="CY72" s="159">
        <f>IF(ISNA(15/(VLOOKUP(VLOOKUP(AK72,Données!$J$2:$L$208,3,FALSE),Données!$E$10:$G$12,3,FALSE))),0,15/(VLOOKUP(VLOOKUP(AK72,Données!$J$2:$L$208,3,FALSE),Données!$E$10:$G$12,3,FALSE)))</f>
        <v>0</v>
      </c>
      <c r="CZ72" s="160">
        <f>IF(ISNA(15/(VLOOKUP(VLOOKUP(AM72,Données!$J$2:$L$208,3,FALSE),Données!$E$10:$G$12,3,FALSE))),0,15/(VLOOKUP(VLOOKUP(AM72,Données!$J$2:$L$208,3,FALSE),Données!$E$10:$G$12,3,FALSE)))</f>
        <v>0</v>
      </c>
      <c r="DA72" s="258">
        <v>72</v>
      </c>
      <c r="DB72" s="162">
        <f t="shared" si="366"/>
        <v>36</v>
      </c>
      <c r="DC72" s="161">
        <f t="shared" si="321"/>
        <v>0</v>
      </c>
      <c r="DD72" s="256">
        <f t="shared" si="322"/>
        <v>0</v>
      </c>
      <c r="DE72" s="259">
        <f>HLOOKUP(DA72,Plan!$I$6:$IO$26,17,FALSE)</f>
        <v>4</v>
      </c>
      <c r="DF72" s="164" t="s">
        <v>478</v>
      </c>
      <c r="DG72" s="157" t="str">
        <f t="shared" si="367"/>
        <v>22h45  4</v>
      </c>
      <c r="DH72" s="332">
        <f t="shared" si="323"/>
        <v>144</v>
      </c>
      <c r="DI72" s="334">
        <f t="shared" si="396"/>
        <v>0</v>
      </c>
      <c r="DK72" s="226">
        <f>IFERROR(ROUNDUP((AO72*(VLOOKUP(VLOOKUP(AP72,Données!$J$2:$L$208,3,FALSE),Données!$E$10:$G$12,3,FALSE)))/1,0),0)</f>
        <v>0</v>
      </c>
      <c r="DL72" s="173">
        <f>IFERROR(ROUNDUP((AQ72*(VLOOKUP(VLOOKUP(AR72,Données!$J$2:$L$208,3,FALSE),Données!$E$10:$G$12,3,FALSE)))/1,0),0)</f>
        <v>0</v>
      </c>
      <c r="DM72" s="173">
        <f>IFERROR(ROUNDUP((AS72*(VLOOKUP(VLOOKUP(AT72,Données!$J$2:$L$208,3,FALSE),Données!$E$10:$G$12,3,FALSE)))/1,0),0)</f>
        <v>0</v>
      </c>
      <c r="DN72" s="173">
        <f>IFERROR(ROUNDUP((AU72*(VLOOKUP(VLOOKUP(AV72,Données!$J$2:$L$208,3,FALSE),Données!$E$10:$G$12,3,FALSE)))/1,0),0)</f>
        <v>0</v>
      </c>
      <c r="DO72" s="173">
        <f>IFERROR(ROUNDUP((AW72*(VLOOKUP(VLOOKUP(AX72,Données!$J$2:$L$208,3,FALSE),Données!$E$10:$G$12,3,FALSE)))/1,0),0)</f>
        <v>0</v>
      </c>
      <c r="DP72" s="174">
        <f>IFERROR(ROUNDUP((AY72*(VLOOKUP(VLOOKUP(AZ72,Données!$J$2:$L$208,3,FALSE),Données!$E$10:$G$12,3,FALSE)))/1,0),0)</f>
        <v>0</v>
      </c>
      <c r="DQ72" s="172">
        <f>IF(ISNA(15/(VLOOKUP(VLOOKUP(AP72,Données!$J$2:$L$208,3,FALSE),Données!$E$10:$G$12,3,FALSE))),0,15/(VLOOKUP(VLOOKUP(AP72,Données!$J$2:$L$208,3,FALSE),Données!$E$10:$G$12,3,FALSE)))</f>
        <v>0</v>
      </c>
      <c r="DR72" s="173">
        <f>IF(ISNA(15/(VLOOKUP(VLOOKUP(AR72,Données!$J$2:$L$208,3,FALSE),Données!$E$10:$G$12,3,FALSE))),0,15/(VLOOKUP(VLOOKUP(AR72,Données!$J$2:$L$208,3,FALSE),Données!$E$10:$G$12,3,FALSE)))</f>
        <v>0</v>
      </c>
      <c r="DS72" s="173">
        <f>IF(ISNA(15/(VLOOKUP(VLOOKUP(AT72,Données!$J$2:$L$208,3,FALSE),Données!$E$10:$G$12,3,FALSE))),0,15/(VLOOKUP(VLOOKUP(AT72,Données!$J$2:$L$208,3,FALSE),Données!$E$10:$G$12,3,FALSE)))</f>
        <v>0</v>
      </c>
      <c r="DT72" s="173">
        <f>IF(ISNA(15/(VLOOKUP(VLOOKUP(AV72,Données!$J$2:$L$208,3,FALSE),Données!$E$10:$G$12,3,FALSE))),0,15/(VLOOKUP(VLOOKUP(AV72,Données!$J$2:$L$208,3,FALSE),Données!$E$10:$G$12,3,FALSE)))</f>
        <v>0</v>
      </c>
      <c r="DU72" s="173">
        <f>IF(ISNA(15/(VLOOKUP(VLOOKUP(AX72,Données!$J$2:$L$208,3,FALSE),Données!$E$10:$G$12,3,FALSE))),0,15/(VLOOKUP(VLOOKUP(AX72,Données!$J$2:$L$208,3,FALSE),Données!$E$10:$G$12,3,FALSE)))</f>
        <v>0</v>
      </c>
      <c r="DV72" s="174">
        <f>IF(ISNA(15/(VLOOKUP(VLOOKUP(AZ72,Données!$J$2:$L$208,3,FALSE),Données!$E$10:$G$12,3,FALSE))),0,15/(VLOOKUP(VLOOKUP(AZ72,Données!$J$2:$L$208,3,FALSE),Données!$E$10:$G$12,3,FALSE)))</f>
        <v>0</v>
      </c>
      <c r="DW72" s="282">
        <v>72</v>
      </c>
      <c r="DX72" s="169">
        <f t="shared" si="368"/>
        <v>28</v>
      </c>
      <c r="DY72" s="171">
        <f t="shared" si="369"/>
        <v>0</v>
      </c>
      <c r="DZ72" s="228" t="str">
        <f t="shared" si="324"/>
        <v/>
      </c>
      <c r="EA72" s="283">
        <f>HLOOKUP(DW72,Plan!$I$6:$IO$26,16,FALSE)</f>
        <v>0</v>
      </c>
      <c r="EB72" s="278" t="s">
        <v>478</v>
      </c>
      <c r="EC72" s="279" t="str">
        <f t="shared" si="370"/>
        <v>22h45  0</v>
      </c>
      <c r="ED72" s="84">
        <f t="shared" si="325"/>
        <v>0</v>
      </c>
      <c r="EE72" s="286">
        <f t="shared" si="371"/>
        <v>0</v>
      </c>
      <c r="EG72" s="208">
        <f>IFERROR(ROUNDUP((BB72*(VLOOKUP(VLOOKUP(BC72,Données!$J$2:$L$208,3,FALSE),Données!$E$10:$G$12,3,FALSE)))/1,0),0)</f>
        <v>0</v>
      </c>
      <c r="EH72" s="182">
        <f>IFERROR(ROUNDUP((BD72*(VLOOKUP(VLOOKUP(BE72,Données!$J$2:$L$208,3,FALSE),Données!$E$10:$G$12,3,FALSE)))/1,0),0)</f>
        <v>0</v>
      </c>
      <c r="EI72" s="182">
        <f>IFERROR(ROUNDUP((BF72*(VLOOKUP(VLOOKUP(BG72,Données!$J$2:$L$208,3,FALSE),Données!$E$10:$G$12,3,FALSE)))/1,0),0)</f>
        <v>0</v>
      </c>
      <c r="EJ72" s="182">
        <f>IFERROR(ROUNDUP((BH72*(VLOOKUP(VLOOKUP(BI72,Données!$J$2:$L$208,3,FALSE),Données!$E$10:$G$12,3,FALSE)))/1,0),0)</f>
        <v>0</v>
      </c>
      <c r="EK72" s="182">
        <f>IFERROR(ROUNDUP((BJ72*(VLOOKUP(VLOOKUP(BK72,Données!$J$2:$L$208,3,FALSE),Données!$E$10:$G$12,3,FALSE)))/1,0),0)</f>
        <v>0</v>
      </c>
      <c r="EL72" s="183">
        <f>IFERROR(ROUNDUP((BL72*(VLOOKUP(VLOOKUP(BM72,Données!$J$2:$L$208,3,FALSE),Données!$E$10:$G$12,3,FALSE)))/1,0),0)</f>
        <v>0</v>
      </c>
      <c r="EM72" s="181">
        <f>IF(ISNA(15/(VLOOKUP(VLOOKUP(BC72,Données!$J$2:$L$208,3,FALSE),Données!$E$10:$G$12,3,FALSE))),0,15/(VLOOKUP(VLOOKUP(BC72,Données!$J$2:$L$208,3,FALSE),Données!$E$10:$G$12,3,FALSE)))</f>
        <v>0</v>
      </c>
      <c r="EN72" s="182">
        <f>IF(ISNA(15/(VLOOKUP(VLOOKUP(BE72,Données!$J$2:$L$208,3,FALSE),Données!$E$10:$G$12,3,FALSE))),0,15/(VLOOKUP(VLOOKUP(BE72,Données!$J$2:$L$208,3,FALSE),Données!$E$10:$G$12,3,FALSE)))</f>
        <v>0</v>
      </c>
      <c r="EO72" s="182">
        <f>IF(ISNA(15/(VLOOKUP(VLOOKUP(BG72,Données!$J$2:$L$208,3,FALSE),Données!$E$10:$G$12,3,FALSE))),0,15/(VLOOKUP(VLOOKUP(BG72,Données!$J$2:$L$208,3,FALSE),Données!$E$10:$G$12,3,FALSE)))</f>
        <v>0</v>
      </c>
      <c r="EP72" s="182">
        <f>IF(ISNA(15/(VLOOKUP(VLOOKUP(BI72,Données!$J$2:$L$208,3,FALSE),Données!$E$10:$G$12,3,FALSE))),0,15/(VLOOKUP(VLOOKUP(BI72,Données!$J$2:$L$208,3,FALSE),Données!$E$10:$G$12,3,FALSE)))</f>
        <v>0</v>
      </c>
      <c r="EQ72" s="182">
        <f>IF(ISNA(15/(VLOOKUP(VLOOKUP(BK72,Données!$J$2:$L$208,3,FALSE),Données!$E$10:$G$12,3,FALSE))),0,15/(VLOOKUP(VLOOKUP(BK72,Données!$J$2:$L$208,3,FALSE),Données!$E$10:$G$12,3,FALSE)))</f>
        <v>0</v>
      </c>
      <c r="ER72" s="183">
        <f>IF(ISNA(15/(VLOOKUP(VLOOKUP(BM72,Données!$J$2:$L$208,3,FALSE),Données!$E$10:$G$12,3,FALSE))),0,15/(VLOOKUP(VLOOKUP(BM72,Données!$J$2:$L$208,3,FALSE),Données!$E$10:$G$12,3,FALSE)))</f>
        <v>0</v>
      </c>
      <c r="ES72" s="293">
        <v>72</v>
      </c>
      <c r="ET72" s="573">
        <f t="shared" si="372"/>
        <v>24</v>
      </c>
      <c r="EU72" s="180">
        <f t="shared" si="373"/>
        <v>0</v>
      </c>
      <c r="EV72" s="211" t="str">
        <f t="shared" si="326"/>
        <v/>
      </c>
      <c r="EW72" s="211">
        <f>HLOOKUP(ES72,Plan!$I$6:$IO$26,19,FALSE)</f>
        <v>3</v>
      </c>
      <c r="EX72" s="210" t="s">
        <v>478</v>
      </c>
      <c r="EY72" s="182" t="str">
        <f t="shared" si="374"/>
        <v>22h45  3</v>
      </c>
      <c r="EZ72" s="295">
        <f t="shared" si="327"/>
        <v>72</v>
      </c>
      <c r="FA72" s="296">
        <f t="shared" si="375"/>
        <v>0</v>
      </c>
      <c r="FC72" s="200">
        <f>IFERROR(ROUNDUP((BO72*(VLOOKUP(VLOOKUP(BP72,Données!$J$2:$L$208,3,FALSE),Données!$E$10:$G$12,3,FALSE)))/1,0),0)</f>
        <v>70</v>
      </c>
      <c r="FD72" s="190">
        <f>IFERROR(ROUNDUP((BQ72*(VLOOKUP(VLOOKUP(BR72,Données!$J$2:$L$208,3,FALSE),Données!$E$10:$G$12,3,FALSE)))/1,0),0)</f>
        <v>0</v>
      </c>
      <c r="FE72" s="190">
        <f>IFERROR(ROUNDUP((BS72*(VLOOKUP(VLOOKUP(BT72,Données!$J$2:$L$208,3,FALSE),Données!$E$10:$G$12,3,FALSE)))/1,0),0)</f>
        <v>0</v>
      </c>
      <c r="FF72" s="190">
        <f>IFERROR(ROUNDUP((BU72*(VLOOKUP(VLOOKUP(BV72,Données!$J$2:$L$208,3,FALSE),Données!$E$10:$G$12,3,FALSE)))/1,0),0)</f>
        <v>0</v>
      </c>
      <c r="FG72" s="190">
        <f>IFERROR(ROUNDUP((BW72*(VLOOKUP(VLOOKUP(BX72,Données!$J$2:$L$208,3,FALSE),Données!$E$10:$G$12,3,FALSE)))/1,0),0)</f>
        <v>0</v>
      </c>
      <c r="FH72" s="191">
        <f>IFERROR(ROUNDUP((BY72*(VLOOKUP(VLOOKUP(BZ72,Données!$J$2:$L$208,3,FALSE),Données!$E$10:$G$12,3,FALSE)))/1,0),0)</f>
        <v>0</v>
      </c>
      <c r="FI72" s="189">
        <f>IF(ISNA(15/(VLOOKUP(VLOOKUP(BP72,Données!$J$2:$L$208,3,FALSE),Données!$E$10:$G$12,3,FALSE))),0,15/(VLOOKUP(VLOOKUP(BP72,Données!$J$2:$L$208,3,FALSE),Données!$E$10:$G$12,3,FALSE)))</f>
        <v>36</v>
      </c>
      <c r="FJ72" s="190">
        <f>IF(ISNA(15/(VLOOKUP(VLOOKUP(BR72,Données!$J$2:$L$208,3,FALSE),Données!$E$10:$G$12,3,FALSE))),0,15/(VLOOKUP(VLOOKUP(BR72,Données!$J$2:$L$208,3,FALSE),Données!$E$10:$G$12,3,FALSE)))</f>
        <v>0</v>
      </c>
      <c r="FK72" s="190">
        <f>IF(ISNA(15/(VLOOKUP(VLOOKUP(BT72,Données!$J$2:$L$208,3,FALSE),Données!$E$10:$G$12,3,FALSE))),0,15/(VLOOKUP(VLOOKUP(BT72,Données!$J$2:$L$208,3,FALSE),Données!$E$10:$G$12,3,FALSE)))</f>
        <v>0</v>
      </c>
      <c r="FL72" s="190">
        <f>IF(ISNA(15/(VLOOKUP(VLOOKUP(BV72,Données!$J$2:$L$208,3,FALSE),Données!$E$10:$G$12,3,FALSE))),0,15/(VLOOKUP(VLOOKUP(BV72,Données!$J$2:$L$208,3,FALSE),Données!$E$10:$G$12,3,FALSE)))</f>
        <v>0</v>
      </c>
      <c r="FM72" s="190">
        <f>IF(ISNA(15/(VLOOKUP(VLOOKUP(BX72,Données!$J$2:$L$208,3,FALSE),Données!$E$10:$G$12,3,FALSE))),0,15/(VLOOKUP(VLOOKUP(BX72,Données!$J$2:$L$208,3,FALSE),Données!$E$10:$G$12,3,FALSE)))</f>
        <v>0</v>
      </c>
      <c r="FN72" s="191">
        <f>IF(ISNA(15/(VLOOKUP(VLOOKUP(BZ72,Données!$J$2:$L$208,3,FALSE),Données!$E$10:$G$12,3,FALSE))),0,15/(VLOOKUP(VLOOKUP(BZ72,Données!$J$2:$L$208,3,FALSE),Données!$E$10:$G$12,3,FALSE)))</f>
        <v>0</v>
      </c>
      <c r="FO72" s="305">
        <v>72</v>
      </c>
      <c r="FP72" s="188">
        <f t="shared" si="376"/>
        <v>36</v>
      </c>
      <c r="FQ72" s="190">
        <f t="shared" si="377"/>
        <v>70</v>
      </c>
      <c r="FR72" s="203">
        <f t="shared" si="328"/>
        <v>168</v>
      </c>
      <c r="FS72" s="203">
        <f>HLOOKUP(FO72,Plan!$I$6:$IO$26,20,FALSE)</f>
        <v>0</v>
      </c>
      <c r="FT72" s="202" t="s">
        <v>478</v>
      </c>
      <c r="FU72" s="190" t="str">
        <f t="shared" si="378"/>
        <v>22h45  0</v>
      </c>
      <c r="FV72" s="307">
        <f t="shared" si="329"/>
        <v>0</v>
      </c>
      <c r="FW72" s="308">
        <f t="shared" si="397"/>
        <v>1459</v>
      </c>
      <c r="FY72" s="233">
        <f>IFERROR(ROUNDUP((CB72*(VLOOKUP(VLOOKUP(CC72,Données!$J$2:$L$208,3,FALSE),Données!$E$10:$G$12,3,FALSE)))/1,0),0)</f>
        <v>0</v>
      </c>
      <c r="FZ72" s="218">
        <f>IFERROR(ROUNDUP((CD72*(VLOOKUP(VLOOKUP(CE72,Données!$J$2:$L$208,3,FALSE),Données!$E$10:$G$12,3,FALSE)))/1,0),0)</f>
        <v>78</v>
      </c>
      <c r="GA72" s="218">
        <f>IFERROR(ROUNDUP((CF72*(VLOOKUP(VLOOKUP(CG72,Données!$J$2:$L$208,3,FALSE),Données!$E$10:$G$12,3,FALSE)))/1,0),0)</f>
        <v>0</v>
      </c>
      <c r="GB72" s="218">
        <f>IFERROR(ROUNDUP((CH72*(VLOOKUP(VLOOKUP(CI72,Données!$J$2:$L$208,3,FALSE),Données!$E$10:$G$12,3,FALSE)))/1,0),0)</f>
        <v>0</v>
      </c>
      <c r="GC72" s="218">
        <f>IFERROR(ROUNDUP((CJ72*(VLOOKUP(VLOOKUP(CK72,Données!$J$2:$L$208,3,FALSE),Données!$E$10:$G$12,3,FALSE)))/1,0),0)</f>
        <v>0</v>
      </c>
      <c r="GD72" s="219">
        <f>IFERROR(ROUNDUP((CL72*(VLOOKUP(VLOOKUP(CM72,Données!$J$2:$L$208,3,FALSE),Données!$E$10:$G$12,3,FALSE)))/1,0),0)</f>
        <v>0</v>
      </c>
      <c r="GE72" s="217">
        <f>IF(ISNA(15/(VLOOKUP(VLOOKUP(CC72,Données!$J$2:$L$208,3,FALSE),Données!$E$10:$G$12,3,FALSE))),0,15/(VLOOKUP(VLOOKUP(CC72,Données!$J$2:$L$208,3,FALSE),Données!$E$10:$G$12,3,FALSE)))</f>
        <v>0</v>
      </c>
      <c r="GF72" s="218">
        <f>IF(ISNA(15/(VLOOKUP(VLOOKUP(CE72,Données!$J$2:$L$208,3,FALSE),Données!$E$10:$G$12,3,FALSE))),0,15/(VLOOKUP(VLOOKUP(CE72,Données!$J$2:$L$208,3,FALSE),Données!$E$10:$G$12,3,FALSE)))</f>
        <v>36</v>
      </c>
      <c r="GG72" s="218">
        <f>IF(ISNA(15/(VLOOKUP(VLOOKUP(CG72,Données!$J$2:$L$208,3,FALSE),Données!$E$10:$G$12,3,FALSE))),0,15/(VLOOKUP(VLOOKUP(CG72,Données!$J$2:$L$208,3,FALSE),Données!$E$10:$G$12,3,FALSE)))</f>
        <v>0</v>
      </c>
      <c r="GH72" s="218">
        <f>IF(ISNA(15/(VLOOKUP(VLOOKUP(CI72,Données!$J$2:$L$208,3,FALSE),Données!$E$10:$G$12,3,FALSE))),0,15/(VLOOKUP(VLOOKUP(CI72,Données!$J$2:$L$208,3,FALSE),Données!$E$10:$G$12,3,FALSE)))</f>
        <v>0</v>
      </c>
      <c r="GI72" s="218">
        <f>IF(ISNA(15/(VLOOKUP(VLOOKUP(CK72,Données!$J$2:$L$208,3,FALSE),Données!$E$10:$G$12,3,FALSE))),0,15/(VLOOKUP(VLOOKUP(CK72,Données!$J$2:$L$208,3,FALSE),Données!$E$10:$G$12,3,FALSE)))</f>
        <v>0</v>
      </c>
      <c r="GJ72" s="219">
        <f>IF(ISNA(15/(VLOOKUP(VLOOKUP(CM72,Données!$J$2:$L$208,3,FALSE),Données!$E$10:$G$12,3,FALSE))),0,15/(VLOOKUP(VLOOKUP(CM72,Données!$J$2:$L$208,3,FALSE),Données!$E$10:$G$12,3,FALSE)))</f>
        <v>0</v>
      </c>
      <c r="GK72" s="318">
        <v>72</v>
      </c>
      <c r="GL72" s="216">
        <f t="shared" si="379"/>
        <v>36</v>
      </c>
      <c r="GM72" s="218">
        <f t="shared" si="380"/>
        <v>78</v>
      </c>
      <c r="GN72" s="236">
        <f t="shared" si="330"/>
        <v>186</v>
      </c>
      <c r="GO72" s="236">
        <f>HLOOKUP(GK72,Plan!$I$6:$IO$26,21,FALSE)</f>
        <v>0</v>
      </c>
      <c r="GP72" s="235" t="s">
        <v>478</v>
      </c>
      <c r="GQ72" s="218" t="str">
        <f t="shared" si="381"/>
        <v>22h45  0</v>
      </c>
      <c r="GR72" s="320">
        <f t="shared" si="331"/>
        <v>0</v>
      </c>
      <c r="GS72" s="321">
        <f t="shared" si="398"/>
        <v>347</v>
      </c>
      <c r="GU72" s="427">
        <v>0.94791666666666663</v>
      </c>
      <c r="GV72" s="433" t="e">
        <f>#REF!</f>
        <v>#REF!</v>
      </c>
      <c r="GW72" s="434" t="e">
        <f>#REF!</f>
        <v>#REF!</v>
      </c>
      <c r="GX72" s="448" t="e">
        <f t="shared" si="382"/>
        <v>#REF!</v>
      </c>
      <c r="GY72" s="433" t="e">
        <f>#REF!</f>
        <v>#REF!</v>
      </c>
      <c r="GZ72" s="422" t="e">
        <f>#REF!</f>
        <v>#REF!</v>
      </c>
      <c r="HA72" s="434" t="e">
        <f>#REF!</f>
        <v>#REF!</v>
      </c>
      <c r="HB72" s="451" t="e">
        <f t="shared" si="383"/>
        <v>#REF!</v>
      </c>
      <c r="HD72" s="427">
        <v>0.94791666666666663</v>
      </c>
      <c r="HE72" s="453" t="str">
        <f>IF(AB72=0,"",IF(VLOOKUP(AC72,Données!$J$2:$M$258,4,FALSE)="G",AB72,""))</f>
        <v/>
      </c>
      <c r="HF72" s="397" t="str">
        <f>IF(AD72=0,"",IF(VLOOKUP(AE72,Données!$J$2:$M$258,4,FALSE)="G",AD72,""))</f>
        <v/>
      </c>
      <c r="HG72" s="397" t="str">
        <f>IF(AF72=0,"",IF(VLOOKUP(AG72,Données!$J$2:$M$258,4,FALSE)="G",AF72,""))</f>
        <v/>
      </c>
      <c r="HH72" s="397" t="str">
        <f>IF(AH72=0,"",IF(VLOOKUP(AI72,Données!$J$2:$M$258,4,FALSE)="G",AH72,""))</f>
        <v/>
      </c>
      <c r="HI72" s="397" t="str">
        <f>IF(AJ72=0,"",IF(VLOOKUP(AK72,Données!$J$2:$M$258,4,FALSE)="G",AJ72,""))</f>
        <v/>
      </c>
      <c r="HJ72" s="461" t="str">
        <f>IF(AL72=0,"",IF(VLOOKUP(AM72,Données!$J$2:$M$258,4,FALSE)="G",AL72,""))</f>
        <v/>
      </c>
      <c r="HK72" s="464">
        <f t="shared" si="384"/>
        <v>0</v>
      </c>
      <c r="HL72" s="453" t="str">
        <f>IF(AO72=0,"",IF(VLOOKUP(AP72,Données!$J$2:$M$258,4,FALSE)="G",AO72,""))</f>
        <v/>
      </c>
      <c r="HM72" s="397" t="str">
        <f>IF(AQ72=0,"",IF(VLOOKUP(AR72,Données!$J$2:$M$258,4,FALSE)="G",AQ72,""))</f>
        <v/>
      </c>
      <c r="HN72" s="397" t="str">
        <f>IF(AS72=0,"",IF(VLOOKUP(AT72,Données!$J$2:$M$258,4,FALSE)="G",AS72,""))</f>
        <v/>
      </c>
      <c r="HO72" s="397" t="str">
        <f>IF(AU72=0,"",IF(VLOOKUP(AV72,Données!$J$2:$M$258,4,FALSE)="G",AU72,""))</f>
        <v/>
      </c>
      <c r="HP72" s="397" t="str">
        <f>IF(AW72=0,"",IF(VLOOKUP(AX72,Données!$J$2:$M$258,4,FALSE)="G",AW72,""))</f>
        <v/>
      </c>
      <c r="HQ72" s="461" t="str">
        <f>IF(AY72=0,"",IF(VLOOKUP(AZ72,Données!$J$2:$M$258,4,FALSE)="G",AY72,""))</f>
        <v/>
      </c>
      <c r="HR72" s="464">
        <f t="shared" si="385"/>
        <v>0</v>
      </c>
      <c r="HS72" s="453" t="str">
        <f>IF(BB72=0,"",IF(VLOOKUP(BC72,Données!$J$2:$M$258,4,FALSE)="G",BB72,""))</f>
        <v/>
      </c>
      <c r="HT72" s="397" t="str">
        <f>IF(BD72=0,"",IF(VLOOKUP(BE72,Données!$J$2:$M$258,4,FALSE)="G",BD72,""))</f>
        <v/>
      </c>
      <c r="HU72" s="397" t="str">
        <f>IF(BF72=0,"",IF(VLOOKUP(BG72,Données!$J$2:$M$258,4,FALSE)="G",BF72,""))</f>
        <v/>
      </c>
      <c r="HV72" s="397" t="str">
        <f>IF(BH72=0,"",IF(VLOOKUP(BI72,Données!$J$2:$M$258,4,FALSE)="G",BH72,""))</f>
        <v/>
      </c>
      <c r="HW72" s="397" t="str">
        <f>IF(BJ72=0,"",IF(VLOOKUP(BK72,Données!$J$2:$M$258,4,FALSE)="G",BJ72,""))</f>
        <v/>
      </c>
      <c r="HX72" s="461" t="str">
        <f>IF(BL72=0,"",IF(VLOOKUP(BM72,Données!$J$2:$M$258,4,FALSE)="G",BL72,""))</f>
        <v/>
      </c>
      <c r="HY72" s="464">
        <f t="shared" si="386"/>
        <v>0</v>
      </c>
      <c r="HZ72" s="453">
        <f>IF(BO72=0,"",IF(VLOOKUP(BP72,Données!$J$2:$M$258,4,FALSE)="G",BO72,""))</f>
        <v>168</v>
      </c>
      <c r="IA72" s="397" t="str">
        <f>IF(BQ72=0,"",IF(VLOOKUP(BR72,Données!$J$2:$M$258,4,FALSE)="G",BQ72,""))</f>
        <v/>
      </c>
      <c r="IB72" s="397" t="str">
        <f>IF(BS72=0,"",IF(VLOOKUP(BT72,Données!$J$2:$M$258,4,FALSE)="G",BS72,""))</f>
        <v/>
      </c>
      <c r="IC72" s="397" t="str">
        <f>IF(BU72=0,"",IF(VLOOKUP(BV72,Données!$J$2:$M$258,4,FALSE)="G",BU72,""))</f>
        <v/>
      </c>
      <c r="ID72" s="397" t="str">
        <f>IF(BW72=0,"",IF(VLOOKUP(BX72,Données!$J$2:$M$258,4,FALSE)="G",BW72,""))</f>
        <v/>
      </c>
      <c r="IE72" s="461" t="str">
        <f>IF(BY72=0,"",IF(VLOOKUP(BZ72,Données!$J$2:$M$258,4,FALSE)="G",BY72,""))</f>
        <v/>
      </c>
      <c r="IF72" s="464">
        <f t="shared" si="387"/>
        <v>168</v>
      </c>
      <c r="IG72" s="453" t="str">
        <f>IF(CB72=0,"",IF(VLOOKUP(CC72,Données!$J$2:$M$258,4,FALSE)="G",CB72,""))</f>
        <v/>
      </c>
      <c r="IH72" s="397">
        <f>IF(CD72=0,"",IF(VLOOKUP(CE72,Données!$J$2:$M$258,4,FALSE)="G",CD72,""))</f>
        <v>186</v>
      </c>
      <c r="II72" s="397" t="str">
        <f>IF(CF72=0,"",IF(VLOOKUP(CG72,Données!$J$2:$M$258,4,FALSE)="G",CF72,""))</f>
        <v/>
      </c>
      <c r="IJ72" s="397" t="str">
        <f>IF(CH72=0,"",IF(VLOOKUP(CI72,Données!$J$2:$M$258,4,FALSE)="G",CH72,""))</f>
        <v/>
      </c>
      <c r="IK72" s="397" t="str">
        <f>IF(CJ72=0,"",IF(VLOOKUP(CK72,Données!$J$2:$M$258,4,FALSE)="G",CJ72,""))</f>
        <v/>
      </c>
      <c r="IL72" s="461" t="str">
        <f>IF(CL72=0,"",IF(VLOOKUP(CM72,Données!$J$2:$M$258,4,FALSE)="G",CL72,""))</f>
        <v/>
      </c>
      <c r="IM72" s="464">
        <f t="shared" si="388"/>
        <v>186</v>
      </c>
      <c r="IO72" s="480">
        <f t="shared" si="332"/>
        <v>0</v>
      </c>
      <c r="IP72" s="481">
        <f t="shared" si="333"/>
        <v>0</v>
      </c>
      <c r="IQ72" s="482">
        <f t="shared" si="334"/>
        <v>0</v>
      </c>
      <c r="IR72" s="483">
        <f t="shared" si="335"/>
        <v>0</v>
      </c>
      <c r="IS72" s="484">
        <f t="shared" si="336"/>
        <v>0</v>
      </c>
      <c r="IT72" s="481">
        <f t="shared" si="337"/>
        <v>0</v>
      </c>
      <c r="IU72" s="482">
        <f t="shared" si="389"/>
        <v>4</v>
      </c>
      <c r="IV72" s="485">
        <f t="shared" si="390"/>
        <v>0</v>
      </c>
      <c r="IW72" s="483">
        <f>HLOOKUP(FO72,Plan!$I$6:$IO$30,25,FALSE)</f>
        <v>0</v>
      </c>
      <c r="IX72" s="482" t="str">
        <f t="shared" si="338"/>
        <v>22h45  4</v>
      </c>
      <c r="IY72" s="485">
        <f t="shared" si="339"/>
        <v>144</v>
      </c>
      <c r="IZ72" s="486">
        <f t="shared" si="340"/>
        <v>0</v>
      </c>
      <c r="JA72" s="484" t="str">
        <f t="shared" si="341"/>
        <v>22h45  0</v>
      </c>
      <c r="JB72" s="485">
        <f t="shared" si="342"/>
        <v>0</v>
      </c>
      <c r="JC72" s="487">
        <f t="shared" si="343"/>
        <v>0</v>
      </c>
      <c r="JD72" s="488" t="e">
        <f t="shared" si="391"/>
        <v>#REF!</v>
      </c>
      <c r="JF72" s="512">
        <f t="shared" si="344"/>
        <v>0</v>
      </c>
      <c r="JG72" s="513">
        <f t="shared" si="345"/>
        <v>168</v>
      </c>
      <c r="JH72" s="514">
        <f t="shared" si="346"/>
        <v>186</v>
      </c>
      <c r="JI72" s="515">
        <f t="shared" si="347"/>
        <v>0</v>
      </c>
      <c r="JJ72" s="513">
        <f t="shared" si="348"/>
        <v>168</v>
      </c>
      <c r="JK72" s="516">
        <f t="shared" si="349"/>
        <v>186</v>
      </c>
      <c r="JL72" s="517">
        <f t="shared" si="350"/>
        <v>0</v>
      </c>
      <c r="JM72" s="513">
        <f t="shared" si="351"/>
        <v>0</v>
      </c>
      <c r="JN72" s="514">
        <f t="shared" si="352"/>
        <v>0</v>
      </c>
      <c r="JO72" s="506">
        <f t="shared" si="392"/>
        <v>3</v>
      </c>
      <c r="JP72" s="507">
        <f t="shared" si="393"/>
        <v>0</v>
      </c>
      <c r="JQ72" s="507">
        <f t="shared" si="394"/>
        <v>0</v>
      </c>
      <c r="JR72" s="508">
        <f>HLOOKUP(GK72,Plan!$I$6:$IO$30,25,FALSE)</f>
        <v>0</v>
      </c>
      <c r="JS72" s="515" t="str">
        <f t="shared" si="353"/>
        <v>22h45  3</v>
      </c>
      <c r="JT72" s="513">
        <f t="shared" si="354"/>
        <v>72</v>
      </c>
      <c r="JU72" s="518">
        <f t="shared" si="355"/>
        <v>0</v>
      </c>
      <c r="JV72" s="517" t="str">
        <f t="shared" si="356"/>
        <v>22h45  0</v>
      </c>
      <c r="JW72" s="513">
        <f t="shared" si="357"/>
        <v>0</v>
      </c>
      <c r="JX72" s="519">
        <f t="shared" si="358"/>
        <v>1459</v>
      </c>
      <c r="JY72" s="515" t="str">
        <f t="shared" si="359"/>
        <v>22h45  0</v>
      </c>
      <c r="JZ72" s="513">
        <f t="shared" si="360"/>
        <v>0</v>
      </c>
      <c r="KA72" s="518">
        <f t="shared" si="361"/>
        <v>347</v>
      </c>
      <c r="KB72" s="520" t="e">
        <f t="shared" si="395"/>
        <v>#REF!</v>
      </c>
    </row>
    <row r="73" spans="1:288" ht="14.25" x14ac:dyDescent="0.2">
      <c r="A73" s="385">
        <f t="shared" si="253"/>
        <v>72</v>
      </c>
      <c r="B73" s="386" t="s">
        <v>407</v>
      </c>
      <c r="C73" s="387" t="s">
        <v>600</v>
      </c>
      <c r="D73" s="388" t="s">
        <v>778</v>
      </c>
      <c r="E73" s="388" t="s">
        <v>262</v>
      </c>
      <c r="F73" s="388">
        <v>129</v>
      </c>
      <c r="G73" s="394" t="str">
        <f>IF(ISNA(VLOOKUP(E73,Données!$J$2:$K$258,2,FALSE)),"",VLOOKUP(E73,Données!$J$2:$K$258,2,FALSE))</f>
        <v>London Heathrow</v>
      </c>
      <c r="H73" s="80"/>
      <c r="I73" s="77" t="str">
        <f t="shared" si="362"/>
        <v>1500TRD</v>
      </c>
      <c r="J73" s="82"/>
      <c r="K73" s="344" t="s">
        <v>14</v>
      </c>
      <c r="M73" s="84">
        <f t="shared" si="254"/>
        <v>1</v>
      </c>
      <c r="N73" s="84">
        <f t="shared" si="255"/>
        <v>1</v>
      </c>
      <c r="O73" s="84">
        <f t="shared" si="256"/>
        <v>0</v>
      </c>
      <c r="P73" s="84">
        <f t="shared" si="257"/>
        <v>0</v>
      </c>
      <c r="Q73" s="84">
        <f t="shared" si="258"/>
        <v>0</v>
      </c>
      <c r="S73" s="86" t="str">
        <f t="shared" si="363"/>
        <v>1500</v>
      </c>
      <c r="T73" s="371" t="str">
        <f>VLOOKUP(S73,Données!$Q$2:$R$229,2,FALSE)</f>
        <v>1500</v>
      </c>
      <c r="U73" s="85">
        <f>COUNTIF($T$4:T73,T73)</f>
        <v>1</v>
      </c>
      <c r="V73" s="85" t="str">
        <f t="shared" si="259"/>
        <v>TRD</v>
      </c>
      <c r="W73" s="85" t="str">
        <f t="shared" si="364"/>
        <v>15001TRD</v>
      </c>
      <c r="X73" s="85">
        <f t="shared" si="260"/>
        <v>118</v>
      </c>
      <c r="Y73" s="85" t="str">
        <f t="shared" si="261"/>
        <v>CAI</v>
      </c>
      <c r="AA73" s="342" t="s">
        <v>63</v>
      </c>
      <c r="AB73" s="107">
        <f t="shared" si="262"/>
        <v>0</v>
      </c>
      <c r="AC73" s="106" t="str">
        <f t="shared" si="365"/>
        <v/>
      </c>
      <c r="AD73" s="97">
        <f t="shared" si="263"/>
        <v>0</v>
      </c>
      <c r="AE73" s="106" t="str">
        <f t="shared" si="264"/>
        <v/>
      </c>
      <c r="AF73" s="97">
        <f t="shared" si="265"/>
        <v>0</v>
      </c>
      <c r="AG73" s="106" t="str">
        <f t="shared" si="266"/>
        <v/>
      </c>
      <c r="AH73" s="97">
        <f t="shared" si="267"/>
        <v>0</v>
      </c>
      <c r="AI73" s="106" t="str">
        <f t="shared" si="268"/>
        <v/>
      </c>
      <c r="AJ73" s="97">
        <f t="shared" si="269"/>
        <v>0</v>
      </c>
      <c r="AK73" s="106" t="str">
        <f t="shared" si="270"/>
        <v/>
      </c>
      <c r="AL73" s="97">
        <f t="shared" si="271"/>
        <v>0</v>
      </c>
      <c r="AM73" s="108" t="str">
        <f t="shared" si="272"/>
        <v/>
      </c>
      <c r="AN73" s="113"/>
      <c r="AO73" s="115">
        <f t="shared" si="273"/>
        <v>0</v>
      </c>
      <c r="AP73" s="114" t="str">
        <f t="shared" si="274"/>
        <v/>
      </c>
      <c r="AQ73" s="89">
        <f t="shared" si="275"/>
        <v>0</v>
      </c>
      <c r="AR73" s="114" t="str">
        <f t="shared" si="276"/>
        <v/>
      </c>
      <c r="AS73" s="89">
        <f t="shared" si="277"/>
        <v>0</v>
      </c>
      <c r="AT73" s="114" t="str">
        <f t="shared" si="278"/>
        <v/>
      </c>
      <c r="AU73" s="89">
        <f t="shared" si="279"/>
        <v>0</v>
      </c>
      <c r="AV73" s="114" t="str">
        <f t="shared" si="280"/>
        <v/>
      </c>
      <c r="AW73" s="89">
        <f t="shared" si="281"/>
        <v>0</v>
      </c>
      <c r="AX73" s="114" t="str">
        <f t="shared" si="282"/>
        <v/>
      </c>
      <c r="AY73" s="89">
        <f t="shared" si="283"/>
        <v>0</v>
      </c>
      <c r="AZ73" s="116" t="str">
        <f t="shared" si="284"/>
        <v/>
      </c>
      <c r="BA73" s="113"/>
      <c r="BB73" s="122">
        <f t="shared" si="285"/>
        <v>0</v>
      </c>
      <c r="BC73" s="121" t="str">
        <f t="shared" si="286"/>
        <v/>
      </c>
      <c r="BD73" s="91">
        <f t="shared" si="287"/>
        <v>0</v>
      </c>
      <c r="BE73" s="121" t="str">
        <f t="shared" si="288"/>
        <v/>
      </c>
      <c r="BF73" s="91">
        <f t="shared" si="289"/>
        <v>0</v>
      </c>
      <c r="BG73" s="121" t="str">
        <f t="shared" si="290"/>
        <v/>
      </c>
      <c r="BH73" s="91">
        <f t="shared" si="291"/>
        <v>0</v>
      </c>
      <c r="BI73" s="121" t="str">
        <f t="shared" si="292"/>
        <v/>
      </c>
      <c r="BJ73" s="91">
        <f t="shared" si="293"/>
        <v>0</v>
      </c>
      <c r="BK73" s="121" t="str">
        <f t="shared" si="294"/>
        <v/>
      </c>
      <c r="BL73" s="91">
        <f t="shared" si="295"/>
        <v>0</v>
      </c>
      <c r="BM73" s="123" t="str">
        <f t="shared" si="296"/>
        <v/>
      </c>
      <c r="BN73" s="113"/>
      <c r="BO73" s="129">
        <f t="shared" si="297"/>
        <v>0</v>
      </c>
      <c r="BP73" s="128" t="str">
        <f t="shared" si="298"/>
        <v/>
      </c>
      <c r="BQ73" s="93">
        <f t="shared" si="299"/>
        <v>0</v>
      </c>
      <c r="BR73" s="128" t="str">
        <f t="shared" si="300"/>
        <v/>
      </c>
      <c r="BS73" s="93">
        <f t="shared" si="301"/>
        <v>0</v>
      </c>
      <c r="BT73" s="128" t="str">
        <f t="shared" si="302"/>
        <v/>
      </c>
      <c r="BU73" s="93">
        <f t="shared" si="303"/>
        <v>0</v>
      </c>
      <c r="BV73" s="128" t="str">
        <f t="shared" si="304"/>
        <v/>
      </c>
      <c r="BW73" s="93">
        <f t="shared" si="305"/>
        <v>0</v>
      </c>
      <c r="BX73" s="128" t="str">
        <f t="shared" si="306"/>
        <v/>
      </c>
      <c r="BY73" s="93">
        <f t="shared" si="307"/>
        <v>0</v>
      </c>
      <c r="BZ73" s="130" t="str">
        <f t="shared" si="308"/>
        <v/>
      </c>
      <c r="CA73" s="113"/>
      <c r="CB73" s="136">
        <f t="shared" si="309"/>
        <v>0</v>
      </c>
      <c r="CC73" s="135" t="str">
        <f t="shared" si="310"/>
        <v/>
      </c>
      <c r="CD73" s="95">
        <f t="shared" si="311"/>
        <v>0</v>
      </c>
      <c r="CE73" s="135" t="str">
        <f t="shared" si="312"/>
        <v/>
      </c>
      <c r="CF73" s="95">
        <f t="shared" si="313"/>
        <v>0</v>
      </c>
      <c r="CG73" s="135" t="str">
        <f t="shared" si="314"/>
        <v/>
      </c>
      <c r="CH73" s="95">
        <f t="shared" si="315"/>
        <v>0</v>
      </c>
      <c r="CI73" s="135" t="str">
        <f t="shared" si="316"/>
        <v/>
      </c>
      <c r="CJ73" s="95">
        <f t="shared" si="317"/>
        <v>0</v>
      </c>
      <c r="CK73" s="135" t="str">
        <f t="shared" si="318"/>
        <v/>
      </c>
      <c r="CL73" s="95">
        <f t="shared" si="319"/>
        <v>0</v>
      </c>
      <c r="CM73" s="137" t="str">
        <f t="shared" si="320"/>
        <v/>
      </c>
      <c r="CO73" s="163">
        <f>IFERROR(ROUNDUP((AB73*(VLOOKUP(VLOOKUP(AC73,Données!$J$2:$L$208,3,FALSE),Données!$E$10:$G$12,3,FALSE)))/1,0),0)</f>
        <v>0</v>
      </c>
      <c r="CP73" s="159">
        <f>IFERROR(ROUNDUP((AD73*(VLOOKUP(VLOOKUP(AE73,Données!$J$2:$L$208,3,FALSE),Données!$E$10:$G$12,3,FALSE)))/1,0),0)</f>
        <v>0</v>
      </c>
      <c r="CQ73" s="159">
        <f>IFERROR(ROUNDUP((AF73*(VLOOKUP(VLOOKUP(AG73,Données!$J$2:$L$208,3,FALSE),Données!$E$10:$G$12,3,FALSE)))/1,0),0)</f>
        <v>0</v>
      </c>
      <c r="CR73" s="159">
        <f>IFERROR(ROUNDUP((AH73*(VLOOKUP(VLOOKUP(AI73,Données!$J$2:$L$208,3,FALSE),Données!$E$10:$G$12,3,FALSE)))/1,0),0)</f>
        <v>0</v>
      </c>
      <c r="CS73" s="159">
        <f>IFERROR(ROUNDUP((AJ73*(VLOOKUP(VLOOKUP(AK73,Données!$J$2:$L$208,3,FALSE),Données!$E$10:$G$12,3,FALSE)))/1,0),0)</f>
        <v>0</v>
      </c>
      <c r="CT73" s="160">
        <f>IFERROR(ROUNDUP((AL73*(VLOOKUP(VLOOKUP(AM73,Données!$J$2:$L$208,3,FALSE),Données!$E$10:$G$12,3,FALSE)))/1,0),0)</f>
        <v>0</v>
      </c>
      <c r="CU73" s="158">
        <f>IF(ISNA(15/(VLOOKUP(VLOOKUP(AC73,Données!$J$2:$L$208,3,FALSE),Données!$E$10:$G$12,3,FALSE))),0,15/(VLOOKUP(VLOOKUP(AC73,Données!$J$2:$L$208,3,FALSE),Données!$E$10:$G$12,3,FALSE)))</f>
        <v>0</v>
      </c>
      <c r="CV73" s="159">
        <f>IF(ISNA(15/(VLOOKUP(VLOOKUP(AE73,Données!$J$2:$L$208,3,FALSE),Données!$E$10:$G$12,3,FALSE))),0,15/(VLOOKUP(VLOOKUP(AE73,Données!$J$2:$L$208,3,FALSE),Données!$E$10:$G$12,3,FALSE)))</f>
        <v>0</v>
      </c>
      <c r="CW73" s="159">
        <f>IF(ISNA(15/(VLOOKUP(VLOOKUP(AG73,Données!$J$2:$L$208,3,FALSE),Données!$E$10:$G$12,3,FALSE))),0,15/(VLOOKUP(VLOOKUP(AG73,Données!$J$2:$L$208,3,FALSE),Données!$E$10:$G$12,3,FALSE)))</f>
        <v>0</v>
      </c>
      <c r="CX73" s="159">
        <f>IF(ISNA(15/(VLOOKUP(VLOOKUP(AI73,Données!$J$2:$L$208,3,FALSE),Données!$E$10:$G$12,3,FALSE))),0,15/(VLOOKUP(VLOOKUP(AI73,Données!$J$2:$L$208,3,FALSE),Données!$E$10:$G$12,3,FALSE)))</f>
        <v>0</v>
      </c>
      <c r="CY73" s="159">
        <f>IF(ISNA(15/(VLOOKUP(VLOOKUP(AK73,Données!$J$2:$L$208,3,FALSE),Données!$E$10:$G$12,3,FALSE))),0,15/(VLOOKUP(VLOOKUP(AK73,Données!$J$2:$L$208,3,FALSE),Données!$E$10:$G$12,3,FALSE)))</f>
        <v>0</v>
      </c>
      <c r="CZ73" s="160">
        <f>IF(ISNA(15/(VLOOKUP(VLOOKUP(AM73,Données!$J$2:$L$208,3,FALSE),Données!$E$10:$G$12,3,FALSE))),0,15/(VLOOKUP(VLOOKUP(AM73,Données!$J$2:$L$208,3,FALSE),Données!$E$10:$G$12,3,FALSE)))</f>
        <v>0</v>
      </c>
      <c r="DA73" s="258">
        <v>73</v>
      </c>
      <c r="DB73" s="162">
        <f t="shared" si="366"/>
        <v>36</v>
      </c>
      <c r="DC73" s="161">
        <f t="shared" si="321"/>
        <v>0</v>
      </c>
      <c r="DD73" s="256">
        <f t="shared" si="322"/>
        <v>0</v>
      </c>
      <c r="DE73" s="259">
        <f>HLOOKUP(DA73,Plan!$I$6:$IO$26,17,FALSE)</f>
        <v>4</v>
      </c>
      <c r="DF73" s="164" t="s">
        <v>479</v>
      </c>
      <c r="DG73" s="157" t="str">
        <f t="shared" si="367"/>
        <v>23h00  4</v>
      </c>
      <c r="DH73" s="332">
        <f t="shared" si="323"/>
        <v>144</v>
      </c>
      <c r="DI73" s="334">
        <f t="shared" si="396"/>
        <v>0</v>
      </c>
      <c r="DK73" s="226">
        <f>IFERROR(ROUNDUP((AO73*(VLOOKUP(VLOOKUP(AP73,Données!$J$2:$L$208,3,FALSE),Données!$E$10:$G$12,3,FALSE)))/1,0),0)</f>
        <v>0</v>
      </c>
      <c r="DL73" s="173">
        <f>IFERROR(ROUNDUP((AQ73*(VLOOKUP(VLOOKUP(AR73,Données!$J$2:$L$208,3,FALSE),Données!$E$10:$G$12,3,FALSE)))/1,0),0)</f>
        <v>0</v>
      </c>
      <c r="DM73" s="173">
        <f>IFERROR(ROUNDUP((AS73*(VLOOKUP(VLOOKUP(AT73,Données!$J$2:$L$208,3,FALSE),Données!$E$10:$G$12,3,FALSE)))/1,0),0)</f>
        <v>0</v>
      </c>
      <c r="DN73" s="173">
        <f>IFERROR(ROUNDUP((AU73*(VLOOKUP(VLOOKUP(AV73,Données!$J$2:$L$208,3,FALSE),Données!$E$10:$G$12,3,FALSE)))/1,0),0)</f>
        <v>0</v>
      </c>
      <c r="DO73" s="173">
        <f>IFERROR(ROUNDUP((AW73*(VLOOKUP(VLOOKUP(AX73,Données!$J$2:$L$208,3,FALSE),Données!$E$10:$G$12,3,FALSE)))/1,0),0)</f>
        <v>0</v>
      </c>
      <c r="DP73" s="174">
        <f>IFERROR(ROUNDUP((AY73*(VLOOKUP(VLOOKUP(AZ73,Données!$J$2:$L$208,3,FALSE),Données!$E$10:$G$12,3,FALSE)))/1,0),0)</f>
        <v>0</v>
      </c>
      <c r="DQ73" s="172">
        <f>IF(ISNA(15/(VLOOKUP(VLOOKUP(AP73,Données!$J$2:$L$208,3,FALSE),Données!$E$10:$G$12,3,FALSE))),0,15/(VLOOKUP(VLOOKUP(AP73,Données!$J$2:$L$208,3,FALSE),Données!$E$10:$G$12,3,FALSE)))</f>
        <v>0</v>
      </c>
      <c r="DR73" s="173">
        <f>IF(ISNA(15/(VLOOKUP(VLOOKUP(AR73,Données!$J$2:$L$208,3,FALSE),Données!$E$10:$G$12,3,FALSE))),0,15/(VLOOKUP(VLOOKUP(AR73,Données!$J$2:$L$208,3,FALSE),Données!$E$10:$G$12,3,FALSE)))</f>
        <v>0</v>
      </c>
      <c r="DS73" s="173">
        <f>IF(ISNA(15/(VLOOKUP(VLOOKUP(AT73,Données!$J$2:$L$208,3,FALSE),Données!$E$10:$G$12,3,FALSE))),0,15/(VLOOKUP(VLOOKUP(AT73,Données!$J$2:$L$208,3,FALSE),Données!$E$10:$G$12,3,FALSE)))</f>
        <v>0</v>
      </c>
      <c r="DT73" s="173">
        <f>IF(ISNA(15/(VLOOKUP(VLOOKUP(AV73,Données!$J$2:$L$208,3,FALSE),Données!$E$10:$G$12,3,FALSE))),0,15/(VLOOKUP(VLOOKUP(AV73,Données!$J$2:$L$208,3,FALSE),Données!$E$10:$G$12,3,FALSE)))</f>
        <v>0</v>
      </c>
      <c r="DU73" s="173">
        <f>IF(ISNA(15/(VLOOKUP(VLOOKUP(AX73,Données!$J$2:$L$208,3,FALSE),Données!$E$10:$G$12,3,FALSE))),0,15/(VLOOKUP(VLOOKUP(AX73,Données!$J$2:$L$208,3,FALSE),Données!$E$10:$G$12,3,FALSE)))</f>
        <v>0</v>
      </c>
      <c r="DV73" s="174">
        <f>IF(ISNA(15/(VLOOKUP(VLOOKUP(AZ73,Données!$J$2:$L$208,3,FALSE),Données!$E$10:$G$12,3,FALSE))),0,15/(VLOOKUP(VLOOKUP(AZ73,Données!$J$2:$L$208,3,FALSE),Données!$E$10:$G$12,3,FALSE)))</f>
        <v>0</v>
      </c>
      <c r="DW73" s="282">
        <v>73</v>
      </c>
      <c r="DX73" s="169">
        <f t="shared" si="368"/>
        <v>28</v>
      </c>
      <c r="DY73" s="171">
        <f t="shared" si="369"/>
        <v>0</v>
      </c>
      <c r="DZ73" s="228" t="str">
        <f t="shared" si="324"/>
        <v/>
      </c>
      <c r="EA73" s="283">
        <f>HLOOKUP(DW73,Plan!$I$6:$IO$26,16,FALSE)</f>
        <v>0</v>
      </c>
      <c r="EB73" s="278" t="s">
        <v>479</v>
      </c>
      <c r="EC73" s="279" t="str">
        <f t="shared" si="370"/>
        <v>23h00  0</v>
      </c>
      <c r="ED73" s="84">
        <f t="shared" si="325"/>
        <v>0</v>
      </c>
      <c r="EE73" s="286">
        <f t="shared" si="371"/>
        <v>0</v>
      </c>
      <c r="EG73" s="208">
        <f>IFERROR(ROUNDUP((BB73*(VLOOKUP(VLOOKUP(BC73,Données!$J$2:$L$208,3,FALSE),Données!$E$10:$G$12,3,FALSE)))/1,0),0)</f>
        <v>0</v>
      </c>
      <c r="EH73" s="182">
        <f>IFERROR(ROUNDUP((BD73*(VLOOKUP(VLOOKUP(BE73,Données!$J$2:$L$208,3,FALSE),Données!$E$10:$G$12,3,FALSE)))/1,0),0)</f>
        <v>0</v>
      </c>
      <c r="EI73" s="182">
        <f>IFERROR(ROUNDUP((BF73*(VLOOKUP(VLOOKUP(BG73,Données!$J$2:$L$208,3,FALSE),Données!$E$10:$G$12,3,FALSE)))/1,0),0)</f>
        <v>0</v>
      </c>
      <c r="EJ73" s="182">
        <f>IFERROR(ROUNDUP((BH73*(VLOOKUP(VLOOKUP(BI73,Données!$J$2:$L$208,3,FALSE),Données!$E$10:$G$12,3,FALSE)))/1,0),0)</f>
        <v>0</v>
      </c>
      <c r="EK73" s="182">
        <f>IFERROR(ROUNDUP((BJ73*(VLOOKUP(VLOOKUP(BK73,Données!$J$2:$L$208,3,FALSE),Données!$E$10:$G$12,3,FALSE)))/1,0),0)</f>
        <v>0</v>
      </c>
      <c r="EL73" s="183">
        <f>IFERROR(ROUNDUP((BL73*(VLOOKUP(VLOOKUP(BM73,Données!$J$2:$L$208,3,FALSE),Données!$E$10:$G$12,3,FALSE)))/1,0),0)</f>
        <v>0</v>
      </c>
      <c r="EM73" s="181">
        <f>IF(ISNA(15/(VLOOKUP(VLOOKUP(BC73,Données!$J$2:$L$208,3,FALSE),Données!$E$10:$G$12,3,FALSE))),0,15/(VLOOKUP(VLOOKUP(BC73,Données!$J$2:$L$208,3,FALSE),Données!$E$10:$G$12,3,FALSE)))</f>
        <v>0</v>
      </c>
      <c r="EN73" s="182">
        <f>IF(ISNA(15/(VLOOKUP(VLOOKUP(BE73,Données!$J$2:$L$208,3,FALSE),Données!$E$10:$G$12,3,FALSE))),0,15/(VLOOKUP(VLOOKUP(BE73,Données!$J$2:$L$208,3,FALSE),Données!$E$10:$G$12,3,FALSE)))</f>
        <v>0</v>
      </c>
      <c r="EO73" s="182">
        <f>IF(ISNA(15/(VLOOKUP(VLOOKUP(BG73,Données!$J$2:$L$208,3,FALSE),Données!$E$10:$G$12,3,FALSE))),0,15/(VLOOKUP(VLOOKUP(BG73,Données!$J$2:$L$208,3,FALSE),Données!$E$10:$G$12,3,FALSE)))</f>
        <v>0</v>
      </c>
      <c r="EP73" s="182">
        <f>IF(ISNA(15/(VLOOKUP(VLOOKUP(BI73,Données!$J$2:$L$208,3,FALSE),Données!$E$10:$G$12,3,FALSE))),0,15/(VLOOKUP(VLOOKUP(BI73,Données!$J$2:$L$208,3,FALSE),Données!$E$10:$G$12,3,FALSE)))</f>
        <v>0</v>
      </c>
      <c r="EQ73" s="182">
        <f>IF(ISNA(15/(VLOOKUP(VLOOKUP(BK73,Données!$J$2:$L$208,3,FALSE),Données!$E$10:$G$12,3,FALSE))),0,15/(VLOOKUP(VLOOKUP(BK73,Données!$J$2:$L$208,3,FALSE),Données!$E$10:$G$12,3,FALSE)))</f>
        <v>0</v>
      </c>
      <c r="ER73" s="183">
        <f>IF(ISNA(15/(VLOOKUP(VLOOKUP(BM73,Données!$J$2:$L$208,3,FALSE),Données!$E$10:$G$12,3,FALSE))),0,15/(VLOOKUP(VLOOKUP(BM73,Données!$J$2:$L$208,3,FALSE),Données!$E$10:$G$12,3,FALSE)))</f>
        <v>0</v>
      </c>
      <c r="ES73" s="293">
        <v>73</v>
      </c>
      <c r="ET73" s="573">
        <f t="shared" si="372"/>
        <v>24</v>
      </c>
      <c r="EU73" s="180">
        <f t="shared" si="373"/>
        <v>0</v>
      </c>
      <c r="EV73" s="211" t="str">
        <f t="shared" si="326"/>
        <v/>
      </c>
      <c r="EW73" s="211">
        <f>HLOOKUP(ES73,Plan!$I$6:$IO$26,19,FALSE)</f>
        <v>3</v>
      </c>
      <c r="EX73" s="210" t="s">
        <v>479</v>
      </c>
      <c r="EY73" s="182" t="str">
        <f t="shared" si="374"/>
        <v>23h00  3</v>
      </c>
      <c r="EZ73" s="295">
        <f t="shared" si="327"/>
        <v>72</v>
      </c>
      <c r="FA73" s="296">
        <f t="shared" si="375"/>
        <v>0</v>
      </c>
      <c r="FC73" s="200">
        <f>IFERROR(ROUNDUP((BO73*(VLOOKUP(VLOOKUP(BP73,Données!$J$2:$L$208,3,FALSE),Données!$E$10:$G$12,3,FALSE)))/1,0),0)</f>
        <v>0</v>
      </c>
      <c r="FD73" s="190">
        <f>IFERROR(ROUNDUP((BQ73*(VLOOKUP(VLOOKUP(BR73,Données!$J$2:$L$208,3,FALSE),Données!$E$10:$G$12,3,FALSE)))/1,0),0)</f>
        <v>0</v>
      </c>
      <c r="FE73" s="190">
        <f>IFERROR(ROUNDUP((BS73*(VLOOKUP(VLOOKUP(BT73,Données!$J$2:$L$208,3,FALSE),Données!$E$10:$G$12,3,FALSE)))/1,0),0)</f>
        <v>0</v>
      </c>
      <c r="FF73" s="190">
        <f>IFERROR(ROUNDUP((BU73*(VLOOKUP(VLOOKUP(BV73,Données!$J$2:$L$208,3,FALSE),Données!$E$10:$G$12,3,FALSE)))/1,0),0)</f>
        <v>0</v>
      </c>
      <c r="FG73" s="190">
        <f>IFERROR(ROUNDUP((BW73*(VLOOKUP(VLOOKUP(BX73,Données!$J$2:$L$208,3,FALSE),Données!$E$10:$G$12,3,FALSE)))/1,0),0)</f>
        <v>0</v>
      </c>
      <c r="FH73" s="191">
        <f>IFERROR(ROUNDUP((BY73*(VLOOKUP(VLOOKUP(BZ73,Données!$J$2:$L$208,3,FALSE),Données!$E$10:$G$12,3,FALSE)))/1,0),0)</f>
        <v>0</v>
      </c>
      <c r="FI73" s="189">
        <f>IF(ISNA(15/(VLOOKUP(VLOOKUP(BP73,Données!$J$2:$L$208,3,FALSE),Données!$E$10:$G$12,3,FALSE))),0,15/(VLOOKUP(VLOOKUP(BP73,Données!$J$2:$L$208,3,FALSE),Données!$E$10:$G$12,3,FALSE)))</f>
        <v>0</v>
      </c>
      <c r="FJ73" s="190">
        <f>IF(ISNA(15/(VLOOKUP(VLOOKUP(BR73,Données!$J$2:$L$208,3,FALSE),Données!$E$10:$G$12,3,FALSE))),0,15/(VLOOKUP(VLOOKUP(BR73,Données!$J$2:$L$208,3,FALSE),Données!$E$10:$G$12,3,FALSE)))</f>
        <v>0</v>
      </c>
      <c r="FK73" s="190">
        <f>IF(ISNA(15/(VLOOKUP(VLOOKUP(BT73,Données!$J$2:$L$208,3,FALSE),Données!$E$10:$G$12,3,FALSE))),0,15/(VLOOKUP(VLOOKUP(BT73,Données!$J$2:$L$208,3,FALSE),Données!$E$10:$G$12,3,FALSE)))</f>
        <v>0</v>
      </c>
      <c r="FL73" s="190">
        <f>IF(ISNA(15/(VLOOKUP(VLOOKUP(BV73,Données!$J$2:$L$208,3,FALSE),Données!$E$10:$G$12,3,FALSE))),0,15/(VLOOKUP(VLOOKUP(BV73,Données!$J$2:$L$208,3,FALSE),Données!$E$10:$G$12,3,FALSE)))</f>
        <v>0</v>
      </c>
      <c r="FM73" s="190">
        <f>IF(ISNA(15/(VLOOKUP(VLOOKUP(BX73,Données!$J$2:$L$208,3,FALSE),Données!$E$10:$G$12,3,FALSE))),0,15/(VLOOKUP(VLOOKUP(BX73,Données!$J$2:$L$208,3,FALSE),Données!$E$10:$G$12,3,FALSE)))</f>
        <v>0</v>
      </c>
      <c r="FN73" s="191">
        <f>IF(ISNA(15/(VLOOKUP(VLOOKUP(BZ73,Données!$J$2:$L$208,3,FALSE),Données!$E$10:$G$12,3,FALSE))),0,15/(VLOOKUP(VLOOKUP(BZ73,Données!$J$2:$L$208,3,FALSE),Données!$E$10:$G$12,3,FALSE)))</f>
        <v>0</v>
      </c>
      <c r="FO73" s="305">
        <v>73</v>
      </c>
      <c r="FP73" s="188">
        <f t="shared" si="376"/>
        <v>36</v>
      </c>
      <c r="FQ73" s="190">
        <f t="shared" si="377"/>
        <v>0</v>
      </c>
      <c r="FR73" s="203" t="str">
        <f t="shared" si="328"/>
        <v/>
      </c>
      <c r="FS73" s="203">
        <f>HLOOKUP(FO73,Plan!$I$6:$IO$26,20,FALSE)</f>
        <v>0</v>
      </c>
      <c r="FT73" s="202" t="s">
        <v>479</v>
      </c>
      <c r="FU73" s="190" t="str">
        <f t="shared" si="378"/>
        <v>23h00  0</v>
      </c>
      <c r="FV73" s="307">
        <f t="shared" si="329"/>
        <v>0</v>
      </c>
      <c r="FW73" s="308">
        <f t="shared" si="397"/>
        <v>1459</v>
      </c>
      <c r="FY73" s="233">
        <f>IFERROR(ROUNDUP((CB73*(VLOOKUP(VLOOKUP(CC73,Données!$J$2:$L$208,3,FALSE),Données!$E$10:$G$12,3,FALSE)))/1,0),0)</f>
        <v>0</v>
      </c>
      <c r="FZ73" s="218">
        <f>IFERROR(ROUNDUP((CD73*(VLOOKUP(VLOOKUP(CE73,Données!$J$2:$L$208,3,FALSE),Données!$E$10:$G$12,3,FALSE)))/1,0),0)</f>
        <v>0</v>
      </c>
      <c r="GA73" s="218">
        <f>IFERROR(ROUNDUP((CF73*(VLOOKUP(VLOOKUP(CG73,Données!$J$2:$L$208,3,FALSE),Données!$E$10:$G$12,3,FALSE)))/1,0),0)</f>
        <v>0</v>
      </c>
      <c r="GB73" s="218">
        <f>IFERROR(ROUNDUP((CH73*(VLOOKUP(VLOOKUP(CI73,Données!$J$2:$L$208,3,FALSE),Données!$E$10:$G$12,3,FALSE)))/1,0),0)</f>
        <v>0</v>
      </c>
      <c r="GC73" s="218">
        <f>IFERROR(ROUNDUP((CJ73*(VLOOKUP(VLOOKUP(CK73,Données!$J$2:$L$208,3,FALSE),Données!$E$10:$G$12,3,FALSE)))/1,0),0)</f>
        <v>0</v>
      </c>
      <c r="GD73" s="219">
        <f>IFERROR(ROUNDUP((CL73*(VLOOKUP(VLOOKUP(CM73,Données!$J$2:$L$208,3,FALSE),Données!$E$10:$G$12,3,FALSE)))/1,0),0)</f>
        <v>0</v>
      </c>
      <c r="GE73" s="217">
        <f>IF(ISNA(15/(VLOOKUP(VLOOKUP(CC73,Données!$J$2:$L$208,3,FALSE),Données!$E$10:$G$12,3,FALSE))),0,15/(VLOOKUP(VLOOKUP(CC73,Données!$J$2:$L$208,3,FALSE),Données!$E$10:$G$12,3,FALSE)))</f>
        <v>0</v>
      </c>
      <c r="GF73" s="218">
        <f>IF(ISNA(15/(VLOOKUP(VLOOKUP(CE73,Données!$J$2:$L$208,3,FALSE),Données!$E$10:$G$12,3,FALSE))),0,15/(VLOOKUP(VLOOKUP(CE73,Données!$J$2:$L$208,3,FALSE),Données!$E$10:$G$12,3,FALSE)))</f>
        <v>0</v>
      </c>
      <c r="GG73" s="218">
        <f>IF(ISNA(15/(VLOOKUP(VLOOKUP(CG73,Données!$J$2:$L$208,3,FALSE),Données!$E$10:$G$12,3,FALSE))),0,15/(VLOOKUP(VLOOKUP(CG73,Données!$J$2:$L$208,3,FALSE),Données!$E$10:$G$12,3,FALSE)))</f>
        <v>0</v>
      </c>
      <c r="GH73" s="218">
        <f>IF(ISNA(15/(VLOOKUP(VLOOKUP(CI73,Données!$J$2:$L$208,3,FALSE),Données!$E$10:$G$12,3,FALSE))),0,15/(VLOOKUP(VLOOKUP(CI73,Données!$J$2:$L$208,3,FALSE),Données!$E$10:$G$12,3,FALSE)))</f>
        <v>0</v>
      </c>
      <c r="GI73" s="218">
        <f>IF(ISNA(15/(VLOOKUP(VLOOKUP(CK73,Données!$J$2:$L$208,3,FALSE),Données!$E$10:$G$12,3,FALSE))),0,15/(VLOOKUP(VLOOKUP(CK73,Données!$J$2:$L$208,3,FALSE),Données!$E$10:$G$12,3,FALSE)))</f>
        <v>0</v>
      </c>
      <c r="GJ73" s="219">
        <f>IF(ISNA(15/(VLOOKUP(VLOOKUP(CM73,Données!$J$2:$L$208,3,FALSE),Données!$E$10:$G$12,3,FALSE))),0,15/(VLOOKUP(VLOOKUP(CM73,Données!$J$2:$L$208,3,FALSE),Données!$E$10:$G$12,3,FALSE)))</f>
        <v>0</v>
      </c>
      <c r="GK73" s="318">
        <v>73</v>
      </c>
      <c r="GL73" s="216">
        <f t="shared" si="379"/>
        <v>36</v>
      </c>
      <c r="GM73" s="218">
        <f t="shared" si="380"/>
        <v>0</v>
      </c>
      <c r="GN73" s="236" t="str">
        <f t="shared" si="330"/>
        <v/>
      </c>
      <c r="GO73" s="236">
        <f>HLOOKUP(GK73,Plan!$I$6:$IO$26,21,FALSE)</f>
        <v>0</v>
      </c>
      <c r="GP73" s="235" t="s">
        <v>479</v>
      </c>
      <c r="GQ73" s="218" t="str">
        <f t="shared" si="381"/>
        <v>23h00  0</v>
      </c>
      <c r="GR73" s="320">
        <f t="shared" si="331"/>
        <v>0</v>
      </c>
      <c r="GS73" s="321">
        <f t="shared" si="398"/>
        <v>347</v>
      </c>
      <c r="GU73" s="427">
        <v>0.95833333333333337</v>
      </c>
      <c r="GV73" s="433" t="e">
        <f>#REF!</f>
        <v>#REF!</v>
      </c>
      <c r="GW73" s="434" t="e">
        <f>#REF!</f>
        <v>#REF!</v>
      </c>
      <c r="GX73" s="448" t="e">
        <f t="shared" si="382"/>
        <v>#REF!</v>
      </c>
      <c r="GY73" s="433" t="e">
        <f>#REF!</f>
        <v>#REF!</v>
      </c>
      <c r="GZ73" s="422" t="e">
        <f>#REF!</f>
        <v>#REF!</v>
      </c>
      <c r="HA73" s="434" t="e">
        <f>#REF!</f>
        <v>#REF!</v>
      </c>
      <c r="HB73" s="451" t="e">
        <f t="shared" si="383"/>
        <v>#REF!</v>
      </c>
      <c r="HD73" s="427">
        <v>0.95833333333333337</v>
      </c>
      <c r="HE73" s="453" t="str">
        <f>IF(AB73=0,"",IF(VLOOKUP(AC73,Données!$J$2:$M$258,4,FALSE)="G",AB73,""))</f>
        <v/>
      </c>
      <c r="HF73" s="397" t="str">
        <f>IF(AD73=0,"",IF(VLOOKUP(AE73,Données!$J$2:$M$258,4,FALSE)="G",AD73,""))</f>
        <v/>
      </c>
      <c r="HG73" s="397" t="str">
        <f>IF(AF73=0,"",IF(VLOOKUP(AG73,Données!$J$2:$M$258,4,FALSE)="G",AF73,""))</f>
        <v/>
      </c>
      <c r="HH73" s="397" t="str">
        <f>IF(AH73=0,"",IF(VLOOKUP(AI73,Données!$J$2:$M$258,4,FALSE)="G",AH73,""))</f>
        <v/>
      </c>
      <c r="HI73" s="397" t="str">
        <f>IF(AJ73=0,"",IF(VLOOKUP(AK73,Données!$J$2:$M$258,4,FALSE)="G",AJ73,""))</f>
        <v/>
      </c>
      <c r="HJ73" s="461" t="str">
        <f>IF(AL73=0,"",IF(VLOOKUP(AM73,Données!$J$2:$M$258,4,FALSE)="G",AL73,""))</f>
        <v/>
      </c>
      <c r="HK73" s="464">
        <f t="shared" si="384"/>
        <v>0</v>
      </c>
      <c r="HL73" s="453" t="str">
        <f>IF(AO73=0,"",IF(VLOOKUP(AP73,Données!$J$2:$M$258,4,FALSE)="G",AO73,""))</f>
        <v/>
      </c>
      <c r="HM73" s="397" t="str">
        <f>IF(AQ73=0,"",IF(VLOOKUP(AR73,Données!$J$2:$M$258,4,FALSE)="G",AQ73,""))</f>
        <v/>
      </c>
      <c r="HN73" s="397" t="str">
        <f>IF(AS73=0,"",IF(VLOOKUP(AT73,Données!$J$2:$M$258,4,FALSE)="G",AS73,""))</f>
        <v/>
      </c>
      <c r="HO73" s="397" t="str">
        <f>IF(AU73=0,"",IF(VLOOKUP(AV73,Données!$J$2:$M$258,4,FALSE)="G",AU73,""))</f>
        <v/>
      </c>
      <c r="HP73" s="397" t="str">
        <f>IF(AW73=0,"",IF(VLOOKUP(AX73,Données!$J$2:$M$258,4,FALSE)="G",AW73,""))</f>
        <v/>
      </c>
      <c r="HQ73" s="461" t="str">
        <f>IF(AY73=0,"",IF(VLOOKUP(AZ73,Données!$J$2:$M$258,4,FALSE)="G",AY73,""))</f>
        <v/>
      </c>
      <c r="HR73" s="464">
        <f t="shared" si="385"/>
        <v>0</v>
      </c>
      <c r="HS73" s="453" t="str">
        <f>IF(BB73=0,"",IF(VLOOKUP(BC73,Données!$J$2:$M$258,4,FALSE)="G",BB73,""))</f>
        <v/>
      </c>
      <c r="HT73" s="397" t="str">
        <f>IF(BD73=0,"",IF(VLOOKUP(BE73,Données!$J$2:$M$258,4,FALSE)="G",BD73,""))</f>
        <v/>
      </c>
      <c r="HU73" s="397" t="str">
        <f>IF(BF73=0,"",IF(VLOOKUP(BG73,Données!$J$2:$M$258,4,FALSE)="G",BF73,""))</f>
        <v/>
      </c>
      <c r="HV73" s="397" t="str">
        <f>IF(BH73=0,"",IF(VLOOKUP(BI73,Données!$J$2:$M$258,4,FALSE)="G",BH73,""))</f>
        <v/>
      </c>
      <c r="HW73" s="397" t="str">
        <f>IF(BJ73=0,"",IF(VLOOKUP(BK73,Données!$J$2:$M$258,4,FALSE)="G",BJ73,""))</f>
        <v/>
      </c>
      <c r="HX73" s="461" t="str">
        <f>IF(BL73=0,"",IF(VLOOKUP(BM73,Données!$J$2:$M$258,4,FALSE)="G",BL73,""))</f>
        <v/>
      </c>
      <c r="HY73" s="464">
        <f t="shared" si="386"/>
        <v>0</v>
      </c>
      <c r="HZ73" s="453" t="str">
        <f>IF(BO73=0,"",IF(VLOOKUP(BP73,Données!$J$2:$M$258,4,FALSE)="G",BO73,""))</f>
        <v/>
      </c>
      <c r="IA73" s="397" t="str">
        <f>IF(BQ73=0,"",IF(VLOOKUP(BR73,Données!$J$2:$M$258,4,FALSE)="G",BQ73,""))</f>
        <v/>
      </c>
      <c r="IB73" s="397" t="str">
        <f>IF(BS73=0,"",IF(VLOOKUP(BT73,Données!$J$2:$M$258,4,FALSE)="G",BS73,""))</f>
        <v/>
      </c>
      <c r="IC73" s="397" t="str">
        <f>IF(BU73=0,"",IF(VLOOKUP(BV73,Données!$J$2:$M$258,4,FALSE)="G",BU73,""))</f>
        <v/>
      </c>
      <c r="ID73" s="397" t="str">
        <f>IF(BW73=0,"",IF(VLOOKUP(BX73,Données!$J$2:$M$258,4,FALSE)="G",BW73,""))</f>
        <v/>
      </c>
      <c r="IE73" s="461" t="str">
        <f>IF(BY73=0,"",IF(VLOOKUP(BZ73,Données!$J$2:$M$258,4,FALSE)="G",BY73,""))</f>
        <v/>
      </c>
      <c r="IF73" s="464">
        <f t="shared" si="387"/>
        <v>0</v>
      </c>
      <c r="IG73" s="453" t="str">
        <f>IF(CB73=0,"",IF(VLOOKUP(CC73,Données!$J$2:$M$258,4,FALSE)="G",CB73,""))</f>
        <v/>
      </c>
      <c r="IH73" s="397" t="str">
        <f>IF(CD73=0,"",IF(VLOOKUP(CE73,Données!$J$2:$M$258,4,FALSE)="G",CD73,""))</f>
        <v/>
      </c>
      <c r="II73" s="397" t="str">
        <f>IF(CF73=0,"",IF(VLOOKUP(CG73,Données!$J$2:$M$258,4,FALSE)="G",CF73,""))</f>
        <v/>
      </c>
      <c r="IJ73" s="397" t="str">
        <f>IF(CH73=0,"",IF(VLOOKUP(CI73,Données!$J$2:$M$258,4,FALSE)="G",CH73,""))</f>
        <v/>
      </c>
      <c r="IK73" s="397" t="str">
        <f>IF(CJ73=0,"",IF(VLOOKUP(CK73,Données!$J$2:$M$258,4,FALSE)="G",CJ73,""))</f>
        <v/>
      </c>
      <c r="IL73" s="461" t="str">
        <f>IF(CL73=0,"",IF(VLOOKUP(CM73,Données!$J$2:$M$258,4,FALSE)="G",CL73,""))</f>
        <v/>
      </c>
      <c r="IM73" s="464">
        <f t="shared" si="388"/>
        <v>0</v>
      </c>
      <c r="IO73" s="480">
        <f t="shared" si="332"/>
        <v>0</v>
      </c>
      <c r="IP73" s="481">
        <f t="shared" si="333"/>
        <v>0</v>
      </c>
      <c r="IQ73" s="482">
        <f t="shared" si="334"/>
        <v>0</v>
      </c>
      <c r="IR73" s="483">
        <f t="shared" si="335"/>
        <v>0</v>
      </c>
      <c r="IS73" s="484">
        <f t="shared" si="336"/>
        <v>0</v>
      </c>
      <c r="IT73" s="481">
        <f t="shared" si="337"/>
        <v>0</v>
      </c>
      <c r="IU73" s="482">
        <f t="shared" si="389"/>
        <v>4</v>
      </c>
      <c r="IV73" s="485">
        <f t="shared" si="390"/>
        <v>0</v>
      </c>
      <c r="IW73" s="483">
        <f>HLOOKUP(FO73,Plan!$I$6:$IO$30,25,FALSE)</f>
        <v>0</v>
      </c>
      <c r="IX73" s="482" t="str">
        <f t="shared" si="338"/>
        <v>23h00  4</v>
      </c>
      <c r="IY73" s="485">
        <f t="shared" si="339"/>
        <v>144</v>
      </c>
      <c r="IZ73" s="486">
        <f t="shared" si="340"/>
        <v>0</v>
      </c>
      <c r="JA73" s="484" t="str">
        <f t="shared" si="341"/>
        <v>23h00  0</v>
      </c>
      <c r="JB73" s="485">
        <f t="shared" si="342"/>
        <v>0</v>
      </c>
      <c r="JC73" s="487">
        <f t="shared" si="343"/>
        <v>0</v>
      </c>
      <c r="JD73" s="488" t="e">
        <f t="shared" si="391"/>
        <v>#REF!</v>
      </c>
      <c r="JF73" s="512">
        <f t="shared" si="344"/>
        <v>0</v>
      </c>
      <c r="JG73" s="513">
        <f t="shared" si="345"/>
        <v>0</v>
      </c>
      <c r="JH73" s="514">
        <f t="shared" si="346"/>
        <v>0</v>
      </c>
      <c r="JI73" s="515">
        <f t="shared" si="347"/>
        <v>0</v>
      </c>
      <c r="JJ73" s="513">
        <f t="shared" si="348"/>
        <v>0</v>
      </c>
      <c r="JK73" s="516">
        <f t="shared" si="349"/>
        <v>0</v>
      </c>
      <c r="JL73" s="517">
        <f t="shared" si="350"/>
        <v>0</v>
      </c>
      <c r="JM73" s="513">
        <f t="shared" si="351"/>
        <v>0</v>
      </c>
      <c r="JN73" s="514">
        <f t="shared" si="352"/>
        <v>0</v>
      </c>
      <c r="JO73" s="506">
        <f t="shared" si="392"/>
        <v>3</v>
      </c>
      <c r="JP73" s="507">
        <f t="shared" si="393"/>
        <v>0</v>
      </c>
      <c r="JQ73" s="507">
        <f t="shared" si="394"/>
        <v>0</v>
      </c>
      <c r="JR73" s="508">
        <f>HLOOKUP(GK73,Plan!$I$6:$IO$30,25,FALSE)</f>
        <v>0</v>
      </c>
      <c r="JS73" s="515" t="str">
        <f t="shared" si="353"/>
        <v>23h00  3</v>
      </c>
      <c r="JT73" s="513">
        <f t="shared" si="354"/>
        <v>72</v>
      </c>
      <c r="JU73" s="518">
        <f t="shared" si="355"/>
        <v>0</v>
      </c>
      <c r="JV73" s="517" t="str">
        <f t="shared" si="356"/>
        <v>23h00  0</v>
      </c>
      <c r="JW73" s="513">
        <f t="shared" si="357"/>
        <v>0</v>
      </c>
      <c r="JX73" s="519">
        <f t="shared" si="358"/>
        <v>1459</v>
      </c>
      <c r="JY73" s="515" t="str">
        <f t="shared" si="359"/>
        <v>23h00  0</v>
      </c>
      <c r="JZ73" s="513">
        <f t="shared" si="360"/>
        <v>0</v>
      </c>
      <c r="KA73" s="518">
        <f t="shared" si="361"/>
        <v>347</v>
      </c>
      <c r="KB73" s="520" t="e">
        <f t="shared" si="395"/>
        <v>#REF!</v>
      </c>
    </row>
    <row r="74" spans="1:288" ht="14.25" x14ac:dyDescent="0.2">
      <c r="A74" s="385">
        <f t="shared" si="253"/>
        <v>73</v>
      </c>
      <c r="B74" s="386" t="s">
        <v>406</v>
      </c>
      <c r="C74" s="387" t="s">
        <v>32</v>
      </c>
      <c r="D74" s="388" t="s">
        <v>802</v>
      </c>
      <c r="E74" s="388" t="s">
        <v>193</v>
      </c>
      <c r="F74" s="388">
        <v>309</v>
      </c>
      <c r="G74" s="394" t="str">
        <f>IF(ISNA(VLOOKUP(E74,Données!$J$2:$K$258,2,FALSE)),"",VLOOKUP(E74,Données!$J$2:$K$258,2,FALSE))</f>
        <v>Dubai</v>
      </c>
      <c r="H74" s="80"/>
      <c r="I74" s="77" t="str">
        <f t="shared" si="362"/>
        <v>1500TRD</v>
      </c>
      <c r="J74" s="82"/>
      <c r="K74" s="344" t="s">
        <v>566</v>
      </c>
      <c r="M74" s="84">
        <f t="shared" si="254"/>
        <v>0</v>
      </c>
      <c r="N74" s="84">
        <f t="shared" si="255"/>
        <v>0</v>
      </c>
      <c r="O74" s="84">
        <f t="shared" si="256"/>
        <v>3</v>
      </c>
      <c r="P74" s="84">
        <f t="shared" si="257"/>
        <v>0</v>
      </c>
      <c r="Q74" s="84">
        <f t="shared" si="258"/>
        <v>0</v>
      </c>
      <c r="S74" s="86" t="str">
        <f t="shared" si="363"/>
        <v>1500</v>
      </c>
      <c r="T74" s="371" t="str">
        <f>VLOOKUP(S74,Données!$Q$2:$R$229,2,FALSE)</f>
        <v>1500</v>
      </c>
      <c r="U74" s="85">
        <f>COUNTIF($T$4:T74,T74)</f>
        <v>2</v>
      </c>
      <c r="V74" s="85" t="str">
        <f t="shared" si="259"/>
        <v>TRD</v>
      </c>
      <c r="W74" s="85" t="str">
        <f t="shared" si="364"/>
        <v>15002TRD</v>
      </c>
      <c r="X74" s="85">
        <f t="shared" si="260"/>
        <v>67</v>
      </c>
      <c r="Y74" s="85" t="str">
        <f t="shared" si="261"/>
        <v>AMM</v>
      </c>
      <c r="AA74" s="342" t="s">
        <v>64</v>
      </c>
      <c r="AB74" s="107">
        <f t="shared" si="262"/>
        <v>0</v>
      </c>
      <c r="AC74" s="106" t="str">
        <f t="shared" si="365"/>
        <v/>
      </c>
      <c r="AD74" s="97">
        <f t="shared" si="263"/>
        <v>0</v>
      </c>
      <c r="AE74" s="106" t="str">
        <f t="shared" si="264"/>
        <v/>
      </c>
      <c r="AF74" s="97">
        <f t="shared" si="265"/>
        <v>0</v>
      </c>
      <c r="AG74" s="106" t="str">
        <f t="shared" si="266"/>
        <v/>
      </c>
      <c r="AH74" s="97">
        <f t="shared" si="267"/>
        <v>0</v>
      </c>
      <c r="AI74" s="106" t="str">
        <f t="shared" si="268"/>
        <v/>
      </c>
      <c r="AJ74" s="97">
        <f t="shared" si="269"/>
        <v>0</v>
      </c>
      <c r="AK74" s="106" t="str">
        <f t="shared" si="270"/>
        <v/>
      </c>
      <c r="AL74" s="97">
        <f t="shared" si="271"/>
        <v>0</v>
      </c>
      <c r="AM74" s="108" t="str">
        <f t="shared" si="272"/>
        <v/>
      </c>
      <c r="AN74" s="113"/>
      <c r="AO74" s="115">
        <f t="shared" si="273"/>
        <v>0</v>
      </c>
      <c r="AP74" s="114" t="str">
        <f t="shared" si="274"/>
        <v/>
      </c>
      <c r="AQ74" s="89">
        <f t="shared" si="275"/>
        <v>0</v>
      </c>
      <c r="AR74" s="114" t="str">
        <f t="shared" si="276"/>
        <v/>
      </c>
      <c r="AS74" s="89">
        <f t="shared" si="277"/>
        <v>0</v>
      </c>
      <c r="AT74" s="114" t="str">
        <f t="shared" si="278"/>
        <v/>
      </c>
      <c r="AU74" s="89">
        <f t="shared" si="279"/>
        <v>0</v>
      </c>
      <c r="AV74" s="114" t="str">
        <f t="shared" si="280"/>
        <v/>
      </c>
      <c r="AW74" s="89">
        <f t="shared" si="281"/>
        <v>0</v>
      </c>
      <c r="AX74" s="114" t="str">
        <f t="shared" si="282"/>
        <v/>
      </c>
      <c r="AY74" s="89">
        <f t="shared" si="283"/>
        <v>0</v>
      </c>
      <c r="AZ74" s="116" t="str">
        <f t="shared" si="284"/>
        <v/>
      </c>
      <c r="BA74" s="113"/>
      <c r="BB74" s="122">
        <f t="shared" si="285"/>
        <v>0</v>
      </c>
      <c r="BC74" s="121" t="str">
        <f t="shared" si="286"/>
        <v/>
      </c>
      <c r="BD74" s="91">
        <f t="shared" si="287"/>
        <v>0</v>
      </c>
      <c r="BE74" s="121" t="str">
        <f t="shared" si="288"/>
        <v/>
      </c>
      <c r="BF74" s="91">
        <f t="shared" si="289"/>
        <v>0</v>
      </c>
      <c r="BG74" s="121" t="str">
        <f t="shared" si="290"/>
        <v/>
      </c>
      <c r="BH74" s="91">
        <f t="shared" si="291"/>
        <v>0</v>
      </c>
      <c r="BI74" s="121" t="str">
        <f t="shared" si="292"/>
        <v/>
      </c>
      <c r="BJ74" s="91">
        <f t="shared" si="293"/>
        <v>0</v>
      </c>
      <c r="BK74" s="121" t="str">
        <f t="shared" si="294"/>
        <v/>
      </c>
      <c r="BL74" s="91">
        <f t="shared" si="295"/>
        <v>0</v>
      </c>
      <c r="BM74" s="123" t="str">
        <f t="shared" si="296"/>
        <v/>
      </c>
      <c r="BN74" s="113"/>
      <c r="BO74" s="129">
        <f t="shared" si="297"/>
        <v>0</v>
      </c>
      <c r="BP74" s="128" t="str">
        <f t="shared" si="298"/>
        <v/>
      </c>
      <c r="BQ74" s="93">
        <f t="shared" si="299"/>
        <v>0</v>
      </c>
      <c r="BR74" s="128" t="str">
        <f t="shared" si="300"/>
        <v/>
      </c>
      <c r="BS74" s="93">
        <f t="shared" si="301"/>
        <v>0</v>
      </c>
      <c r="BT74" s="128" t="str">
        <f t="shared" si="302"/>
        <v/>
      </c>
      <c r="BU74" s="93">
        <f t="shared" si="303"/>
        <v>0</v>
      </c>
      <c r="BV74" s="128" t="str">
        <f t="shared" si="304"/>
        <v/>
      </c>
      <c r="BW74" s="93">
        <f t="shared" si="305"/>
        <v>0</v>
      </c>
      <c r="BX74" s="128" t="str">
        <f t="shared" si="306"/>
        <v/>
      </c>
      <c r="BY74" s="93">
        <f t="shared" si="307"/>
        <v>0</v>
      </c>
      <c r="BZ74" s="130" t="str">
        <f t="shared" si="308"/>
        <v/>
      </c>
      <c r="CA74" s="113"/>
      <c r="CB74" s="136">
        <f t="shared" si="309"/>
        <v>0</v>
      </c>
      <c r="CC74" s="135" t="str">
        <f t="shared" si="310"/>
        <v/>
      </c>
      <c r="CD74" s="95">
        <f t="shared" si="311"/>
        <v>0</v>
      </c>
      <c r="CE74" s="135" t="str">
        <f t="shared" si="312"/>
        <v/>
      </c>
      <c r="CF74" s="95">
        <f t="shared" si="313"/>
        <v>0</v>
      </c>
      <c r="CG74" s="135" t="str">
        <f t="shared" si="314"/>
        <v/>
      </c>
      <c r="CH74" s="95">
        <f t="shared" si="315"/>
        <v>0</v>
      </c>
      <c r="CI74" s="135" t="str">
        <f t="shared" si="316"/>
        <v/>
      </c>
      <c r="CJ74" s="95">
        <f t="shared" si="317"/>
        <v>0</v>
      </c>
      <c r="CK74" s="135" t="str">
        <f t="shared" si="318"/>
        <v/>
      </c>
      <c r="CL74" s="95">
        <f t="shared" si="319"/>
        <v>0</v>
      </c>
      <c r="CM74" s="137" t="str">
        <f t="shared" si="320"/>
        <v/>
      </c>
      <c r="CO74" s="163">
        <f>IFERROR(ROUNDUP((AB74*(VLOOKUP(VLOOKUP(AC74,Données!$J$2:$L$208,3,FALSE),Données!$E$10:$G$12,3,FALSE)))/1,0),0)</f>
        <v>0</v>
      </c>
      <c r="CP74" s="159">
        <f>IFERROR(ROUNDUP((AD74*(VLOOKUP(VLOOKUP(AE74,Données!$J$2:$L$208,3,FALSE),Données!$E$10:$G$12,3,FALSE)))/1,0),0)</f>
        <v>0</v>
      </c>
      <c r="CQ74" s="159">
        <f>IFERROR(ROUNDUP((AF74*(VLOOKUP(VLOOKUP(AG74,Données!$J$2:$L$208,3,FALSE),Données!$E$10:$G$12,3,FALSE)))/1,0),0)</f>
        <v>0</v>
      </c>
      <c r="CR74" s="159">
        <f>IFERROR(ROUNDUP((AH74*(VLOOKUP(VLOOKUP(AI74,Données!$J$2:$L$208,3,FALSE),Données!$E$10:$G$12,3,FALSE)))/1,0),0)</f>
        <v>0</v>
      </c>
      <c r="CS74" s="159">
        <f>IFERROR(ROUNDUP((AJ74*(VLOOKUP(VLOOKUP(AK74,Données!$J$2:$L$208,3,FALSE),Données!$E$10:$G$12,3,FALSE)))/1,0),0)</f>
        <v>0</v>
      </c>
      <c r="CT74" s="160">
        <f>IFERROR(ROUNDUP((AL74*(VLOOKUP(VLOOKUP(AM74,Données!$J$2:$L$208,3,FALSE),Données!$E$10:$G$12,3,FALSE)))/1,0),0)</f>
        <v>0</v>
      </c>
      <c r="CU74" s="158">
        <f>IF(ISNA(15/(VLOOKUP(VLOOKUP(AC74,Données!$J$2:$L$208,3,FALSE),Données!$E$10:$G$12,3,FALSE))),0,15/(VLOOKUP(VLOOKUP(AC74,Données!$J$2:$L$208,3,FALSE),Données!$E$10:$G$12,3,FALSE)))</f>
        <v>0</v>
      </c>
      <c r="CV74" s="159">
        <f>IF(ISNA(15/(VLOOKUP(VLOOKUP(AE74,Données!$J$2:$L$208,3,FALSE),Données!$E$10:$G$12,3,FALSE))),0,15/(VLOOKUP(VLOOKUP(AE74,Données!$J$2:$L$208,3,FALSE),Données!$E$10:$G$12,3,FALSE)))</f>
        <v>0</v>
      </c>
      <c r="CW74" s="159">
        <f>IF(ISNA(15/(VLOOKUP(VLOOKUP(AG74,Données!$J$2:$L$208,3,FALSE),Données!$E$10:$G$12,3,FALSE))),0,15/(VLOOKUP(VLOOKUP(AG74,Données!$J$2:$L$208,3,FALSE),Données!$E$10:$G$12,3,FALSE)))</f>
        <v>0</v>
      </c>
      <c r="CX74" s="159">
        <f>IF(ISNA(15/(VLOOKUP(VLOOKUP(AI74,Données!$J$2:$L$208,3,FALSE),Données!$E$10:$G$12,3,FALSE))),0,15/(VLOOKUP(VLOOKUP(AI74,Données!$J$2:$L$208,3,FALSE),Données!$E$10:$G$12,3,FALSE)))</f>
        <v>0</v>
      </c>
      <c r="CY74" s="159">
        <f>IF(ISNA(15/(VLOOKUP(VLOOKUP(AK74,Données!$J$2:$L$208,3,FALSE),Données!$E$10:$G$12,3,FALSE))),0,15/(VLOOKUP(VLOOKUP(AK74,Données!$J$2:$L$208,3,FALSE),Données!$E$10:$G$12,3,FALSE)))</f>
        <v>0</v>
      </c>
      <c r="CZ74" s="160">
        <f>IF(ISNA(15/(VLOOKUP(VLOOKUP(AM74,Données!$J$2:$L$208,3,FALSE),Données!$E$10:$G$12,3,FALSE))),0,15/(VLOOKUP(VLOOKUP(AM74,Données!$J$2:$L$208,3,FALSE),Données!$E$10:$G$12,3,FALSE)))</f>
        <v>0</v>
      </c>
      <c r="DA74" s="258">
        <v>74</v>
      </c>
      <c r="DB74" s="162">
        <f t="shared" si="366"/>
        <v>36</v>
      </c>
      <c r="DC74" s="161">
        <f t="shared" si="321"/>
        <v>0</v>
      </c>
      <c r="DD74" s="256">
        <f t="shared" si="322"/>
        <v>0</v>
      </c>
      <c r="DE74" s="259">
        <f>HLOOKUP(DA74,Plan!$I$6:$IO$26,17,FALSE)</f>
        <v>4</v>
      </c>
      <c r="DF74" s="164" t="s">
        <v>480</v>
      </c>
      <c r="DG74" s="157" t="str">
        <f t="shared" si="367"/>
        <v>23h15  4</v>
      </c>
      <c r="DH74" s="332">
        <f t="shared" si="323"/>
        <v>144</v>
      </c>
      <c r="DI74" s="334">
        <f t="shared" si="396"/>
        <v>0</v>
      </c>
      <c r="DK74" s="226">
        <f>IFERROR(ROUNDUP((AO74*(VLOOKUP(VLOOKUP(AP74,Données!$J$2:$L$208,3,FALSE),Données!$E$10:$G$12,3,FALSE)))/1,0),0)</f>
        <v>0</v>
      </c>
      <c r="DL74" s="173">
        <f>IFERROR(ROUNDUP((AQ74*(VLOOKUP(VLOOKUP(AR74,Données!$J$2:$L$208,3,FALSE),Données!$E$10:$G$12,3,FALSE)))/1,0),0)</f>
        <v>0</v>
      </c>
      <c r="DM74" s="173">
        <f>IFERROR(ROUNDUP((AS74*(VLOOKUP(VLOOKUP(AT74,Données!$J$2:$L$208,3,FALSE),Données!$E$10:$G$12,3,FALSE)))/1,0),0)</f>
        <v>0</v>
      </c>
      <c r="DN74" s="173">
        <f>IFERROR(ROUNDUP((AU74*(VLOOKUP(VLOOKUP(AV74,Données!$J$2:$L$208,3,FALSE),Données!$E$10:$G$12,3,FALSE)))/1,0),0)</f>
        <v>0</v>
      </c>
      <c r="DO74" s="173">
        <f>IFERROR(ROUNDUP((AW74*(VLOOKUP(VLOOKUP(AX74,Données!$J$2:$L$208,3,FALSE),Données!$E$10:$G$12,3,FALSE)))/1,0),0)</f>
        <v>0</v>
      </c>
      <c r="DP74" s="174">
        <f>IFERROR(ROUNDUP((AY74*(VLOOKUP(VLOOKUP(AZ74,Données!$J$2:$L$208,3,FALSE),Données!$E$10:$G$12,3,FALSE)))/1,0),0)</f>
        <v>0</v>
      </c>
      <c r="DQ74" s="172">
        <f>IF(ISNA(15/(VLOOKUP(VLOOKUP(AP74,Données!$J$2:$L$208,3,FALSE),Données!$E$10:$G$12,3,FALSE))),0,15/(VLOOKUP(VLOOKUP(AP74,Données!$J$2:$L$208,3,FALSE),Données!$E$10:$G$12,3,FALSE)))</f>
        <v>0</v>
      </c>
      <c r="DR74" s="173">
        <f>IF(ISNA(15/(VLOOKUP(VLOOKUP(AR74,Données!$J$2:$L$208,3,FALSE),Données!$E$10:$G$12,3,FALSE))),0,15/(VLOOKUP(VLOOKUP(AR74,Données!$J$2:$L$208,3,FALSE),Données!$E$10:$G$12,3,FALSE)))</f>
        <v>0</v>
      </c>
      <c r="DS74" s="173">
        <f>IF(ISNA(15/(VLOOKUP(VLOOKUP(AT74,Données!$J$2:$L$208,3,FALSE),Données!$E$10:$G$12,3,FALSE))),0,15/(VLOOKUP(VLOOKUP(AT74,Données!$J$2:$L$208,3,FALSE),Données!$E$10:$G$12,3,FALSE)))</f>
        <v>0</v>
      </c>
      <c r="DT74" s="173">
        <f>IF(ISNA(15/(VLOOKUP(VLOOKUP(AV74,Données!$J$2:$L$208,3,FALSE),Données!$E$10:$G$12,3,FALSE))),0,15/(VLOOKUP(VLOOKUP(AV74,Données!$J$2:$L$208,3,FALSE),Données!$E$10:$G$12,3,FALSE)))</f>
        <v>0</v>
      </c>
      <c r="DU74" s="173">
        <f>IF(ISNA(15/(VLOOKUP(VLOOKUP(AX74,Données!$J$2:$L$208,3,FALSE),Données!$E$10:$G$12,3,FALSE))),0,15/(VLOOKUP(VLOOKUP(AX74,Données!$J$2:$L$208,3,FALSE),Données!$E$10:$G$12,3,FALSE)))</f>
        <v>0</v>
      </c>
      <c r="DV74" s="174">
        <f>IF(ISNA(15/(VLOOKUP(VLOOKUP(AZ74,Données!$J$2:$L$208,3,FALSE),Données!$E$10:$G$12,3,FALSE))),0,15/(VLOOKUP(VLOOKUP(AZ74,Données!$J$2:$L$208,3,FALSE),Données!$E$10:$G$12,3,FALSE)))</f>
        <v>0</v>
      </c>
      <c r="DW74" s="282">
        <v>74</v>
      </c>
      <c r="DX74" s="169">
        <f t="shared" si="368"/>
        <v>28</v>
      </c>
      <c r="DY74" s="171">
        <f t="shared" si="369"/>
        <v>0</v>
      </c>
      <c r="DZ74" s="228" t="str">
        <f t="shared" si="324"/>
        <v/>
      </c>
      <c r="EA74" s="283">
        <f>HLOOKUP(DW74,Plan!$I$6:$IO$26,16,FALSE)</f>
        <v>0</v>
      </c>
      <c r="EB74" s="278" t="s">
        <v>480</v>
      </c>
      <c r="EC74" s="279" t="str">
        <f t="shared" si="370"/>
        <v>23h15  0</v>
      </c>
      <c r="ED74" s="84">
        <f t="shared" si="325"/>
        <v>0</v>
      </c>
      <c r="EE74" s="286">
        <f t="shared" si="371"/>
        <v>0</v>
      </c>
      <c r="EG74" s="208">
        <f>IFERROR(ROUNDUP((BB74*(VLOOKUP(VLOOKUP(BC74,Données!$J$2:$L$208,3,FALSE),Données!$E$10:$G$12,3,FALSE)))/1,0),0)</f>
        <v>0</v>
      </c>
      <c r="EH74" s="182">
        <f>IFERROR(ROUNDUP((BD74*(VLOOKUP(VLOOKUP(BE74,Données!$J$2:$L$208,3,FALSE),Données!$E$10:$G$12,3,FALSE)))/1,0),0)</f>
        <v>0</v>
      </c>
      <c r="EI74" s="182">
        <f>IFERROR(ROUNDUP((BF74*(VLOOKUP(VLOOKUP(BG74,Données!$J$2:$L$208,3,FALSE),Données!$E$10:$G$12,3,FALSE)))/1,0),0)</f>
        <v>0</v>
      </c>
      <c r="EJ74" s="182">
        <f>IFERROR(ROUNDUP((BH74*(VLOOKUP(VLOOKUP(BI74,Données!$J$2:$L$208,3,FALSE),Données!$E$10:$G$12,3,FALSE)))/1,0),0)</f>
        <v>0</v>
      </c>
      <c r="EK74" s="182">
        <f>IFERROR(ROUNDUP((BJ74*(VLOOKUP(VLOOKUP(BK74,Données!$J$2:$L$208,3,FALSE),Données!$E$10:$G$12,3,FALSE)))/1,0),0)</f>
        <v>0</v>
      </c>
      <c r="EL74" s="183">
        <f>IFERROR(ROUNDUP((BL74*(VLOOKUP(VLOOKUP(BM74,Données!$J$2:$L$208,3,FALSE),Données!$E$10:$G$12,3,FALSE)))/1,0),0)</f>
        <v>0</v>
      </c>
      <c r="EM74" s="181">
        <f>IF(ISNA(15/(VLOOKUP(VLOOKUP(BC74,Données!$J$2:$L$208,3,FALSE),Données!$E$10:$G$12,3,FALSE))),0,15/(VLOOKUP(VLOOKUP(BC74,Données!$J$2:$L$208,3,FALSE),Données!$E$10:$G$12,3,FALSE)))</f>
        <v>0</v>
      </c>
      <c r="EN74" s="182">
        <f>IF(ISNA(15/(VLOOKUP(VLOOKUP(BE74,Données!$J$2:$L$208,3,FALSE),Données!$E$10:$G$12,3,FALSE))),0,15/(VLOOKUP(VLOOKUP(BE74,Données!$J$2:$L$208,3,FALSE),Données!$E$10:$G$12,3,FALSE)))</f>
        <v>0</v>
      </c>
      <c r="EO74" s="182">
        <f>IF(ISNA(15/(VLOOKUP(VLOOKUP(BG74,Données!$J$2:$L$208,3,FALSE),Données!$E$10:$G$12,3,FALSE))),0,15/(VLOOKUP(VLOOKUP(BG74,Données!$J$2:$L$208,3,FALSE),Données!$E$10:$G$12,3,FALSE)))</f>
        <v>0</v>
      </c>
      <c r="EP74" s="182">
        <f>IF(ISNA(15/(VLOOKUP(VLOOKUP(BI74,Données!$J$2:$L$208,3,FALSE),Données!$E$10:$G$12,3,FALSE))),0,15/(VLOOKUP(VLOOKUP(BI74,Données!$J$2:$L$208,3,FALSE),Données!$E$10:$G$12,3,FALSE)))</f>
        <v>0</v>
      </c>
      <c r="EQ74" s="182">
        <f>IF(ISNA(15/(VLOOKUP(VLOOKUP(BK74,Données!$J$2:$L$208,3,FALSE),Données!$E$10:$G$12,3,FALSE))),0,15/(VLOOKUP(VLOOKUP(BK74,Données!$J$2:$L$208,3,FALSE),Données!$E$10:$G$12,3,FALSE)))</f>
        <v>0</v>
      </c>
      <c r="ER74" s="183">
        <f>IF(ISNA(15/(VLOOKUP(VLOOKUP(BM74,Données!$J$2:$L$208,3,FALSE),Données!$E$10:$G$12,3,FALSE))),0,15/(VLOOKUP(VLOOKUP(BM74,Données!$J$2:$L$208,3,FALSE),Données!$E$10:$G$12,3,FALSE)))</f>
        <v>0</v>
      </c>
      <c r="ES74" s="293">
        <v>74</v>
      </c>
      <c r="ET74" s="573">
        <f t="shared" si="372"/>
        <v>24</v>
      </c>
      <c r="EU74" s="180">
        <f t="shared" si="373"/>
        <v>0</v>
      </c>
      <c r="EV74" s="211" t="str">
        <f t="shared" si="326"/>
        <v/>
      </c>
      <c r="EW74" s="211">
        <f>HLOOKUP(ES74,Plan!$I$6:$IO$26,19,FALSE)</f>
        <v>3</v>
      </c>
      <c r="EX74" s="210" t="s">
        <v>480</v>
      </c>
      <c r="EY74" s="182" t="str">
        <f t="shared" si="374"/>
        <v>23h15  3</v>
      </c>
      <c r="EZ74" s="295">
        <f t="shared" si="327"/>
        <v>72</v>
      </c>
      <c r="FA74" s="296">
        <f t="shared" si="375"/>
        <v>0</v>
      </c>
      <c r="FC74" s="200">
        <f>IFERROR(ROUNDUP((BO74*(VLOOKUP(VLOOKUP(BP74,Données!$J$2:$L$208,3,FALSE),Données!$E$10:$G$12,3,FALSE)))/1,0),0)</f>
        <v>0</v>
      </c>
      <c r="FD74" s="190">
        <f>IFERROR(ROUNDUP((BQ74*(VLOOKUP(VLOOKUP(BR74,Données!$J$2:$L$208,3,FALSE),Données!$E$10:$G$12,3,FALSE)))/1,0),0)</f>
        <v>0</v>
      </c>
      <c r="FE74" s="190">
        <f>IFERROR(ROUNDUP((BS74*(VLOOKUP(VLOOKUP(BT74,Données!$J$2:$L$208,3,FALSE),Données!$E$10:$G$12,3,FALSE)))/1,0),0)</f>
        <v>0</v>
      </c>
      <c r="FF74" s="190">
        <f>IFERROR(ROUNDUP((BU74*(VLOOKUP(VLOOKUP(BV74,Données!$J$2:$L$208,3,FALSE),Données!$E$10:$G$12,3,FALSE)))/1,0),0)</f>
        <v>0</v>
      </c>
      <c r="FG74" s="190">
        <f>IFERROR(ROUNDUP((BW74*(VLOOKUP(VLOOKUP(BX74,Données!$J$2:$L$208,3,FALSE),Données!$E$10:$G$12,3,FALSE)))/1,0),0)</f>
        <v>0</v>
      </c>
      <c r="FH74" s="191">
        <f>IFERROR(ROUNDUP((BY74*(VLOOKUP(VLOOKUP(BZ74,Données!$J$2:$L$208,3,FALSE),Données!$E$10:$G$12,3,FALSE)))/1,0),0)</f>
        <v>0</v>
      </c>
      <c r="FI74" s="189">
        <f>IF(ISNA(15/(VLOOKUP(VLOOKUP(BP74,Données!$J$2:$L$208,3,FALSE),Données!$E$10:$G$12,3,FALSE))),0,15/(VLOOKUP(VLOOKUP(BP74,Données!$J$2:$L$208,3,FALSE),Données!$E$10:$G$12,3,FALSE)))</f>
        <v>0</v>
      </c>
      <c r="FJ74" s="190">
        <f>IF(ISNA(15/(VLOOKUP(VLOOKUP(BR74,Données!$J$2:$L$208,3,FALSE),Données!$E$10:$G$12,3,FALSE))),0,15/(VLOOKUP(VLOOKUP(BR74,Données!$J$2:$L$208,3,FALSE),Données!$E$10:$G$12,3,FALSE)))</f>
        <v>0</v>
      </c>
      <c r="FK74" s="190">
        <f>IF(ISNA(15/(VLOOKUP(VLOOKUP(BT74,Données!$J$2:$L$208,3,FALSE),Données!$E$10:$G$12,3,FALSE))),0,15/(VLOOKUP(VLOOKUP(BT74,Données!$J$2:$L$208,3,FALSE),Données!$E$10:$G$12,3,FALSE)))</f>
        <v>0</v>
      </c>
      <c r="FL74" s="190">
        <f>IF(ISNA(15/(VLOOKUP(VLOOKUP(BV74,Données!$J$2:$L$208,3,FALSE),Données!$E$10:$G$12,3,FALSE))),0,15/(VLOOKUP(VLOOKUP(BV74,Données!$J$2:$L$208,3,FALSE),Données!$E$10:$G$12,3,FALSE)))</f>
        <v>0</v>
      </c>
      <c r="FM74" s="190">
        <f>IF(ISNA(15/(VLOOKUP(VLOOKUP(BX74,Données!$J$2:$L$208,3,FALSE),Données!$E$10:$G$12,3,FALSE))),0,15/(VLOOKUP(VLOOKUP(BX74,Données!$J$2:$L$208,3,FALSE),Données!$E$10:$G$12,3,FALSE)))</f>
        <v>0</v>
      </c>
      <c r="FN74" s="191">
        <f>IF(ISNA(15/(VLOOKUP(VLOOKUP(BZ74,Données!$J$2:$L$208,3,FALSE),Données!$E$10:$G$12,3,FALSE))),0,15/(VLOOKUP(VLOOKUP(BZ74,Données!$J$2:$L$208,3,FALSE),Données!$E$10:$G$12,3,FALSE)))</f>
        <v>0</v>
      </c>
      <c r="FO74" s="305">
        <v>74</v>
      </c>
      <c r="FP74" s="188">
        <f t="shared" si="376"/>
        <v>36</v>
      </c>
      <c r="FQ74" s="190">
        <f t="shared" si="377"/>
        <v>0</v>
      </c>
      <c r="FR74" s="203" t="str">
        <f t="shared" si="328"/>
        <v/>
      </c>
      <c r="FS74" s="203">
        <f>HLOOKUP(FO74,Plan!$I$6:$IO$26,20,FALSE)</f>
        <v>0</v>
      </c>
      <c r="FT74" s="202" t="s">
        <v>480</v>
      </c>
      <c r="FU74" s="190" t="str">
        <f t="shared" si="378"/>
        <v>23h15  0</v>
      </c>
      <c r="FV74" s="307">
        <f t="shared" si="329"/>
        <v>0</v>
      </c>
      <c r="FW74" s="308">
        <f t="shared" si="397"/>
        <v>1459</v>
      </c>
      <c r="FY74" s="233">
        <f>IFERROR(ROUNDUP((CB74*(VLOOKUP(VLOOKUP(CC74,Données!$J$2:$L$208,3,FALSE),Données!$E$10:$G$12,3,FALSE)))/1,0),0)</f>
        <v>0</v>
      </c>
      <c r="FZ74" s="218">
        <f>IFERROR(ROUNDUP((CD74*(VLOOKUP(VLOOKUP(CE74,Données!$J$2:$L$208,3,FALSE),Données!$E$10:$G$12,3,FALSE)))/1,0),0)</f>
        <v>0</v>
      </c>
      <c r="GA74" s="218">
        <f>IFERROR(ROUNDUP((CF74*(VLOOKUP(VLOOKUP(CG74,Données!$J$2:$L$208,3,FALSE),Données!$E$10:$G$12,3,FALSE)))/1,0),0)</f>
        <v>0</v>
      </c>
      <c r="GB74" s="218">
        <f>IFERROR(ROUNDUP((CH74*(VLOOKUP(VLOOKUP(CI74,Données!$J$2:$L$208,3,FALSE),Données!$E$10:$G$12,3,FALSE)))/1,0),0)</f>
        <v>0</v>
      </c>
      <c r="GC74" s="218">
        <f>IFERROR(ROUNDUP((CJ74*(VLOOKUP(VLOOKUP(CK74,Données!$J$2:$L$208,3,FALSE),Données!$E$10:$G$12,3,FALSE)))/1,0),0)</f>
        <v>0</v>
      </c>
      <c r="GD74" s="219">
        <f>IFERROR(ROUNDUP((CL74*(VLOOKUP(VLOOKUP(CM74,Données!$J$2:$L$208,3,FALSE),Données!$E$10:$G$12,3,FALSE)))/1,0),0)</f>
        <v>0</v>
      </c>
      <c r="GE74" s="217">
        <f>IF(ISNA(15/(VLOOKUP(VLOOKUP(CC74,Données!$J$2:$L$208,3,FALSE),Données!$E$10:$G$12,3,FALSE))),0,15/(VLOOKUP(VLOOKUP(CC74,Données!$J$2:$L$208,3,FALSE),Données!$E$10:$G$12,3,FALSE)))</f>
        <v>0</v>
      </c>
      <c r="GF74" s="218">
        <f>IF(ISNA(15/(VLOOKUP(VLOOKUP(CE74,Données!$J$2:$L$208,3,FALSE),Données!$E$10:$G$12,3,FALSE))),0,15/(VLOOKUP(VLOOKUP(CE74,Données!$J$2:$L$208,3,FALSE),Données!$E$10:$G$12,3,FALSE)))</f>
        <v>0</v>
      </c>
      <c r="GG74" s="218">
        <f>IF(ISNA(15/(VLOOKUP(VLOOKUP(CG74,Données!$J$2:$L$208,3,FALSE),Données!$E$10:$G$12,3,FALSE))),0,15/(VLOOKUP(VLOOKUP(CG74,Données!$J$2:$L$208,3,FALSE),Données!$E$10:$G$12,3,FALSE)))</f>
        <v>0</v>
      </c>
      <c r="GH74" s="218">
        <f>IF(ISNA(15/(VLOOKUP(VLOOKUP(CI74,Données!$J$2:$L$208,3,FALSE),Données!$E$10:$G$12,3,FALSE))),0,15/(VLOOKUP(VLOOKUP(CI74,Données!$J$2:$L$208,3,FALSE),Données!$E$10:$G$12,3,FALSE)))</f>
        <v>0</v>
      </c>
      <c r="GI74" s="218">
        <f>IF(ISNA(15/(VLOOKUP(VLOOKUP(CK74,Données!$J$2:$L$208,3,FALSE),Données!$E$10:$G$12,3,FALSE))),0,15/(VLOOKUP(VLOOKUP(CK74,Données!$J$2:$L$208,3,FALSE),Données!$E$10:$G$12,3,FALSE)))</f>
        <v>0</v>
      </c>
      <c r="GJ74" s="219">
        <f>IF(ISNA(15/(VLOOKUP(VLOOKUP(CM74,Données!$J$2:$L$208,3,FALSE),Données!$E$10:$G$12,3,FALSE))),0,15/(VLOOKUP(VLOOKUP(CM74,Données!$J$2:$L$208,3,FALSE),Données!$E$10:$G$12,3,FALSE)))</f>
        <v>0</v>
      </c>
      <c r="GK74" s="318">
        <v>74</v>
      </c>
      <c r="GL74" s="216">
        <f t="shared" si="379"/>
        <v>36</v>
      </c>
      <c r="GM74" s="218">
        <f t="shared" si="380"/>
        <v>0</v>
      </c>
      <c r="GN74" s="236" t="str">
        <f t="shared" si="330"/>
        <v/>
      </c>
      <c r="GO74" s="236">
        <f>HLOOKUP(GK74,Plan!$I$6:$IO$26,21,FALSE)</f>
        <v>0</v>
      </c>
      <c r="GP74" s="235" t="s">
        <v>480</v>
      </c>
      <c r="GQ74" s="218" t="str">
        <f t="shared" si="381"/>
        <v>23h15  0</v>
      </c>
      <c r="GR74" s="320">
        <f t="shared" si="331"/>
        <v>0</v>
      </c>
      <c r="GS74" s="321">
        <f t="shared" si="398"/>
        <v>347</v>
      </c>
      <c r="GU74" s="427">
        <v>0.96875</v>
      </c>
      <c r="GV74" s="433" t="e">
        <f>#REF!</f>
        <v>#REF!</v>
      </c>
      <c r="GW74" s="434" t="e">
        <f>#REF!</f>
        <v>#REF!</v>
      </c>
      <c r="GX74" s="448" t="e">
        <f t="shared" si="382"/>
        <v>#REF!</v>
      </c>
      <c r="GY74" s="433" t="e">
        <f>#REF!</f>
        <v>#REF!</v>
      </c>
      <c r="GZ74" s="422" t="e">
        <f>#REF!</f>
        <v>#REF!</v>
      </c>
      <c r="HA74" s="434" t="e">
        <f>#REF!</f>
        <v>#REF!</v>
      </c>
      <c r="HB74" s="451" t="e">
        <f t="shared" si="383"/>
        <v>#REF!</v>
      </c>
      <c r="HD74" s="427">
        <v>0.96875</v>
      </c>
      <c r="HE74" s="453" t="str">
        <f>IF(AB74=0,"",IF(VLOOKUP(AC74,Données!$J$2:$M$258,4,FALSE)="G",AB74,""))</f>
        <v/>
      </c>
      <c r="HF74" s="397" t="str">
        <f>IF(AD74=0,"",IF(VLOOKUP(AE74,Données!$J$2:$M$258,4,FALSE)="G",AD74,""))</f>
        <v/>
      </c>
      <c r="HG74" s="397" t="str">
        <f>IF(AF74=0,"",IF(VLOOKUP(AG74,Données!$J$2:$M$258,4,FALSE)="G",AF74,""))</f>
        <v/>
      </c>
      <c r="HH74" s="397" t="str">
        <f>IF(AH74=0,"",IF(VLOOKUP(AI74,Données!$J$2:$M$258,4,FALSE)="G",AH74,""))</f>
        <v/>
      </c>
      <c r="HI74" s="397" t="str">
        <f>IF(AJ74=0,"",IF(VLOOKUP(AK74,Données!$J$2:$M$258,4,FALSE)="G",AJ74,""))</f>
        <v/>
      </c>
      <c r="HJ74" s="461" t="str">
        <f>IF(AL74=0,"",IF(VLOOKUP(AM74,Données!$J$2:$M$258,4,FALSE)="G",AL74,""))</f>
        <v/>
      </c>
      <c r="HK74" s="464">
        <f t="shared" si="384"/>
        <v>0</v>
      </c>
      <c r="HL74" s="453" t="str">
        <f>IF(AO74=0,"",IF(VLOOKUP(AP74,Données!$J$2:$M$258,4,FALSE)="G",AO74,""))</f>
        <v/>
      </c>
      <c r="HM74" s="397" t="str">
        <f>IF(AQ74=0,"",IF(VLOOKUP(AR74,Données!$J$2:$M$258,4,FALSE)="G",AQ74,""))</f>
        <v/>
      </c>
      <c r="HN74" s="397" t="str">
        <f>IF(AS74=0,"",IF(VLOOKUP(AT74,Données!$J$2:$M$258,4,FALSE)="G",AS74,""))</f>
        <v/>
      </c>
      <c r="HO74" s="397" t="str">
        <f>IF(AU74=0,"",IF(VLOOKUP(AV74,Données!$J$2:$M$258,4,FALSE)="G",AU74,""))</f>
        <v/>
      </c>
      <c r="HP74" s="397" t="str">
        <f>IF(AW74=0,"",IF(VLOOKUP(AX74,Données!$J$2:$M$258,4,FALSE)="G",AW74,""))</f>
        <v/>
      </c>
      <c r="HQ74" s="461" t="str">
        <f>IF(AY74=0,"",IF(VLOOKUP(AZ74,Données!$J$2:$M$258,4,FALSE)="G",AY74,""))</f>
        <v/>
      </c>
      <c r="HR74" s="464">
        <f t="shared" si="385"/>
        <v>0</v>
      </c>
      <c r="HS74" s="453" t="str">
        <f>IF(BB74=0,"",IF(VLOOKUP(BC74,Données!$J$2:$M$258,4,FALSE)="G",BB74,""))</f>
        <v/>
      </c>
      <c r="HT74" s="397" t="str">
        <f>IF(BD74=0,"",IF(VLOOKUP(BE74,Données!$J$2:$M$258,4,FALSE)="G",BD74,""))</f>
        <v/>
      </c>
      <c r="HU74" s="397" t="str">
        <f>IF(BF74=0,"",IF(VLOOKUP(BG74,Données!$J$2:$M$258,4,FALSE)="G",BF74,""))</f>
        <v/>
      </c>
      <c r="HV74" s="397" t="str">
        <f>IF(BH74=0,"",IF(VLOOKUP(BI74,Données!$J$2:$M$258,4,FALSE)="G",BH74,""))</f>
        <v/>
      </c>
      <c r="HW74" s="397" t="str">
        <f>IF(BJ74=0,"",IF(VLOOKUP(BK74,Données!$J$2:$M$258,4,FALSE)="G",BJ74,""))</f>
        <v/>
      </c>
      <c r="HX74" s="461" t="str">
        <f>IF(BL74=0,"",IF(VLOOKUP(BM74,Données!$J$2:$M$258,4,FALSE)="G",BL74,""))</f>
        <v/>
      </c>
      <c r="HY74" s="464">
        <f t="shared" si="386"/>
        <v>0</v>
      </c>
      <c r="HZ74" s="453" t="str">
        <f>IF(BO74=0,"",IF(VLOOKUP(BP74,Données!$J$2:$M$258,4,FALSE)="G",BO74,""))</f>
        <v/>
      </c>
      <c r="IA74" s="397" t="str">
        <f>IF(BQ74=0,"",IF(VLOOKUP(BR74,Données!$J$2:$M$258,4,FALSE)="G",BQ74,""))</f>
        <v/>
      </c>
      <c r="IB74" s="397" t="str">
        <f>IF(BS74=0,"",IF(VLOOKUP(BT74,Données!$J$2:$M$258,4,FALSE)="G",BS74,""))</f>
        <v/>
      </c>
      <c r="IC74" s="397" t="str">
        <f>IF(BU74=0,"",IF(VLOOKUP(BV74,Données!$J$2:$M$258,4,FALSE)="G",BU74,""))</f>
        <v/>
      </c>
      <c r="ID74" s="397" t="str">
        <f>IF(BW74=0,"",IF(VLOOKUP(BX74,Données!$J$2:$M$258,4,FALSE)="G",BW74,""))</f>
        <v/>
      </c>
      <c r="IE74" s="461" t="str">
        <f>IF(BY74=0,"",IF(VLOOKUP(BZ74,Données!$J$2:$M$258,4,FALSE)="G",BY74,""))</f>
        <v/>
      </c>
      <c r="IF74" s="464">
        <f t="shared" si="387"/>
        <v>0</v>
      </c>
      <c r="IG74" s="453" t="str">
        <f>IF(CB74=0,"",IF(VLOOKUP(CC74,Données!$J$2:$M$258,4,FALSE)="G",CB74,""))</f>
        <v/>
      </c>
      <c r="IH74" s="397" t="str">
        <f>IF(CD74=0,"",IF(VLOOKUP(CE74,Données!$J$2:$M$258,4,FALSE)="G",CD74,""))</f>
        <v/>
      </c>
      <c r="II74" s="397" t="str">
        <f>IF(CF74=0,"",IF(VLOOKUP(CG74,Données!$J$2:$M$258,4,FALSE)="G",CF74,""))</f>
        <v/>
      </c>
      <c r="IJ74" s="397" t="str">
        <f>IF(CH74=0,"",IF(VLOOKUP(CI74,Données!$J$2:$M$258,4,FALSE)="G",CH74,""))</f>
        <v/>
      </c>
      <c r="IK74" s="397" t="str">
        <f>IF(CJ74=0,"",IF(VLOOKUP(CK74,Données!$J$2:$M$258,4,FALSE)="G",CJ74,""))</f>
        <v/>
      </c>
      <c r="IL74" s="461" t="str">
        <f>IF(CL74=0,"",IF(VLOOKUP(CM74,Données!$J$2:$M$258,4,FALSE)="G",CL74,""))</f>
        <v/>
      </c>
      <c r="IM74" s="464">
        <f t="shared" si="388"/>
        <v>0</v>
      </c>
      <c r="IO74" s="480">
        <f t="shared" si="332"/>
        <v>0</v>
      </c>
      <c r="IP74" s="481">
        <f t="shared" si="333"/>
        <v>0</v>
      </c>
      <c r="IQ74" s="482">
        <f t="shared" si="334"/>
        <v>0</v>
      </c>
      <c r="IR74" s="483">
        <f t="shared" si="335"/>
        <v>0</v>
      </c>
      <c r="IS74" s="484">
        <f t="shared" si="336"/>
        <v>0</v>
      </c>
      <c r="IT74" s="481">
        <f t="shared" si="337"/>
        <v>0</v>
      </c>
      <c r="IU74" s="482">
        <f t="shared" si="389"/>
        <v>4</v>
      </c>
      <c r="IV74" s="485">
        <f t="shared" si="390"/>
        <v>0</v>
      </c>
      <c r="IW74" s="483">
        <f>HLOOKUP(FO74,Plan!$I$6:$IO$30,25,FALSE)</f>
        <v>0</v>
      </c>
      <c r="IX74" s="482" t="str">
        <f t="shared" si="338"/>
        <v>23h15  4</v>
      </c>
      <c r="IY74" s="485">
        <f t="shared" si="339"/>
        <v>144</v>
      </c>
      <c r="IZ74" s="486">
        <f t="shared" si="340"/>
        <v>0</v>
      </c>
      <c r="JA74" s="484" t="str">
        <f t="shared" si="341"/>
        <v>23h15  0</v>
      </c>
      <c r="JB74" s="485">
        <f t="shared" si="342"/>
        <v>0</v>
      </c>
      <c r="JC74" s="487">
        <f t="shared" si="343"/>
        <v>0</v>
      </c>
      <c r="JD74" s="488" t="e">
        <f t="shared" si="391"/>
        <v>#REF!</v>
      </c>
      <c r="JF74" s="512">
        <f t="shared" si="344"/>
        <v>0</v>
      </c>
      <c r="JG74" s="513">
        <f t="shared" si="345"/>
        <v>0</v>
      </c>
      <c r="JH74" s="514">
        <f t="shared" si="346"/>
        <v>0</v>
      </c>
      <c r="JI74" s="515">
        <f t="shared" si="347"/>
        <v>0</v>
      </c>
      <c r="JJ74" s="513">
        <f t="shared" si="348"/>
        <v>0</v>
      </c>
      <c r="JK74" s="516">
        <f t="shared" si="349"/>
        <v>0</v>
      </c>
      <c r="JL74" s="517">
        <f t="shared" si="350"/>
        <v>0</v>
      </c>
      <c r="JM74" s="513">
        <f t="shared" si="351"/>
        <v>0</v>
      </c>
      <c r="JN74" s="514">
        <f t="shared" si="352"/>
        <v>0</v>
      </c>
      <c r="JO74" s="506">
        <f t="shared" si="392"/>
        <v>3</v>
      </c>
      <c r="JP74" s="507">
        <f t="shared" si="393"/>
        <v>0</v>
      </c>
      <c r="JQ74" s="507">
        <f t="shared" si="394"/>
        <v>0</v>
      </c>
      <c r="JR74" s="508">
        <f>HLOOKUP(GK74,Plan!$I$6:$IO$30,25,FALSE)</f>
        <v>0</v>
      </c>
      <c r="JS74" s="515" t="str">
        <f t="shared" si="353"/>
        <v>23h15  3</v>
      </c>
      <c r="JT74" s="513">
        <f t="shared" si="354"/>
        <v>72</v>
      </c>
      <c r="JU74" s="518">
        <f t="shared" si="355"/>
        <v>0</v>
      </c>
      <c r="JV74" s="517" t="str">
        <f t="shared" si="356"/>
        <v>23h15  0</v>
      </c>
      <c r="JW74" s="513">
        <f t="shared" si="357"/>
        <v>0</v>
      </c>
      <c r="JX74" s="519">
        <f t="shared" si="358"/>
        <v>1459</v>
      </c>
      <c r="JY74" s="515" t="str">
        <f t="shared" si="359"/>
        <v>23h15  0</v>
      </c>
      <c r="JZ74" s="513">
        <f t="shared" si="360"/>
        <v>0</v>
      </c>
      <c r="KA74" s="518">
        <f t="shared" si="361"/>
        <v>347</v>
      </c>
      <c r="KB74" s="520" t="e">
        <f t="shared" si="395"/>
        <v>#REF!</v>
      </c>
    </row>
    <row r="75" spans="1:288" ht="14.25" x14ac:dyDescent="0.2">
      <c r="A75" s="385">
        <f t="shared" si="253"/>
        <v>74</v>
      </c>
      <c r="B75" s="386" t="s">
        <v>406</v>
      </c>
      <c r="C75" s="387" t="s">
        <v>603</v>
      </c>
      <c r="D75" s="388" t="s">
        <v>901</v>
      </c>
      <c r="E75" s="388" t="s">
        <v>236</v>
      </c>
      <c r="F75" s="388">
        <v>110</v>
      </c>
      <c r="G75" s="394" t="str">
        <f>IF(ISNA(VLOOKUP(E75,Données!$J$2:$K$258,2,FALSE)),"",VLOOKUP(E75,Données!$J$2:$K$258,2,FALSE))</f>
        <v>Jeddah</v>
      </c>
      <c r="H75" s="80"/>
      <c r="I75" s="77" t="str">
        <f t="shared" si="362"/>
        <v>1505TRD</v>
      </c>
      <c r="J75" s="82"/>
      <c r="K75" s="344" t="s">
        <v>567</v>
      </c>
      <c r="M75" s="84">
        <f t="shared" si="254"/>
        <v>0</v>
      </c>
      <c r="N75" s="84">
        <f t="shared" si="255"/>
        <v>2</v>
      </c>
      <c r="O75" s="84">
        <f t="shared" si="256"/>
        <v>0</v>
      </c>
      <c r="P75" s="84">
        <f t="shared" si="257"/>
        <v>1</v>
      </c>
      <c r="Q75" s="84">
        <f t="shared" si="258"/>
        <v>0</v>
      </c>
      <c r="S75" s="86" t="str">
        <f t="shared" si="363"/>
        <v>1505</v>
      </c>
      <c r="T75" s="371" t="str">
        <f>VLOOKUP(S75,Données!$Q$2:$R$229,2,FALSE)</f>
        <v>1500</v>
      </c>
      <c r="U75" s="85">
        <f>COUNTIF($T$4:T75,T75)</f>
        <v>3</v>
      </c>
      <c r="V75" s="85" t="str">
        <f t="shared" si="259"/>
        <v>TRD</v>
      </c>
      <c r="W75" s="85" t="str">
        <f t="shared" si="364"/>
        <v>15003TRD</v>
      </c>
      <c r="X75" s="85">
        <f t="shared" si="260"/>
        <v>129</v>
      </c>
      <c r="Y75" s="85" t="str">
        <f t="shared" si="261"/>
        <v>LHR</v>
      </c>
      <c r="AA75" s="342" t="s">
        <v>65</v>
      </c>
      <c r="AB75" s="107">
        <f t="shared" si="262"/>
        <v>0</v>
      </c>
      <c r="AC75" s="106" t="str">
        <f t="shared" si="365"/>
        <v/>
      </c>
      <c r="AD75" s="97">
        <f t="shared" si="263"/>
        <v>0</v>
      </c>
      <c r="AE75" s="106" t="str">
        <f t="shared" si="264"/>
        <v/>
      </c>
      <c r="AF75" s="97">
        <f t="shared" si="265"/>
        <v>0</v>
      </c>
      <c r="AG75" s="106" t="str">
        <f t="shared" si="266"/>
        <v/>
      </c>
      <c r="AH75" s="97">
        <f t="shared" si="267"/>
        <v>0</v>
      </c>
      <c r="AI75" s="106" t="str">
        <f t="shared" si="268"/>
        <v/>
      </c>
      <c r="AJ75" s="97">
        <f t="shared" si="269"/>
        <v>0</v>
      </c>
      <c r="AK75" s="106" t="str">
        <f t="shared" si="270"/>
        <v/>
      </c>
      <c r="AL75" s="97">
        <f t="shared" si="271"/>
        <v>0</v>
      </c>
      <c r="AM75" s="108" t="str">
        <f t="shared" si="272"/>
        <v/>
      </c>
      <c r="AN75" s="113"/>
      <c r="AO75" s="115">
        <f t="shared" si="273"/>
        <v>0</v>
      </c>
      <c r="AP75" s="114" t="str">
        <f t="shared" si="274"/>
        <v/>
      </c>
      <c r="AQ75" s="89">
        <f t="shared" si="275"/>
        <v>0</v>
      </c>
      <c r="AR75" s="114" t="str">
        <f t="shared" si="276"/>
        <v/>
      </c>
      <c r="AS75" s="89">
        <f t="shared" si="277"/>
        <v>0</v>
      </c>
      <c r="AT75" s="114" t="str">
        <f t="shared" si="278"/>
        <v/>
      </c>
      <c r="AU75" s="89">
        <f t="shared" si="279"/>
        <v>0</v>
      </c>
      <c r="AV75" s="114" t="str">
        <f t="shared" si="280"/>
        <v/>
      </c>
      <c r="AW75" s="89">
        <f t="shared" si="281"/>
        <v>0</v>
      </c>
      <c r="AX75" s="114" t="str">
        <f t="shared" si="282"/>
        <v/>
      </c>
      <c r="AY75" s="89">
        <f t="shared" si="283"/>
        <v>0</v>
      </c>
      <c r="AZ75" s="116" t="str">
        <f t="shared" si="284"/>
        <v/>
      </c>
      <c r="BA75" s="113"/>
      <c r="BB75" s="122">
        <f t="shared" si="285"/>
        <v>0</v>
      </c>
      <c r="BC75" s="121" t="str">
        <f t="shared" si="286"/>
        <v/>
      </c>
      <c r="BD75" s="91">
        <f t="shared" si="287"/>
        <v>0</v>
      </c>
      <c r="BE75" s="121" t="str">
        <f t="shared" si="288"/>
        <v/>
      </c>
      <c r="BF75" s="91">
        <f t="shared" si="289"/>
        <v>0</v>
      </c>
      <c r="BG75" s="121" t="str">
        <f t="shared" si="290"/>
        <v/>
      </c>
      <c r="BH75" s="91">
        <f t="shared" si="291"/>
        <v>0</v>
      </c>
      <c r="BI75" s="121" t="str">
        <f t="shared" si="292"/>
        <v/>
      </c>
      <c r="BJ75" s="91">
        <f t="shared" si="293"/>
        <v>0</v>
      </c>
      <c r="BK75" s="121" t="str">
        <f t="shared" si="294"/>
        <v/>
      </c>
      <c r="BL75" s="91">
        <f t="shared" si="295"/>
        <v>0</v>
      </c>
      <c r="BM75" s="123" t="str">
        <f t="shared" si="296"/>
        <v/>
      </c>
      <c r="BN75" s="113"/>
      <c r="BO75" s="129">
        <f t="shared" si="297"/>
        <v>0</v>
      </c>
      <c r="BP75" s="128" t="str">
        <f t="shared" si="298"/>
        <v/>
      </c>
      <c r="BQ75" s="93">
        <f t="shared" si="299"/>
        <v>0</v>
      </c>
      <c r="BR75" s="128" t="str">
        <f t="shared" si="300"/>
        <v/>
      </c>
      <c r="BS75" s="93">
        <f t="shared" si="301"/>
        <v>0</v>
      </c>
      <c r="BT75" s="128" t="str">
        <f t="shared" si="302"/>
        <v/>
      </c>
      <c r="BU75" s="93">
        <f t="shared" si="303"/>
        <v>0</v>
      </c>
      <c r="BV75" s="128" t="str">
        <f t="shared" si="304"/>
        <v/>
      </c>
      <c r="BW75" s="93">
        <f t="shared" si="305"/>
        <v>0</v>
      </c>
      <c r="BX75" s="128" t="str">
        <f t="shared" si="306"/>
        <v/>
      </c>
      <c r="BY75" s="93">
        <f t="shared" si="307"/>
        <v>0</v>
      </c>
      <c r="BZ75" s="130" t="str">
        <f t="shared" si="308"/>
        <v/>
      </c>
      <c r="CA75" s="113"/>
      <c r="CB75" s="136">
        <f t="shared" si="309"/>
        <v>0</v>
      </c>
      <c r="CC75" s="135" t="str">
        <f t="shared" si="310"/>
        <v/>
      </c>
      <c r="CD75" s="95">
        <f t="shared" si="311"/>
        <v>0</v>
      </c>
      <c r="CE75" s="135" t="str">
        <f t="shared" si="312"/>
        <v/>
      </c>
      <c r="CF75" s="95">
        <f t="shared" si="313"/>
        <v>0</v>
      </c>
      <c r="CG75" s="135" t="str">
        <f t="shared" si="314"/>
        <v/>
      </c>
      <c r="CH75" s="95">
        <f t="shared" si="315"/>
        <v>0</v>
      </c>
      <c r="CI75" s="135" t="str">
        <f t="shared" si="316"/>
        <v/>
      </c>
      <c r="CJ75" s="95">
        <f t="shared" si="317"/>
        <v>0</v>
      </c>
      <c r="CK75" s="135" t="str">
        <f t="shared" si="318"/>
        <v/>
      </c>
      <c r="CL75" s="95">
        <f t="shared" si="319"/>
        <v>0</v>
      </c>
      <c r="CM75" s="137" t="str">
        <f t="shared" si="320"/>
        <v/>
      </c>
      <c r="CO75" s="163">
        <f>IFERROR(ROUNDUP((AB75*(VLOOKUP(VLOOKUP(AC75,Données!$J$2:$L$208,3,FALSE),Données!$E$10:$G$12,3,FALSE)))/1,0),0)</f>
        <v>0</v>
      </c>
      <c r="CP75" s="159">
        <f>IFERROR(ROUNDUP((AD75*(VLOOKUP(VLOOKUP(AE75,Données!$J$2:$L$208,3,FALSE),Données!$E$10:$G$12,3,FALSE)))/1,0),0)</f>
        <v>0</v>
      </c>
      <c r="CQ75" s="159">
        <f>IFERROR(ROUNDUP((AF75*(VLOOKUP(VLOOKUP(AG75,Données!$J$2:$L$208,3,FALSE),Données!$E$10:$G$12,3,FALSE)))/1,0),0)</f>
        <v>0</v>
      </c>
      <c r="CR75" s="159">
        <f>IFERROR(ROUNDUP((AH75*(VLOOKUP(VLOOKUP(AI75,Données!$J$2:$L$208,3,FALSE),Données!$E$10:$G$12,3,FALSE)))/1,0),0)</f>
        <v>0</v>
      </c>
      <c r="CS75" s="159">
        <f>IFERROR(ROUNDUP((AJ75*(VLOOKUP(VLOOKUP(AK75,Données!$J$2:$L$208,3,FALSE),Données!$E$10:$G$12,3,FALSE)))/1,0),0)</f>
        <v>0</v>
      </c>
      <c r="CT75" s="160">
        <f>IFERROR(ROUNDUP((AL75*(VLOOKUP(VLOOKUP(AM75,Données!$J$2:$L$208,3,FALSE),Données!$E$10:$G$12,3,FALSE)))/1,0),0)</f>
        <v>0</v>
      </c>
      <c r="CU75" s="158">
        <f>IF(ISNA(15/(VLOOKUP(VLOOKUP(AC75,Données!$J$2:$L$208,3,FALSE),Données!$E$10:$G$12,3,FALSE))),0,15/(VLOOKUP(VLOOKUP(AC75,Données!$J$2:$L$208,3,FALSE),Données!$E$10:$G$12,3,FALSE)))</f>
        <v>0</v>
      </c>
      <c r="CV75" s="159">
        <f>IF(ISNA(15/(VLOOKUP(VLOOKUP(AE75,Données!$J$2:$L$208,3,FALSE),Données!$E$10:$G$12,3,FALSE))),0,15/(VLOOKUP(VLOOKUP(AE75,Données!$J$2:$L$208,3,FALSE),Données!$E$10:$G$12,3,FALSE)))</f>
        <v>0</v>
      </c>
      <c r="CW75" s="159">
        <f>IF(ISNA(15/(VLOOKUP(VLOOKUP(AG75,Données!$J$2:$L$208,3,FALSE),Données!$E$10:$G$12,3,FALSE))),0,15/(VLOOKUP(VLOOKUP(AG75,Données!$J$2:$L$208,3,FALSE),Données!$E$10:$G$12,3,FALSE)))</f>
        <v>0</v>
      </c>
      <c r="CX75" s="159">
        <f>IF(ISNA(15/(VLOOKUP(VLOOKUP(AI75,Données!$J$2:$L$208,3,FALSE),Données!$E$10:$G$12,3,FALSE))),0,15/(VLOOKUP(VLOOKUP(AI75,Données!$J$2:$L$208,3,FALSE),Données!$E$10:$G$12,3,FALSE)))</f>
        <v>0</v>
      </c>
      <c r="CY75" s="159">
        <f>IF(ISNA(15/(VLOOKUP(VLOOKUP(AK75,Données!$J$2:$L$208,3,FALSE),Données!$E$10:$G$12,3,FALSE))),0,15/(VLOOKUP(VLOOKUP(AK75,Données!$J$2:$L$208,3,FALSE),Données!$E$10:$G$12,3,FALSE)))</f>
        <v>0</v>
      </c>
      <c r="CZ75" s="160">
        <f>IF(ISNA(15/(VLOOKUP(VLOOKUP(AM75,Données!$J$2:$L$208,3,FALSE),Données!$E$10:$G$12,3,FALSE))),0,15/(VLOOKUP(VLOOKUP(AM75,Données!$J$2:$L$208,3,FALSE),Données!$E$10:$G$12,3,FALSE)))</f>
        <v>0</v>
      </c>
      <c r="DA75" s="258">
        <v>75</v>
      </c>
      <c r="DB75" s="162">
        <f t="shared" si="366"/>
        <v>36</v>
      </c>
      <c r="DC75" s="161">
        <f t="shared" si="321"/>
        <v>0</v>
      </c>
      <c r="DD75" s="256">
        <f t="shared" si="322"/>
        <v>0</v>
      </c>
      <c r="DE75" s="259">
        <f>HLOOKUP(DA75,Plan!$I$6:$IO$26,17,FALSE)</f>
        <v>2</v>
      </c>
      <c r="DF75" s="164" t="s">
        <v>481</v>
      </c>
      <c r="DG75" s="157" t="str">
        <f t="shared" si="367"/>
        <v>23h30  2</v>
      </c>
      <c r="DH75" s="332">
        <f t="shared" si="323"/>
        <v>72</v>
      </c>
      <c r="DI75" s="334">
        <f t="shared" si="396"/>
        <v>0</v>
      </c>
      <c r="DK75" s="226">
        <f>IFERROR(ROUNDUP((AO75*(VLOOKUP(VLOOKUP(AP75,Données!$J$2:$L$208,3,FALSE),Données!$E$10:$G$12,3,FALSE)))/1,0),0)</f>
        <v>0</v>
      </c>
      <c r="DL75" s="173">
        <f>IFERROR(ROUNDUP((AQ75*(VLOOKUP(VLOOKUP(AR75,Données!$J$2:$L$208,3,FALSE),Données!$E$10:$G$12,3,FALSE)))/1,0),0)</f>
        <v>0</v>
      </c>
      <c r="DM75" s="173">
        <f>IFERROR(ROUNDUP((AS75*(VLOOKUP(VLOOKUP(AT75,Données!$J$2:$L$208,3,FALSE),Données!$E$10:$G$12,3,FALSE)))/1,0),0)</f>
        <v>0</v>
      </c>
      <c r="DN75" s="173">
        <f>IFERROR(ROUNDUP((AU75*(VLOOKUP(VLOOKUP(AV75,Données!$J$2:$L$208,3,FALSE),Données!$E$10:$G$12,3,FALSE)))/1,0),0)</f>
        <v>0</v>
      </c>
      <c r="DO75" s="173">
        <f>IFERROR(ROUNDUP((AW75*(VLOOKUP(VLOOKUP(AX75,Données!$J$2:$L$208,3,FALSE),Données!$E$10:$G$12,3,FALSE)))/1,0),0)</f>
        <v>0</v>
      </c>
      <c r="DP75" s="174">
        <f>IFERROR(ROUNDUP((AY75*(VLOOKUP(VLOOKUP(AZ75,Données!$J$2:$L$208,3,FALSE),Données!$E$10:$G$12,3,FALSE)))/1,0),0)</f>
        <v>0</v>
      </c>
      <c r="DQ75" s="172">
        <f>IF(ISNA(15/(VLOOKUP(VLOOKUP(AP75,Données!$J$2:$L$208,3,FALSE),Données!$E$10:$G$12,3,FALSE))),0,15/(VLOOKUP(VLOOKUP(AP75,Données!$J$2:$L$208,3,FALSE),Données!$E$10:$G$12,3,FALSE)))</f>
        <v>0</v>
      </c>
      <c r="DR75" s="173">
        <f>IF(ISNA(15/(VLOOKUP(VLOOKUP(AR75,Données!$J$2:$L$208,3,FALSE),Données!$E$10:$G$12,3,FALSE))),0,15/(VLOOKUP(VLOOKUP(AR75,Données!$J$2:$L$208,3,FALSE),Données!$E$10:$G$12,3,FALSE)))</f>
        <v>0</v>
      </c>
      <c r="DS75" s="173">
        <f>IF(ISNA(15/(VLOOKUP(VLOOKUP(AT75,Données!$J$2:$L$208,3,FALSE),Données!$E$10:$G$12,3,FALSE))),0,15/(VLOOKUP(VLOOKUP(AT75,Données!$J$2:$L$208,3,FALSE),Données!$E$10:$G$12,3,FALSE)))</f>
        <v>0</v>
      </c>
      <c r="DT75" s="173">
        <f>IF(ISNA(15/(VLOOKUP(VLOOKUP(AV75,Données!$J$2:$L$208,3,FALSE),Données!$E$10:$G$12,3,FALSE))),0,15/(VLOOKUP(VLOOKUP(AV75,Données!$J$2:$L$208,3,FALSE),Données!$E$10:$G$12,3,FALSE)))</f>
        <v>0</v>
      </c>
      <c r="DU75" s="173">
        <f>IF(ISNA(15/(VLOOKUP(VLOOKUP(AX75,Données!$J$2:$L$208,3,FALSE),Données!$E$10:$G$12,3,FALSE))),0,15/(VLOOKUP(VLOOKUP(AX75,Données!$J$2:$L$208,3,FALSE),Données!$E$10:$G$12,3,FALSE)))</f>
        <v>0</v>
      </c>
      <c r="DV75" s="174">
        <f>IF(ISNA(15/(VLOOKUP(VLOOKUP(AZ75,Données!$J$2:$L$208,3,FALSE),Données!$E$10:$G$12,3,FALSE))),0,15/(VLOOKUP(VLOOKUP(AZ75,Données!$J$2:$L$208,3,FALSE),Données!$E$10:$G$12,3,FALSE)))</f>
        <v>0</v>
      </c>
      <c r="DW75" s="282">
        <v>75</v>
      </c>
      <c r="DX75" s="169">
        <f t="shared" si="368"/>
        <v>28</v>
      </c>
      <c r="DY75" s="171">
        <f t="shared" si="369"/>
        <v>0</v>
      </c>
      <c r="DZ75" s="228" t="str">
        <f t="shared" si="324"/>
        <v/>
      </c>
      <c r="EA75" s="283">
        <f>HLOOKUP(DW75,Plan!$I$6:$IO$26,16,FALSE)</f>
        <v>0</v>
      </c>
      <c r="EB75" s="278" t="s">
        <v>481</v>
      </c>
      <c r="EC75" s="279" t="str">
        <f t="shared" si="370"/>
        <v>23h30  0</v>
      </c>
      <c r="ED75" s="84">
        <f t="shared" si="325"/>
        <v>0</v>
      </c>
      <c r="EE75" s="286">
        <f t="shared" si="371"/>
        <v>0</v>
      </c>
      <c r="EG75" s="208">
        <f>IFERROR(ROUNDUP((BB75*(VLOOKUP(VLOOKUP(BC75,Données!$J$2:$L$208,3,FALSE),Données!$E$10:$G$12,3,FALSE)))/1,0),0)</f>
        <v>0</v>
      </c>
      <c r="EH75" s="182">
        <f>IFERROR(ROUNDUP((BD75*(VLOOKUP(VLOOKUP(BE75,Données!$J$2:$L$208,3,FALSE),Données!$E$10:$G$12,3,FALSE)))/1,0),0)</f>
        <v>0</v>
      </c>
      <c r="EI75" s="182">
        <f>IFERROR(ROUNDUP((BF75*(VLOOKUP(VLOOKUP(BG75,Données!$J$2:$L$208,3,FALSE),Données!$E$10:$G$12,3,FALSE)))/1,0),0)</f>
        <v>0</v>
      </c>
      <c r="EJ75" s="182">
        <f>IFERROR(ROUNDUP((BH75*(VLOOKUP(VLOOKUP(BI75,Données!$J$2:$L$208,3,FALSE),Données!$E$10:$G$12,3,FALSE)))/1,0),0)</f>
        <v>0</v>
      </c>
      <c r="EK75" s="182">
        <f>IFERROR(ROUNDUP((BJ75*(VLOOKUP(VLOOKUP(BK75,Données!$J$2:$L$208,3,FALSE),Données!$E$10:$G$12,3,FALSE)))/1,0),0)</f>
        <v>0</v>
      </c>
      <c r="EL75" s="183">
        <f>IFERROR(ROUNDUP((BL75*(VLOOKUP(VLOOKUP(BM75,Données!$J$2:$L$208,3,FALSE),Données!$E$10:$G$12,3,FALSE)))/1,0),0)</f>
        <v>0</v>
      </c>
      <c r="EM75" s="181">
        <f>IF(ISNA(15/(VLOOKUP(VLOOKUP(BC75,Données!$J$2:$L$208,3,FALSE),Données!$E$10:$G$12,3,FALSE))),0,15/(VLOOKUP(VLOOKUP(BC75,Données!$J$2:$L$208,3,FALSE),Données!$E$10:$G$12,3,FALSE)))</f>
        <v>0</v>
      </c>
      <c r="EN75" s="182">
        <f>IF(ISNA(15/(VLOOKUP(VLOOKUP(BE75,Données!$J$2:$L$208,3,FALSE),Données!$E$10:$G$12,3,FALSE))),0,15/(VLOOKUP(VLOOKUP(BE75,Données!$J$2:$L$208,3,FALSE),Données!$E$10:$G$12,3,FALSE)))</f>
        <v>0</v>
      </c>
      <c r="EO75" s="182">
        <f>IF(ISNA(15/(VLOOKUP(VLOOKUP(BG75,Données!$J$2:$L$208,3,FALSE),Données!$E$10:$G$12,3,FALSE))),0,15/(VLOOKUP(VLOOKUP(BG75,Données!$J$2:$L$208,3,FALSE),Données!$E$10:$G$12,3,FALSE)))</f>
        <v>0</v>
      </c>
      <c r="EP75" s="182">
        <f>IF(ISNA(15/(VLOOKUP(VLOOKUP(BI75,Données!$J$2:$L$208,3,FALSE),Données!$E$10:$G$12,3,FALSE))),0,15/(VLOOKUP(VLOOKUP(BI75,Données!$J$2:$L$208,3,FALSE),Données!$E$10:$G$12,3,FALSE)))</f>
        <v>0</v>
      </c>
      <c r="EQ75" s="182">
        <f>IF(ISNA(15/(VLOOKUP(VLOOKUP(BK75,Données!$J$2:$L$208,3,FALSE),Données!$E$10:$G$12,3,FALSE))),0,15/(VLOOKUP(VLOOKUP(BK75,Données!$J$2:$L$208,3,FALSE),Données!$E$10:$G$12,3,FALSE)))</f>
        <v>0</v>
      </c>
      <c r="ER75" s="183">
        <f>IF(ISNA(15/(VLOOKUP(VLOOKUP(BM75,Données!$J$2:$L$208,3,FALSE),Données!$E$10:$G$12,3,FALSE))),0,15/(VLOOKUP(VLOOKUP(BM75,Données!$J$2:$L$208,3,FALSE),Données!$E$10:$G$12,3,FALSE)))</f>
        <v>0</v>
      </c>
      <c r="ES75" s="293">
        <v>75</v>
      </c>
      <c r="ET75" s="573">
        <f t="shared" si="372"/>
        <v>24</v>
      </c>
      <c r="EU75" s="180">
        <f t="shared" si="373"/>
        <v>0</v>
      </c>
      <c r="EV75" s="211" t="str">
        <f t="shared" si="326"/>
        <v/>
      </c>
      <c r="EW75" s="211">
        <f>HLOOKUP(ES75,Plan!$I$6:$IO$26,19,FALSE)</f>
        <v>2</v>
      </c>
      <c r="EX75" s="210" t="s">
        <v>481</v>
      </c>
      <c r="EY75" s="182" t="str">
        <f t="shared" si="374"/>
        <v>23h30  2</v>
      </c>
      <c r="EZ75" s="295">
        <f t="shared" si="327"/>
        <v>48</v>
      </c>
      <c r="FA75" s="296">
        <f t="shared" si="375"/>
        <v>0</v>
      </c>
      <c r="FC75" s="200">
        <f>IFERROR(ROUNDUP((BO75*(VLOOKUP(VLOOKUP(BP75,Données!$J$2:$L$208,3,FALSE),Données!$E$10:$G$12,3,FALSE)))/1,0),0)</f>
        <v>0</v>
      </c>
      <c r="FD75" s="190">
        <f>IFERROR(ROUNDUP((BQ75*(VLOOKUP(VLOOKUP(BR75,Données!$J$2:$L$208,3,FALSE),Données!$E$10:$G$12,3,FALSE)))/1,0),0)</f>
        <v>0</v>
      </c>
      <c r="FE75" s="190">
        <f>IFERROR(ROUNDUP((BS75*(VLOOKUP(VLOOKUP(BT75,Données!$J$2:$L$208,3,FALSE),Données!$E$10:$G$12,3,FALSE)))/1,0),0)</f>
        <v>0</v>
      </c>
      <c r="FF75" s="190">
        <f>IFERROR(ROUNDUP((BU75*(VLOOKUP(VLOOKUP(BV75,Données!$J$2:$L$208,3,FALSE),Données!$E$10:$G$12,3,FALSE)))/1,0),0)</f>
        <v>0</v>
      </c>
      <c r="FG75" s="190">
        <f>IFERROR(ROUNDUP((BW75*(VLOOKUP(VLOOKUP(BX75,Données!$J$2:$L$208,3,FALSE),Données!$E$10:$G$12,3,FALSE)))/1,0),0)</f>
        <v>0</v>
      </c>
      <c r="FH75" s="191">
        <f>IFERROR(ROUNDUP((BY75*(VLOOKUP(VLOOKUP(BZ75,Données!$J$2:$L$208,3,FALSE),Données!$E$10:$G$12,3,FALSE)))/1,0),0)</f>
        <v>0</v>
      </c>
      <c r="FI75" s="189">
        <f>IF(ISNA(15/(VLOOKUP(VLOOKUP(BP75,Données!$J$2:$L$208,3,FALSE),Données!$E$10:$G$12,3,FALSE))),0,15/(VLOOKUP(VLOOKUP(BP75,Données!$J$2:$L$208,3,FALSE),Données!$E$10:$G$12,3,FALSE)))</f>
        <v>0</v>
      </c>
      <c r="FJ75" s="190">
        <f>IF(ISNA(15/(VLOOKUP(VLOOKUP(BR75,Données!$J$2:$L$208,3,FALSE),Données!$E$10:$G$12,3,FALSE))),0,15/(VLOOKUP(VLOOKUP(BR75,Données!$J$2:$L$208,3,FALSE),Données!$E$10:$G$12,3,FALSE)))</f>
        <v>0</v>
      </c>
      <c r="FK75" s="190">
        <f>IF(ISNA(15/(VLOOKUP(VLOOKUP(BT75,Données!$J$2:$L$208,3,FALSE),Données!$E$10:$G$12,3,FALSE))),0,15/(VLOOKUP(VLOOKUP(BT75,Données!$J$2:$L$208,3,FALSE),Données!$E$10:$G$12,3,FALSE)))</f>
        <v>0</v>
      </c>
      <c r="FL75" s="190">
        <f>IF(ISNA(15/(VLOOKUP(VLOOKUP(BV75,Données!$J$2:$L$208,3,FALSE),Données!$E$10:$G$12,3,FALSE))),0,15/(VLOOKUP(VLOOKUP(BV75,Données!$J$2:$L$208,3,FALSE),Données!$E$10:$G$12,3,FALSE)))</f>
        <v>0</v>
      </c>
      <c r="FM75" s="190">
        <f>IF(ISNA(15/(VLOOKUP(VLOOKUP(BX75,Données!$J$2:$L$208,3,FALSE),Données!$E$10:$G$12,3,FALSE))),0,15/(VLOOKUP(VLOOKUP(BX75,Données!$J$2:$L$208,3,FALSE),Données!$E$10:$G$12,3,FALSE)))</f>
        <v>0</v>
      </c>
      <c r="FN75" s="191">
        <f>IF(ISNA(15/(VLOOKUP(VLOOKUP(BZ75,Données!$J$2:$L$208,3,FALSE),Données!$E$10:$G$12,3,FALSE))),0,15/(VLOOKUP(VLOOKUP(BZ75,Données!$J$2:$L$208,3,FALSE),Données!$E$10:$G$12,3,FALSE)))</f>
        <v>0</v>
      </c>
      <c r="FO75" s="305">
        <v>75</v>
      </c>
      <c r="FP75" s="188">
        <f t="shared" si="376"/>
        <v>36</v>
      </c>
      <c r="FQ75" s="190">
        <f t="shared" si="377"/>
        <v>0</v>
      </c>
      <c r="FR75" s="203" t="str">
        <f t="shared" si="328"/>
        <v/>
      </c>
      <c r="FS75" s="203">
        <f>HLOOKUP(FO75,Plan!$I$6:$IO$26,20,FALSE)</f>
        <v>0</v>
      </c>
      <c r="FT75" s="202" t="s">
        <v>481</v>
      </c>
      <c r="FU75" s="190" t="str">
        <f t="shared" si="378"/>
        <v>23h30  0</v>
      </c>
      <c r="FV75" s="307">
        <f t="shared" si="329"/>
        <v>0</v>
      </c>
      <c r="FW75" s="308">
        <f t="shared" si="397"/>
        <v>1459</v>
      </c>
      <c r="FY75" s="233">
        <f>IFERROR(ROUNDUP((CB75*(VLOOKUP(VLOOKUP(CC75,Données!$J$2:$L$208,3,FALSE),Données!$E$10:$G$12,3,FALSE)))/1,0),0)</f>
        <v>0</v>
      </c>
      <c r="FZ75" s="218">
        <f>IFERROR(ROUNDUP((CD75*(VLOOKUP(VLOOKUP(CE75,Données!$J$2:$L$208,3,FALSE),Données!$E$10:$G$12,3,FALSE)))/1,0),0)</f>
        <v>0</v>
      </c>
      <c r="GA75" s="218">
        <f>IFERROR(ROUNDUP((CF75*(VLOOKUP(VLOOKUP(CG75,Données!$J$2:$L$208,3,FALSE),Données!$E$10:$G$12,3,FALSE)))/1,0),0)</f>
        <v>0</v>
      </c>
      <c r="GB75" s="218">
        <f>IFERROR(ROUNDUP((CH75*(VLOOKUP(VLOOKUP(CI75,Données!$J$2:$L$208,3,FALSE),Données!$E$10:$G$12,3,FALSE)))/1,0),0)</f>
        <v>0</v>
      </c>
      <c r="GC75" s="218">
        <f>IFERROR(ROUNDUP((CJ75*(VLOOKUP(VLOOKUP(CK75,Données!$J$2:$L$208,3,FALSE),Données!$E$10:$G$12,3,FALSE)))/1,0),0)</f>
        <v>0</v>
      </c>
      <c r="GD75" s="219">
        <f>IFERROR(ROUNDUP((CL75*(VLOOKUP(VLOOKUP(CM75,Données!$J$2:$L$208,3,FALSE),Données!$E$10:$G$12,3,FALSE)))/1,0),0)</f>
        <v>0</v>
      </c>
      <c r="GE75" s="217">
        <f>IF(ISNA(15/(VLOOKUP(VLOOKUP(CC75,Données!$J$2:$L$208,3,FALSE),Données!$E$10:$G$12,3,FALSE))),0,15/(VLOOKUP(VLOOKUP(CC75,Données!$J$2:$L$208,3,FALSE),Données!$E$10:$G$12,3,FALSE)))</f>
        <v>0</v>
      </c>
      <c r="GF75" s="218">
        <f>IF(ISNA(15/(VLOOKUP(VLOOKUP(CE75,Données!$J$2:$L$208,3,FALSE),Données!$E$10:$G$12,3,FALSE))),0,15/(VLOOKUP(VLOOKUP(CE75,Données!$J$2:$L$208,3,FALSE),Données!$E$10:$G$12,3,FALSE)))</f>
        <v>0</v>
      </c>
      <c r="GG75" s="218">
        <f>IF(ISNA(15/(VLOOKUP(VLOOKUP(CG75,Données!$J$2:$L$208,3,FALSE),Données!$E$10:$G$12,3,FALSE))),0,15/(VLOOKUP(VLOOKUP(CG75,Données!$J$2:$L$208,3,FALSE),Données!$E$10:$G$12,3,FALSE)))</f>
        <v>0</v>
      </c>
      <c r="GH75" s="218">
        <f>IF(ISNA(15/(VLOOKUP(VLOOKUP(CI75,Données!$J$2:$L$208,3,FALSE),Données!$E$10:$G$12,3,FALSE))),0,15/(VLOOKUP(VLOOKUP(CI75,Données!$J$2:$L$208,3,FALSE),Données!$E$10:$G$12,3,FALSE)))</f>
        <v>0</v>
      </c>
      <c r="GI75" s="218">
        <f>IF(ISNA(15/(VLOOKUP(VLOOKUP(CK75,Données!$J$2:$L$208,3,FALSE),Données!$E$10:$G$12,3,FALSE))),0,15/(VLOOKUP(VLOOKUP(CK75,Données!$J$2:$L$208,3,FALSE),Données!$E$10:$G$12,3,FALSE)))</f>
        <v>0</v>
      </c>
      <c r="GJ75" s="219">
        <f>IF(ISNA(15/(VLOOKUP(VLOOKUP(CM75,Données!$J$2:$L$208,3,FALSE),Données!$E$10:$G$12,3,FALSE))),0,15/(VLOOKUP(VLOOKUP(CM75,Données!$J$2:$L$208,3,FALSE),Données!$E$10:$G$12,3,FALSE)))</f>
        <v>0</v>
      </c>
      <c r="GK75" s="318">
        <v>75</v>
      </c>
      <c r="GL75" s="216">
        <f t="shared" si="379"/>
        <v>36</v>
      </c>
      <c r="GM75" s="218">
        <f t="shared" si="380"/>
        <v>0</v>
      </c>
      <c r="GN75" s="236" t="str">
        <f t="shared" si="330"/>
        <v/>
      </c>
      <c r="GO75" s="236">
        <f>HLOOKUP(GK75,Plan!$I$6:$IO$26,21,FALSE)</f>
        <v>0</v>
      </c>
      <c r="GP75" s="235" t="s">
        <v>481</v>
      </c>
      <c r="GQ75" s="218" t="str">
        <f t="shared" si="381"/>
        <v>23h30  0</v>
      </c>
      <c r="GR75" s="320">
        <f t="shared" si="331"/>
        <v>0</v>
      </c>
      <c r="GS75" s="321">
        <f t="shared" si="398"/>
        <v>347</v>
      </c>
      <c r="GU75" s="427">
        <v>0.97916666666666663</v>
      </c>
      <c r="GV75" s="433" t="e">
        <f>#REF!</f>
        <v>#REF!</v>
      </c>
      <c r="GW75" s="434" t="e">
        <f>#REF!</f>
        <v>#REF!</v>
      </c>
      <c r="GX75" s="448" t="e">
        <f t="shared" si="382"/>
        <v>#REF!</v>
      </c>
      <c r="GY75" s="433" t="e">
        <f>#REF!</f>
        <v>#REF!</v>
      </c>
      <c r="GZ75" s="422" t="e">
        <f>#REF!</f>
        <v>#REF!</v>
      </c>
      <c r="HA75" s="434" t="e">
        <f>#REF!</f>
        <v>#REF!</v>
      </c>
      <c r="HB75" s="451" t="e">
        <f t="shared" si="383"/>
        <v>#REF!</v>
      </c>
      <c r="HD75" s="427">
        <v>0.97916666666666663</v>
      </c>
      <c r="HE75" s="453" t="str">
        <f>IF(AB75=0,"",IF(VLOOKUP(AC75,Données!$J$2:$M$258,4,FALSE)="G",AB75,""))</f>
        <v/>
      </c>
      <c r="HF75" s="397" t="str">
        <f>IF(AD75=0,"",IF(VLOOKUP(AE75,Données!$J$2:$M$258,4,FALSE)="G",AD75,""))</f>
        <v/>
      </c>
      <c r="HG75" s="397" t="str">
        <f>IF(AF75=0,"",IF(VLOOKUP(AG75,Données!$J$2:$M$258,4,FALSE)="G",AF75,""))</f>
        <v/>
      </c>
      <c r="HH75" s="397" t="str">
        <f>IF(AH75=0,"",IF(VLOOKUP(AI75,Données!$J$2:$M$258,4,FALSE)="G",AH75,""))</f>
        <v/>
      </c>
      <c r="HI75" s="397" t="str">
        <f>IF(AJ75=0,"",IF(VLOOKUP(AK75,Données!$J$2:$M$258,4,FALSE)="G",AJ75,""))</f>
        <v/>
      </c>
      <c r="HJ75" s="461" t="str">
        <f>IF(AL75=0,"",IF(VLOOKUP(AM75,Données!$J$2:$M$258,4,FALSE)="G",AL75,""))</f>
        <v/>
      </c>
      <c r="HK75" s="464">
        <f t="shared" si="384"/>
        <v>0</v>
      </c>
      <c r="HL75" s="453" t="str">
        <f>IF(AO75=0,"",IF(VLOOKUP(AP75,Données!$J$2:$M$258,4,FALSE)="G",AO75,""))</f>
        <v/>
      </c>
      <c r="HM75" s="397" t="str">
        <f>IF(AQ75=0,"",IF(VLOOKUP(AR75,Données!$J$2:$M$258,4,FALSE)="G",AQ75,""))</f>
        <v/>
      </c>
      <c r="HN75" s="397" t="str">
        <f>IF(AS75=0,"",IF(VLOOKUP(AT75,Données!$J$2:$M$258,4,FALSE)="G",AS75,""))</f>
        <v/>
      </c>
      <c r="HO75" s="397" t="str">
        <f>IF(AU75=0,"",IF(VLOOKUP(AV75,Données!$J$2:$M$258,4,FALSE)="G",AU75,""))</f>
        <v/>
      </c>
      <c r="HP75" s="397" t="str">
        <f>IF(AW75=0,"",IF(VLOOKUP(AX75,Données!$J$2:$M$258,4,FALSE)="G",AW75,""))</f>
        <v/>
      </c>
      <c r="HQ75" s="461" t="str">
        <f>IF(AY75=0,"",IF(VLOOKUP(AZ75,Données!$J$2:$M$258,4,FALSE)="G",AY75,""))</f>
        <v/>
      </c>
      <c r="HR75" s="464">
        <f t="shared" si="385"/>
        <v>0</v>
      </c>
      <c r="HS75" s="453" t="str">
        <f>IF(BB75=0,"",IF(VLOOKUP(BC75,Données!$J$2:$M$258,4,FALSE)="G",BB75,""))</f>
        <v/>
      </c>
      <c r="HT75" s="397" t="str">
        <f>IF(BD75=0,"",IF(VLOOKUP(BE75,Données!$J$2:$M$258,4,FALSE)="G",BD75,""))</f>
        <v/>
      </c>
      <c r="HU75" s="397" t="str">
        <f>IF(BF75=0,"",IF(VLOOKUP(BG75,Données!$J$2:$M$258,4,FALSE)="G",BF75,""))</f>
        <v/>
      </c>
      <c r="HV75" s="397" t="str">
        <f>IF(BH75=0,"",IF(VLOOKUP(BI75,Données!$J$2:$M$258,4,FALSE)="G",BH75,""))</f>
        <v/>
      </c>
      <c r="HW75" s="397" t="str">
        <f>IF(BJ75=0,"",IF(VLOOKUP(BK75,Données!$J$2:$M$258,4,FALSE)="G",BJ75,""))</f>
        <v/>
      </c>
      <c r="HX75" s="461" t="str">
        <f>IF(BL75=0,"",IF(VLOOKUP(BM75,Données!$J$2:$M$258,4,FALSE)="G",BL75,""))</f>
        <v/>
      </c>
      <c r="HY75" s="464">
        <f t="shared" si="386"/>
        <v>0</v>
      </c>
      <c r="HZ75" s="453" t="str">
        <f>IF(BO75=0,"",IF(VLOOKUP(BP75,Données!$J$2:$M$258,4,FALSE)="G",BO75,""))</f>
        <v/>
      </c>
      <c r="IA75" s="397" t="str">
        <f>IF(BQ75=0,"",IF(VLOOKUP(BR75,Données!$J$2:$M$258,4,FALSE)="G",BQ75,""))</f>
        <v/>
      </c>
      <c r="IB75" s="397" t="str">
        <f>IF(BS75=0,"",IF(VLOOKUP(BT75,Données!$J$2:$M$258,4,FALSE)="G",BS75,""))</f>
        <v/>
      </c>
      <c r="IC75" s="397" t="str">
        <f>IF(BU75=0,"",IF(VLOOKUP(BV75,Données!$J$2:$M$258,4,FALSE)="G",BU75,""))</f>
        <v/>
      </c>
      <c r="ID75" s="397" t="str">
        <f>IF(BW75=0,"",IF(VLOOKUP(BX75,Données!$J$2:$M$258,4,FALSE)="G",BW75,""))</f>
        <v/>
      </c>
      <c r="IE75" s="461" t="str">
        <f>IF(BY75=0,"",IF(VLOOKUP(BZ75,Données!$J$2:$M$258,4,FALSE)="G",BY75,""))</f>
        <v/>
      </c>
      <c r="IF75" s="464">
        <f t="shared" si="387"/>
        <v>0</v>
      </c>
      <c r="IG75" s="453" t="str">
        <f>IF(CB75=0,"",IF(VLOOKUP(CC75,Données!$J$2:$M$258,4,FALSE)="G",CB75,""))</f>
        <v/>
      </c>
      <c r="IH75" s="397" t="str">
        <f>IF(CD75=0,"",IF(VLOOKUP(CE75,Données!$J$2:$M$258,4,FALSE)="G",CD75,""))</f>
        <v/>
      </c>
      <c r="II75" s="397" t="str">
        <f>IF(CF75=0,"",IF(VLOOKUP(CG75,Données!$J$2:$M$258,4,FALSE)="G",CF75,""))</f>
        <v/>
      </c>
      <c r="IJ75" s="397" t="str">
        <f>IF(CH75=0,"",IF(VLOOKUP(CI75,Données!$J$2:$M$258,4,FALSE)="G",CH75,""))</f>
        <v/>
      </c>
      <c r="IK75" s="397" t="str">
        <f>IF(CJ75=0,"",IF(VLOOKUP(CK75,Données!$J$2:$M$258,4,FALSE)="G",CJ75,""))</f>
        <v/>
      </c>
      <c r="IL75" s="461" t="str">
        <f>IF(CL75=0,"",IF(VLOOKUP(CM75,Données!$J$2:$M$258,4,FALSE)="G",CL75,""))</f>
        <v/>
      </c>
      <c r="IM75" s="464">
        <f t="shared" si="388"/>
        <v>0</v>
      </c>
      <c r="IO75" s="480">
        <f t="shared" si="332"/>
        <v>0</v>
      </c>
      <c r="IP75" s="481">
        <f t="shared" si="333"/>
        <v>0</v>
      </c>
      <c r="IQ75" s="482">
        <f t="shared" si="334"/>
        <v>0</v>
      </c>
      <c r="IR75" s="483">
        <f t="shared" si="335"/>
        <v>0</v>
      </c>
      <c r="IS75" s="484">
        <f t="shared" si="336"/>
        <v>0</v>
      </c>
      <c r="IT75" s="481">
        <f t="shared" si="337"/>
        <v>0</v>
      </c>
      <c r="IU75" s="482">
        <f t="shared" si="389"/>
        <v>2</v>
      </c>
      <c r="IV75" s="485">
        <f t="shared" si="390"/>
        <v>0</v>
      </c>
      <c r="IW75" s="483">
        <f>HLOOKUP(FO75,Plan!$I$6:$IO$30,25,FALSE)</f>
        <v>0</v>
      </c>
      <c r="IX75" s="482" t="str">
        <f t="shared" si="338"/>
        <v>23h30  2</v>
      </c>
      <c r="IY75" s="485">
        <f t="shared" si="339"/>
        <v>72</v>
      </c>
      <c r="IZ75" s="486">
        <f t="shared" si="340"/>
        <v>0</v>
      </c>
      <c r="JA75" s="484" t="str">
        <f t="shared" si="341"/>
        <v>23h30  0</v>
      </c>
      <c r="JB75" s="485">
        <f t="shared" si="342"/>
        <v>0</v>
      </c>
      <c r="JC75" s="487">
        <f t="shared" si="343"/>
        <v>0</v>
      </c>
      <c r="JD75" s="488" t="e">
        <f t="shared" si="391"/>
        <v>#REF!</v>
      </c>
      <c r="JF75" s="512">
        <f t="shared" si="344"/>
        <v>0</v>
      </c>
      <c r="JG75" s="513">
        <f t="shared" si="345"/>
        <v>0</v>
      </c>
      <c r="JH75" s="514">
        <f t="shared" si="346"/>
        <v>0</v>
      </c>
      <c r="JI75" s="515">
        <f t="shared" si="347"/>
        <v>0</v>
      </c>
      <c r="JJ75" s="513">
        <f t="shared" si="348"/>
        <v>0</v>
      </c>
      <c r="JK75" s="516">
        <f t="shared" si="349"/>
        <v>0</v>
      </c>
      <c r="JL75" s="517">
        <f t="shared" si="350"/>
        <v>0</v>
      </c>
      <c r="JM75" s="513">
        <f t="shared" si="351"/>
        <v>0</v>
      </c>
      <c r="JN75" s="514">
        <f t="shared" si="352"/>
        <v>0</v>
      </c>
      <c r="JO75" s="506">
        <f t="shared" si="392"/>
        <v>2</v>
      </c>
      <c r="JP75" s="507">
        <f t="shared" si="393"/>
        <v>0</v>
      </c>
      <c r="JQ75" s="507">
        <f t="shared" si="394"/>
        <v>0</v>
      </c>
      <c r="JR75" s="508">
        <f>HLOOKUP(GK75,Plan!$I$6:$IO$30,25,FALSE)</f>
        <v>0</v>
      </c>
      <c r="JS75" s="515" t="str">
        <f t="shared" si="353"/>
        <v>23h30  2</v>
      </c>
      <c r="JT75" s="513">
        <f t="shared" si="354"/>
        <v>48</v>
      </c>
      <c r="JU75" s="518">
        <f t="shared" si="355"/>
        <v>0</v>
      </c>
      <c r="JV75" s="517" t="str">
        <f t="shared" si="356"/>
        <v>23h30  0</v>
      </c>
      <c r="JW75" s="513">
        <f t="shared" si="357"/>
        <v>0</v>
      </c>
      <c r="JX75" s="519">
        <f t="shared" si="358"/>
        <v>1459</v>
      </c>
      <c r="JY75" s="515" t="str">
        <f t="shared" si="359"/>
        <v>23h30  0</v>
      </c>
      <c r="JZ75" s="513">
        <f t="shared" si="360"/>
        <v>0</v>
      </c>
      <c r="KA75" s="518">
        <f t="shared" si="361"/>
        <v>347</v>
      </c>
      <c r="KB75" s="520" t="e">
        <f t="shared" si="395"/>
        <v>#REF!</v>
      </c>
    </row>
    <row r="76" spans="1:288" ht="14.25" x14ac:dyDescent="0.2">
      <c r="A76" s="385">
        <f t="shared" si="253"/>
        <v>75</v>
      </c>
      <c r="B76" s="386" t="s">
        <v>390</v>
      </c>
      <c r="C76" s="387" t="s">
        <v>604</v>
      </c>
      <c r="D76" s="388" t="s">
        <v>893</v>
      </c>
      <c r="E76" s="388" t="s">
        <v>352</v>
      </c>
      <c r="F76" s="388">
        <v>171</v>
      </c>
      <c r="G76" s="394" t="str">
        <f>IF(ISNA(VLOOKUP(E76,Données!$J$2:$K$258,2,FALSE)),"",VLOOKUP(E76,Données!$J$2:$K$258,2,FALSE))</f>
        <v>Sofia</v>
      </c>
      <c r="H76" s="80"/>
      <c r="I76" s="77" t="str">
        <f t="shared" si="362"/>
        <v>1515GPD</v>
      </c>
      <c r="J76" s="82"/>
      <c r="K76" s="344" t="s">
        <v>15</v>
      </c>
      <c r="M76" s="84">
        <f t="shared" si="254"/>
        <v>0</v>
      </c>
      <c r="N76" s="84">
        <f t="shared" si="255"/>
        <v>0</v>
      </c>
      <c r="O76" s="84">
        <f t="shared" si="256"/>
        <v>0</v>
      </c>
      <c r="P76" s="84">
        <f t="shared" si="257"/>
        <v>0</v>
      </c>
      <c r="Q76" s="84">
        <f t="shared" si="258"/>
        <v>0</v>
      </c>
      <c r="S76" s="86" t="str">
        <f t="shared" si="363"/>
        <v>1515</v>
      </c>
      <c r="T76" s="371" t="str">
        <f>VLOOKUP(S76,Données!$Q$2:$R$229,2,FALSE)</f>
        <v>1515</v>
      </c>
      <c r="U76" s="85">
        <f>COUNTIF($T$4:T76,T76)</f>
        <v>1</v>
      </c>
      <c r="V76" s="85" t="str">
        <f t="shared" si="259"/>
        <v>GPD</v>
      </c>
      <c r="W76" s="85" t="str">
        <f t="shared" si="364"/>
        <v>15151GPD</v>
      </c>
      <c r="X76" s="85">
        <f t="shared" si="260"/>
        <v>309</v>
      </c>
      <c r="Y76" s="85" t="str">
        <f t="shared" si="261"/>
        <v>DXB</v>
      </c>
      <c r="AA76" s="342" t="s">
        <v>66</v>
      </c>
      <c r="AB76" s="107">
        <f t="shared" si="262"/>
        <v>0</v>
      </c>
      <c r="AC76" s="106" t="str">
        <f t="shared" si="365"/>
        <v/>
      </c>
      <c r="AD76" s="97">
        <f t="shared" si="263"/>
        <v>0</v>
      </c>
      <c r="AE76" s="106" t="str">
        <f t="shared" si="264"/>
        <v/>
      </c>
      <c r="AF76" s="97">
        <f t="shared" si="265"/>
        <v>0</v>
      </c>
      <c r="AG76" s="106" t="str">
        <f t="shared" si="266"/>
        <v/>
      </c>
      <c r="AH76" s="97">
        <f t="shared" si="267"/>
        <v>0</v>
      </c>
      <c r="AI76" s="106" t="str">
        <f t="shared" si="268"/>
        <v/>
      </c>
      <c r="AJ76" s="97">
        <f t="shared" si="269"/>
        <v>0</v>
      </c>
      <c r="AK76" s="106" t="str">
        <f t="shared" si="270"/>
        <v/>
      </c>
      <c r="AL76" s="97">
        <f t="shared" si="271"/>
        <v>0</v>
      </c>
      <c r="AM76" s="108" t="str">
        <f t="shared" si="272"/>
        <v/>
      </c>
      <c r="AN76" s="113"/>
      <c r="AO76" s="115">
        <f t="shared" si="273"/>
        <v>0</v>
      </c>
      <c r="AP76" s="114" t="str">
        <f t="shared" si="274"/>
        <v/>
      </c>
      <c r="AQ76" s="89">
        <f t="shared" si="275"/>
        <v>0</v>
      </c>
      <c r="AR76" s="114" t="str">
        <f t="shared" si="276"/>
        <v/>
      </c>
      <c r="AS76" s="89">
        <f t="shared" si="277"/>
        <v>0</v>
      </c>
      <c r="AT76" s="114" t="str">
        <f t="shared" si="278"/>
        <v/>
      </c>
      <c r="AU76" s="89">
        <f t="shared" si="279"/>
        <v>0</v>
      </c>
      <c r="AV76" s="114" t="str">
        <f t="shared" si="280"/>
        <v/>
      </c>
      <c r="AW76" s="89">
        <f t="shared" si="281"/>
        <v>0</v>
      </c>
      <c r="AX76" s="114" t="str">
        <f t="shared" si="282"/>
        <v/>
      </c>
      <c r="AY76" s="89">
        <f t="shared" si="283"/>
        <v>0</v>
      </c>
      <c r="AZ76" s="116" t="str">
        <f t="shared" si="284"/>
        <v/>
      </c>
      <c r="BA76" s="113"/>
      <c r="BB76" s="122">
        <f t="shared" si="285"/>
        <v>0</v>
      </c>
      <c r="BC76" s="121" t="str">
        <f t="shared" si="286"/>
        <v/>
      </c>
      <c r="BD76" s="91">
        <f t="shared" si="287"/>
        <v>0</v>
      </c>
      <c r="BE76" s="121" t="str">
        <f t="shared" si="288"/>
        <v/>
      </c>
      <c r="BF76" s="91">
        <f t="shared" si="289"/>
        <v>0</v>
      </c>
      <c r="BG76" s="121" t="str">
        <f t="shared" si="290"/>
        <v/>
      </c>
      <c r="BH76" s="91">
        <f t="shared" si="291"/>
        <v>0</v>
      </c>
      <c r="BI76" s="121" t="str">
        <f t="shared" si="292"/>
        <v/>
      </c>
      <c r="BJ76" s="91">
        <f t="shared" si="293"/>
        <v>0</v>
      </c>
      <c r="BK76" s="121" t="str">
        <f t="shared" si="294"/>
        <v/>
      </c>
      <c r="BL76" s="91">
        <f t="shared" si="295"/>
        <v>0</v>
      </c>
      <c r="BM76" s="123" t="str">
        <f t="shared" si="296"/>
        <v/>
      </c>
      <c r="BN76" s="113"/>
      <c r="BO76" s="129">
        <f t="shared" si="297"/>
        <v>0</v>
      </c>
      <c r="BP76" s="128" t="str">
        <f t="shared" si="298"/>
        <v/>
      </c>
      <c r="BQ76" s="93">
        <f t="shared" si="299"/>
        <v>0</v>
      </c>
      <c r="BR76" s="128" t="str">
        <f t="shared" si="300"/>
        <v/>
      </c>
      <c r="BS76" s="93">
        <f t="shared" si="301"/>
        <v>0</v>
      </c>
      <c r="BT76" s="128" t="str">
        <f t="shared" si="302"/>
        <v/>
      </c>
      <c r="BU76" s="93">
        <f t="shared" si="303"/>
        <v>0</v>
      </c>
      <c r="BV76" s="128" t="str">
        <f t="shared" si="304"/>
        <v/>
      </c>
      <c r="BW76" s="93">
        <f t="shared" si="305"/>
        <v>0</v>
      </c>
      <c r="BX76" s="128" t="str">
        <f t="shared" si="306"/>
        <v/>
      </c>
      <c r="BY76" s="93">
        <f t="shared" si="307"/>
        <v>0</v>
      </c>
      <c r="BZ76" s="130" t="str">
        <f t="shared" si="308"/>
        <v/>
      </c>
      <c r="CA76" s="113"/>
      <c r="CB76" s="136">
        <f t="shared" si="309"/>
        <v>0</v>
      </c>
      <c r="CC76" s="135" t="str">
        <f t="shared" si="310"/>
        <v/>
      </c>
      <c r="CD76" s="95">
        <f t="shared" si="311"/>
        <v>0</v>
      </c>
      <c r="CE76" s="135" t="str">
        <f t="shared" si="312"/>
        <v/>
      </c>
      <c r="CF76" s="95">
        <f t="shared" si="313"/>
        <v>0</v>
      </c>
      <c r="CG76" s="135" t="str">
        <f t="shared" si="314"/>
        <v/>
      </c>
      <c r="CH76" s="95">
        <f t="shared" si="315"/>
        <v>0</v>
      </c>
      <c r="CI76" s="135" t="str">
        <f t="shared" si="316"/>
        <v/>
      </c>
      <c r="CJ76" s="95">
        <f t="shared" si="317"/>
        <v>0</v>
      </c>
      <c r="CK76" s="135" t="str">
        <f t="shared" si="318"/>
        <v/>
      </c>
      <c r="CL76" s="95">
        <f t="shared" si="319"/>
        <v>0</v>
      </c>
      <c r="CM76" s="137" t="str">
        <f t="shared" si="320"/>
        <v/>
      </c>
      <c r="CO76" s="163">
        <f>IFERROR(ROUNDUP((AB76*(VLOOKUP(VLOOKUP(AC76,Données!$J$2:$L$208,3,FALSE),Données!$E$10:$G$12,3,FALSE)))/1,0),0)</f>
        <v>0</v>
      </c>
      <c r="CP76" s="159">
        <f>IFERROR(ROUNDUP((AD76*(VLOOKUP(VLOOKUP(AE76,Données!$J$2:$L$208,3,FALSE),Données!$E$10:$G$12,3,FALSE)))/1,0),0)</f>
        <v>0</v>
      </c>
      <c r="CQ76" s="159">
        <f>IFERROR(ROUNDUP((AF76*(VLOOKUP(VLOOKUP(AG76,Données!$J$2:$L$208,3,FALSE),Données!$E$10:$G$12,3,FALSE)))/1,0),0)</f>
        <v>0</v>
      </c>
      <c r="CR76" s="159">
        <f>IFERROR(ROUNDUP((AH76*(VLOOKUP(VLOOKUP(AI76,Données!$J$2:$L$208,3,FALSE),Données!$E$10:$G$12,3,FALSE)))/1,0),0)</f>
        <v>0</v>
      </c>
      <c r="CS76" s="159">
        <f>IFERROR(ROUNDUP((AJ76*(VLOOKUP(VLOOKUP(AK76,Données!$J$2:$L$208,3,FALSE),Données!$E$10:$G$12,3,FALSE)))/1,0),0)</f>
        <v>0</v>
      </c>
      <c r="CT76" s="160">
        <f>IFERROR(ROUNDUP((AL76*(VLOOKUP(VLOOKUP(AM76,Données!$J$2:$L$208,3,FALSE),Données!$E$10:$G$12,3,FALSE)))/1,0),0)</f>
        <v>0</v>
      </c>
      <c r="CU76" s="158">
        <f>IF(ISNA(15/(VLOOKUP(VLOOKUP(AC76,Données!$J$2:$L$208,3,FALSE),Données!$E$10:$G$12,3,FALSE))),0,15/(VLOOKUP(VLOOKUP(AC76,Données!$J$2:$L$208,3,FALSE),Données!$E$10:$G$12,3,FALSE)))</f>
        <v>0</v>
      </c>
      <c r="CV76" s="159">
        <f>IF(ISNA(15/(VLOOKUP(VLOOKUP(AE76,Données!$J$2:$L$208,3,FALSE),Données!$E$10:$G$12,3,FALSE))),0,15/(VLOOKUP(VLOOKUP(AE76,Données!$J$2:$L$208,3,FALSE),Données!$E$10:$G$12,3,FALSE)))</f>
        <v>0</v>
      </c>
      <c r="CW76" s="159">
        <f>IF(ISNA(15/(VLOOKUP(VLOOKUP(AG76,Données!$J$2:$L$208,3,FALSE),Données!$E$10:$G$12,3,FALSE))),0,15/(VLOOKUP(VLOOKUP(AG76,Données!$J$2:$L$208,3,FALSE),Données!$E$10:$G$12,3,FALSE)))</f>
        <v>0</v>
      </c>
      <c r="CX76" s="159">
        <f>IF(ISNA(15/(VLOOKUP(VLOOKUP(AI76,Données!$J$2:$L$208,3,FALSE),Données!$E$10:$G$12,3,FALSE))),0,15/(VLOOKUP(VLOOKUP(AI76,Données!$J$2:$L$208,3,FALSE),Données!$E$10:$G$12,3,FALSE)))</f>
        <v>0</v>
      </c>
      <c r="CY76" s="159">
        <f>IF(ISNA(15/(VLOOKUP(VLOOKUP(AK76,Données!$J$2:$L$208,3,FALSE),Données!$E$10:$G$12,3,FALSE))),0,15/(VLOOKUP(VLOOKUP(AK76,Données!$J$2:$L$208,3,FALSE),Données!$E$10:$G$12,3,FALSE)))</f>
        <v>0</v>
      </c>
      <c r="CZ76" s="160">
        <f>IF(ISNA(15/(VLOOKUP(VLOOKUP(AM76,Données!$J$2:$L$208,3,FALSE),Données!$E$10:$G$12,3,FALSE))),0,15/(VLOOKUP(VLOOKUP(AM76,Données!$J$2:$L$208,3,FALSE),Données!$E$10:$G$12,3,FALSE)))</f>
        <v>0</v>
      </c>
      <c r="DA76" s="258">
        <v>76</v>
      </c>
      <c r="DB76" s="162">
        <f t="shared" si="366"/>
        <v>36</v>
      </c>
      <c r="DC76" s="161">
        <f t="shared" si="321"/>
        <v>0</v>
      </c>
      <c r="DD76" s="256">
        <f t="shared" si="322"/>
        <v>0</v>
      </c>
      <c r="DE76" s="259">
        <f>HLOOKUP(DA76,Plan!$I$6:$IO$26,17,FALSE)</f>
        <v>0</v>
      </c>
      <c r="DF76" s="164" t="s">
        <v>482</v>
      </c>
      <c r="DG76" s="157" t="str">
        <f t="shared" si="367"/>
        <v>23h45  0</v>
      </c>
      <c r="DH76" s="332">
        <f t="shared" si="323"/>
        <v>0</v>
      </c>
      <c r="DI76" s="334">
        <f t="shared" si="396"/>
        <v>0</v>
      </c>
      <c r="DK76" s="226">
        <f>IFERROR(ROUNDUP((AO76*(VLOOKUP(VLOOKUP(AP76,Données!$J$2:$L$208,3,FALSE),Données!$E$10:$G$12,3,FALSE)))/1,0),0)</f>
        <v>0</v>
      </c>
      <c r="DL76" s="173">
        <f>IFERROR(ROUNDUP((AQ76*(VLOOKUP(VLOOKUP(AR76,Données!$J$2:$L$208,3,FALSE),Données!$E$10:$G$12,3,FALSE)))/1,0),0)</f>
        <v>0</v>
      </c>
      <c r="DM76" s="173">
        <f>IFERROR(ROUNDUP((AS76*(VLOOKUP(VLOOKUP(AT76,Données!$J$2:$L$208,3,FALSE),Données!$E$10:$G$12,3,FALSE)))/1,0),0)</f>
        <v>0</v>
      </c>
      <c r="DN76" s="173">
        <f>IFERROR(ROUNDUP((AU76*(VLOOKUP(VLOOKUP(AV76,Données!$J$2:$L$208,3,FALSE),Données!$E$10:$G$12,3,FALSE)))/1,0),0)</f>
        <v>0</v>
      </c>
      <c r="DO76" s="173">
        <f>IFERROR(ROUNDUP((AW76*(VLOOKUP(VLOOKUP(AX76,Données!$J$2:$L$208,3,FALSE),Données!$E$10:$G$12,3,FALSE)))/1,0),0)</f>
        <v>0</v>
      </c>
      <c r="DP76" s="174">
        <f>IFERROR(ROUNDUP((AY76*(VLOOKUP(VLOOKUP(AZ76,Données!$J$2:$L$208,3,FALSE),Données!$E$10:$G$12,3,FALSE)))/1,0),0)</f>
        <v>0</v>
      </c>
      <c r="DQ76" s="172">
        <f>IF(ISNA(15/(VLOOKUP(VLOOKUP(AP76,Données!$J$2:$L$208,3,FALSE),Données!$E$10:$G$12,3,FALSE))),0,15/(VLOOKUP(VLOOKUP(AP76,Données!$J$2:$L$208,3,FALSE),Données!$E$10:$G$12,3,FALSE)))</f>
        <v>0</v>
      </c>
      <c r="DR76" s="173">
        <f>IF(ISNA(15/(VLOOKUP(VLOOKUP(AR76,Données!$J$2:$L$208,3,FALSE),Données!$E$10:$G$12,3,FALSE))),0,15/(VLOOKUP(VLOOKUP(AR76,Données!$J$2:$L$208,3,FALSE),Données!$E$10:$G$12,3,FALSE)))</f>
        <v>0</v>
      </c>
      <c r="DS76" s="173">
        <f>IF(ISNA(15/(VLOOKUP(VLOOKUP(AT76,Données!$J$2:$L$208,3,FALSE),Données!$E$10:$G$12,3,FALSE))),0,15/(VLOOKUP(VLOOKUP(AT76,Données!$J$2:$L$208,3,FALSE),Données!$E$10:$G$12,3,FALSE)))</f>
        <v>0</v>
      </c>
      <c r="DT76" s="173">
        <f>IF(ISNA(15/(VLOOKUP(VLOOKUP(AV76,Données!$J$2:$L$208,3,FALSE),Données!$E$10:$G$12,3,FALSE))),0,15/(VLOOKUP(VLOOKUP(AV76,Données!$J$2:$L$208,3,FALSE),Données!$E$10:$G$12,3,FALSE)))</f>
        <v>0</v>
      </c>
      <c r="DU76" s="173">
        <f>IF(ISNA(15/(VLOOKUP(VLOOKUP(AX76,Données!$J$2:$L$208,3,FALSE),Données!$E$10:$G$12,3,FALSE))),0,15/(VLOOKUP(VLOOKUP(AX76,Données!$J$2:$L$208,3,FALSE),Données!$E$10:$G$12,3,FALSE)))</f>
        <v>0</v>
      </c>
      <c r="DV76" s="174">
        <f>IF(ISNA(15/(VLOOKUP(VLOOKUP(AZ76,Données!$J$2:$L$208,3,FALSE),Données!$E$10:$G$12,3,FALSE))),0,15/(VLOOKUP(VLOOKUP(AZ76,Données!$J$2:$L$208,3,FALSE),Données!$E$10:$G$12,3,FALSE)))</f>
        <v>0</v>
      </c>
      <c r="DW76" s="282">
        <v>76</v>
      </c>
      <c r="DX76" s="169">
        <f t="shared" si="368"/>
        <v>28</v>
      </c>
      <c r="DY76" s="171">
        <f t="shared" si="369"/>
        <v>0</v>
      </c>
      <c r="DZ76" s="228" t="str">
        <f t="shared" si="324"/>
        <v/>
      </c>
      <c r="EA76" s="283">
        <f>HLOOKUP(DW76,Plan!$I$6:$IO$26,16,FALSE)</f>
        <v>0</v>
      </c>
      <c r="EB76" s="278" t="s">
        <v>482</v>
      </c>
      <c r="EC76" s="279" t="str">
        <f t="shared" si="370"/>
        <v>23h45  0</v>
      </c>
      <c r="ED76" s="84">
        <f t="shared" si="325"/>
        <v>0</v>
      </c>
      <c r="EE76" s="286">
        <f t="shared" si="371"/>
        <v>0</v>
      </c>
      <c r="EG76" s="208">
        <f>IFERROR(ROUNDUP((BB76*(VLOOKUP(VLOOKUP(BC76,Données!$J$2:$L$208,3,FALSE),Données!$E$10:$G$12,3,FALSE)))/1,0),0)</f>
        <v>0</v>
      </c>
      <c r="EH76" s="182">
        <f>IFERROR(ROUNDUP((BD76*(VLOOKUP(VLOOKUP(BE76,Données!$J$2:$L$208,3,FALSE),Données!$E$10:$G$12,3,FALSE)))/1,0),0)</f>
        <v>0</v>
      </c>
      <c r="EI76" s="182">
        <f>IFERROR(ROUNDUP((BF76*(VLOOKUP(VLOOKUP(BG76,Données!$J$2:$L$208,3,FALSE),Données!$E$10:$G$12,3,FALSE)))/1,0),0)</f>
        <v>0</v>
      </c>
      <c r="EJ76" s="182">
        <f>IFERROR(ROUNDUP((BH76*(VLOOKUP(VLOOKUP(BI76,Données!$J$2:$L$208,3,FALSE),Données!$E$10:$G$12,3,FALSE)))/1,0),0)</f>
        <v>0</v>
      </c>
      <c r="EK76" s="182">
        <f>IFERROR(ROUNDUP((BJ76*(VLOOKUP(VLOOKUP(BK76,Données!$J$2:$L$208,3,FALSE),Données!$E$10:$G$12,3,FALSE)))/1,0),0)</f>
        <v>0</v>
      </c>
      <c r="EL76" s="183">
        <f>IFERROR(ROUNDUP((BL76*(VLOOKUP(VLOOKUP(BM76,Données!$J$2:$L$208,3,FALSE),Données!$E$10:$G$12,3,FALSE)))/1,0),0)</f>
        <v>0</v>
      </c>
      <c r="EM76" s="181">
        <f>IF(ISNA(15/(VLOOKUP(VLOOKUP(BC76,Données!$J$2:$L$208,3,FALSE),Données!$E$10:$G$12,3,FALSE))),0,15/(VLOOKUP(VLOOKUP(BC76,Données!$J$2:$L$208,3,FALSE),Données!$E$10:$G$12,3,FALSE)))</f>
        <v>0</v>
      </c>
      <c r="EN76" s="182">
        <f>IF(ISNA(15/(VLOOKUP(VLOOKUP(BE76,Données!$J$2:$L$208,3,FALSE),Données!$E$10:$G$12,3,FALSE))),0,15/(VLOOKUP(VLOOKUP(BE76,Données!$J$2:$L$208,3,FALSE),Données!$E$10:$G$12,3,FALSE)))</f>
        <v>0</v>
      </c>
      <c r="EO76" s="182">
        <f>IF(ISNA(15/(VLOOKUP(VLOOKUP(BG76,Données!$J$2:$L$208,3,FALSE),Données!$E$10:$G$12,3,FALSE))),0,15/(VLOOKUP(VLOOKUP(BG76,Données!$J$2:$L$208,3,FALSE),Données!$E$10:$G$12,3,FALSE)))</f>
        <v>0</v>
      </c>
      <c r="EP76" s="182">
        <f>IF(ISNA(15/(VLOOKUP(VLOOKUP(BI76,Données!$J$2:$L$208,3,FALSE),Données!$E$10:$G$12,3,FALSE))),0,15/(VLOOKUP(VLOOKUP(BI76,Données!$J$2:$L$208,3,FALSE),Données!$E$10:$G$12,3,FALSE)))</f>
        <v>0</v>
      </c>
      <c r="EQ76" s="182">
        <f>IF(ISNA(15/(VLOOKUP(VLOOKUP(BK76,Données!$J$2:$L$208,3,FALSE),Données!$E$10:$G$12,3,FALSE))),0,15/(VLOOKUP(VLOOKUP(BK76,Données!$J$2:$L$208,3,FALSE),Données!$E$10:$G$12,3,FALSE)))</f>
        <v>0</v>
      </c>
      <c r="ER76" s="183">
        <f>IF(ISNA(15/(VLOOKUP(VLOOKUP(BM76,Données!$J$2:$L$208,3,FALSE),Données!$E$10:$G$12,3,FALSE))),0,15/(VLOOKUP(VLOOKUP(BM76,Données!$J$2:$L$208,3,FALSE),Données!$E$10:$G$12,3,FALSE)))</f>
        <v>0</v>
      </c>
      <c r="ES76" s="293">
        <v>76</v>
      </c>
      <c r="ET76" s="573">
        <f t="shared" si="372"/>
        <v>24</v>
      </c>
      <c r="EU76" s="180">
        <f t="shared" si="373"/>
        <v>0</v>
      </c>
      <c r="EV76" s="211" t="str">
        <f t="shared" si="326"/>
        <v/>
      </c>
      <c r="EW76" s="211">
        <f>HLOOKUP(ES76,Plan!$I$6:$IO$26,19,FALSE)</f>
        <v>0</v>
      </c>
      <c r="EX76" s="210" t="s">
        <v>482</v>
      </c>
      <c r="EY76" s="182" t="str">
        <f t="shared" si="374"/>
        <v>23h45  0</v>
      </c>
      <c r="EZ76" s="295">
        <f t="shared" si="327"/>
        <v>0</v>
      </c>
      <c r="FA76" s="296">
        <f t="shared" si="375"/>
        <v>0</v>
      </c>
      <c r="FC76" s="200">
        <f>IFERROR(ROUNDUP((BO76*(VLOOKUP(VLOOKUP(BP76,Données!$J$2:$L$208,3,FALSE),Données!$E$10:$G$12,3,FALSE)))/1,0),0)</f>
        <v>0</v>
      </c>
      <c r="FD76" s="190">
        <f>IFERROR(ROUNDUP((BQ76*(VLOOKUP(VLOOKUP(BR76,Données!$J$2:$L$208,3,FALSE),Données!$E$10:$G$12,3,FALSE)))/1,0),0)</f>
        <v>0</v>
      </c>
      <c r="FE76" s="190">
        <f>IFERROR(ROUNDUP((BS76*(VLOOKUP(VLOOKUP(BT76,Données!$J$2:$L$208,3,FALSE),Données!$E$10:$G$12,3,FALSE)))/1,0),0)</f>
        <v>0</v>
      </c>
      <c r="FF76" s="190">
        <f>IFERROR(ROUNDUP((BU76*(VLOOKUP(VLOOKUP(BV76,Données!$J$2:$L$208,3,FALSE),Données!$E$10:$G$12,3,FALSE)))/1,0),0)</f>
        <v>0</v>
      </c>
      <c r="FG76" s="190">
        <f>IFERROR(ROUNDUP((BW76*(VLOOKUP(VLOOKUP(BX76,Données!$J$2:$L$208,3,FALSE),Données!$E$10:$G$12,3,FALSE)))/1,0),0)</f>
        <v>0</v>
      </c>
      <c r="FH76" s="191">
        <f>IFERROR(ROUNDUP((BY76*(VLOOKUP(VLOOKUP(BZ76,Données!$J$2:$L$208,3,FALSE),Données!$E$10:$G$12,3,FALSE)))/1,0),0)</f>
        <v>0</v>
      </c>
      <c r="FI76" s="189">
        <f>IF(ISNA(15/(VLOOKUP(VLOOKUP(BP76,Données!$J$2:$L$208,3,FALSE),Données!$E$10:$G$12,3,FALSE))),0,15/(VLOOKUP(VLOOKUP(BP76,Données!$J$2:$L$208,3,FALSE),Données!$E$10:$G$12,3,FALSE)))</f>
        <v>0</v>
      </c>
      <c r="FJ76" s="190">
        <f>IF(ISNA(15/(VLOOKUP(VLOOKUP(BR76,Données!$J$2:$L$208,3,FALSE),Données!$E$10:$G$12,3,FALSE))),0,15/(VLOOKUP(VLOOKUP(BR76,Données!$J$2:$L$208,3,FALSE),Données!$E$10:$G$12,3,FALSE)))</f>
        <v>0</v>
      </c>
      <c r="FK76" s="190">
        <f>IF(ISNA(15/(VLOOKUP(VLOOKUP(BT76,Données!$J$2:$L$208,3,FALSE),Données!$E$10:$G$12,3,FALSE))),0,15/(VLOOKUP(VLOOKUP(BT76,Données!$J$2:$L$208,3,FALSE),Données!$E$10:$G$12,3,FALSE)))</f>
        <v>0</v>
      </c>
      <c r="FL76" s="190">
        <f>IF(ISNA(15/(VLOOKUP(VLOOKUP(BV76,Données!$J$2:$L$208,3,FALSE),Données!$E$10:$G$12,3,FALSE))),0,15/(VLOOKUP(VLOOKUP(BV76,Données!$J$2:$L$208,3,FALSE),Données!$E$10:$G$12,3,FALSE)))</f>
        <v>0</v>
      </c>
      <c r="FM76" s="190">
        <f>IF(ISNA(15/(VLOOKUP(VLOOKUP(BX76,Données!$J$2:$L$208,3,FALSE),Données!$E$10:$G$12,3,FALSE))),0,15/(VLOOKUP(VLOOKUP(BX76,Données!$J$2:$L$208,3,FALSE),Données!$E$10:$G$12,3,FALSE)))</f>
        <v>0</v>
      </c>
      <c r="FN76" s="191">
        <f>IF(ISNA(15/(VLOOKUP(VLOOKUP(BZ76,Données!$J$2:$L$208,3,FALSE),Données!$E$10:$G$12,3,FALSE))),0,15/(VLOOKUP(VLOOKUP(BZ76,Données!$J$2:$L$208,3,FALSE),Données!$E$10:$G$12,3,FALSE)))</f>
        <v>0</v>
      </c>
      <c r="FO76" s="305">
        <v>76</v>
      </c>
      <c r="FP76" s="188">
        <f t="shared" si="376"/>
        <v>36</v>
      </c>
      <c r="FQ76" s="190">
        <f t="shared" si="377"/>
        <v>0</v>
      </c>
      <c r="FR76" s="203" t="str">
        <f t="shared" si="328"/>
        <v/>
      </c>
      <c r="FS76" s="203">
        <f>HLOOKUP(FO76,Plan!$I$6:$IO$26,20,FALSE)</f>
        <v>0</v>
      </c>
      <c r="FT76" s="202" t="s">
        <v>482</v>
      </c>
      <c r="FU76" s="190" t="str">
        <f t="shared" si="378"/>
        <v>23h45  0</v>
      </c>
      <c r="FV76" s="307">
        <f t="shared" si="329"/>
        <v>0</v>
      </c>
      <c r="FW76" s="308">
        <f t="shared" si="397"/>
        <v>1459</v>
      </c>
      <c r="FY76" s="233">
        <f>IFERROR(ROUNDUP((CB76*(VLOOKUP(VLOOKUP(CC76,Données!$J$2:$L$208,3,FALSE),Données!$E$10:$G$12,3,FALSE)))/1,0),0)</f>
        <v>0</v>
      </c>
      <c r="FZ76" s="218">
        <f>IFERROR(ROUNDUP((CD76*(VLOOKUP(VLOOKUP(CE76,Données!$J$2:$L$208,3,FALSE),Données!$E$10:$G$12,3,FALSE)))/1,0),0)</f>
        <v>0</v>
      </c>
      <c r="GA76" s="218">
        <f>IFERROR(ROUNDUP((CF76*(VLOOKUP(VLOOKUP(CG76,Données!$J$2:$L$208,3,FALSE),Données!$E$10:$G$12,3,FALSE)))/1,0),0)</f>
        <v>0</v>
      </c>
      <c r="GB76" s="218">
        <f>IFERROR(ROUNDUP((CH76*(VLOOKUP(VLOOKUP(CI76,Données!$J$2:$L$208,3,FALSE),Données!$E$10:$G$12,3,FALSE)))/1,0),0)</f>
        <v>0</v>
      </c>
      <c r="GC76" s="218">
        <f>IFERROR(ROUNDUP((CJ76*(VLOOKUP(VLOOKUP(CK76,Données!$J$2:$L$208,3,FALSE),Données!$E$10:$G$12,3,FALSE)))/1,0),0)</f>
        <v>0</v>
      </c>
      <c r="GD76" s="219">
        <f>IFERROR(ROUNDUP((CL76*(VLOOKUP(VLOOKUP(CM76,Données!$J$2:$L$208,3,FALSE),Données!$E$10:$G$12,3,FALSE)))/1,0),0)</f>
        <v>0</v>
      </c>
      <c r="GE76" s="217">
        <f>IF(ISNA(15/(VLOOKUP(VLOOKUP(CC76,Données!$J$2:$L$208,3,FALSE),Données!$E$10:$G$12,3,FALSE))),0,15/(VLOOKUP(VLOOKUP(CC76,Données!$J$2:$L$208,3,FALSE),Données!$E$10:$G$12,3,FALSE)))</f>
        <v>0</v>
      </c>
      <c r="GF76" s="218">
        <f>IF(ISNA(15/(VLOOKUP(VLOOKUP(CE76,Données!$J$2:$L$208,3,FALSE),Données!$E$10:$G$12,3,FALSE))),0,15/(VLOOKUP(VLOOKUP(CE76,Données!$J$2:$L$208,3,FALSE),Données!$E$10:$G$12,3,FALSE)))</f>
        <v>0</v>
      </c>
      <c r="GG76" s="218">
        <f>IF(ISNA(15/(VLOOKUP(VLOOKUP(CG76,Données!$J$2:$L$208,3,FALSE),Données!$E$10:$G$12,3,FALSE))),0,15/(VLOOKUP(VLOOKUP(CG76,Données!$J$2:$L$208,3,FALSE),Données!$E$10:$G$12,3,FALSE)))</f>
        <v>0</v>
      </c>
      <c r="GH76" s="218">
        <f>IF(ISNA(15/(VLOOKUP(VLOOKUP(CI76,Données!$J$2:$L$208,3,FALSE),Données!$E$10:$G$12,3,FALSE))),0,15/(VLOOKUP(VLOOKUP(CI76,Données!$J$2:$L$208,3,FALSE),Données!$E$10:$G$12,3,FALSE)))</f>
        <v>0</v>
      </c>
      <c r="GI76" s="218">
        <f>IF(ISNA(15/(VLOOKUP(VLOOKUP(CK76,Données!$J$2:$L$208,3,FALSE),Données!$E$10:$G$12,3,FALSE))),0,15/(VLOOKUP(VLOOKUP(CK76,Données!$J$2:$L$208,3,FALSE),Données!$E$10:$G$12,3,FALSE)))</f>
        <v>0</v>
      </c>
      <c r="GJ76" s="219">
        <f>IF(ISNA(15/(VLOOKUP(VLOOKUP(CM76,Données!$J$2:$L$208,3,FALSE),Données!$E$10:$G$12,3,FALSE))),0,15/(VLOOKUP(VLOOKUP(CM76,Données!$J$2:$L$208,3,FALSE),Données!$E$10:$G$12,3,FALSE)))</f>
        <v>0</v>
      </c>
      <c r="GK76" s="318">
        <v>76</v>
      </c>
      <c r="GL76" s="216">
        <f t="shared" si="379"/>
        <v>36</v>
      </c>
      <c r="GM76" s="218">
        <f t="shared" si="380"/>
        <v>0</v>
      </c>
      <c r="GN76" s="236" t="str">
        <f t="shared" si="330"/>
        <v/>
      </c>
      <c r="GO76" s="236">
        <f>HLOOKUP(GK76,Plan!$I$6:$IO$26,21,FALSE)</f>
        <v>0</v>
      </c>
      <c r="GP76" s="235" t="s">
        <v>482</v>
      </c>
      <c r="GQ76" s="218" t="str">
        <f t="shared" si="381"/>
        <v>23h45  0</v>
      </c>
      <c r="GR76" s="320">
        <f t="shared" si="331"/>
        <v>0</v>
      </c>
      <c r="GS76" s="321">
        <f t="shared" si="398"/>
        <v>347</v>
      </c>
      <c r="GU76" s="427">
        <v>0.98958333333333337</v>
      </c>
      <c r="GV76" s="433" t="e">
        <f>#REF!</f>
        <v>#REF!</v>
      </c>
      <c r="GW76" s="434" t="e">
        <f>#REF!</f>
        <v>#REF!</v>
      </c>
      <c r="GX76" s="448" t="e">
        <f t="shared" si="382"/>
        <v>#REF!</v>
      </c>
      <c r="GY76" s="433" t="e">
        <f>#REF!</f>
        <v>#REF!</v>
      </c>
      <c r="GZ76" s="422" t="e">
        <f>#REF!</f>
        <v>#REF!</v>
      </c>
      <c r="HA76" s="434" t="e">
        <f>#REF!</f>
        <v>#REF!</v>
      </c>
      <c r="HB76" s="451" t="e">
        <f t="shared" si="383"/>
        <v>#REF!</v>
      </c>
      <c r="HD76" s="427">
        <v>0.98958333333333337</v>
      </c>
      <c r="HE76" s="453" t="str">
        <f>IF(AB76=0,"",IF(VLOOKUP(AC76,Données!$J$2:$M$258,4,FALSE)="G",AB76,""))</f>
        <v/>
      </c>
      <c r="HF76" s="397" t="str">
        <f>IF(AD76=0,"",IF(VLOOKUP(AE76,Données!$J$2:$M$258,4,FALSE)="G",AD76,""))</f>
        <v/>
      </c>
      <c r="HG76" s="397" t="str">
        <f>IF(AF76=0,"",IF(VLOOKUP(AG76,Données!$J$2:$M$258,4,FALSE)="G",AF76,""))</f>
        <v/>
      </c>
      <c r="HH76" s="397" t="str">
        <f>IF(AH76=0,"",IF(VLOOKUP(AI76,Données!$J$2:$M$258,4,FALSE)="G",AH76,""))</f>
        <v/>
      </c>
      <c r="HI76" s="397" t="str">
        <f>IF(AJ76=0,"",IF(VLOOKUP(AK76,Données!$J$2:$M$258,4,FALSE)="G",AJ76,""))</f>
        <v/>
      </c>
      <c r="HJ76" s="461" t="str">
        <f>IF(AL76=0,"",IF(VLOOKUP(AM76,Données!$J$2:$M$258,4,FALSE)="G",AL76,""))</f>
        <v/>
      </c>
      <c r="HK76" s="464">
        <f t="shared" si="384"/>
        <v>0</v>
      </c>
      <c r="HL76" s="453" t="str">
        <f>IF(AO76=0,"",IF(VLOOKUP(AP76,Données!$J$2:$M$258,4,FALSE)="G",AO76,""))</f>
        <v/>
      </c>
      <c r="HM76" s="397" t="str">
        <f>IF(AQ76=0,"",IF(VLOOKUP(AR76,Données!$J$2:$M$258,4,FALSE)="G",AQ76,""))</f>
        <v/>
      </c>
      <c r="HN76" s="397" t="str">
        <f>IF(AS76=0,"",IF(VLOOKUP(AT76,Données!$J$2:$M$258,4,FALSE)="G",AS76,""))</f>
        <v/>
      </c>
      <c r="HO76" s="397" t="str">
        <f>IF(AU76=0,"",IF(VLOOKUP(AV76,Données!$J$2:$M$258,4,FALSE)="G",AU76,""))</f>
        <v/>
      </c>
      <c r="HP76" s="397" t="str">
        <f>IF(AW76=0,"",IF(VLOOKUP(AX76,Données!$J$2:$M$258,4,FALSE)="G",AW76,""))</f>
        <v/>
      </c>
      <c r="HQ76" s="461" t="str">
        <f>IF(AY76=0,"",IF(VLOOKUP(AZ76,Données!$J$2:$M$258,4,FALSE)="G",AY76,""))</f>
        <v/>
      </c>
      <c r="HR76" s="464">
        <f t="shared" si="385"/>
        <v>0</v>
      </c>
      <c r="HS76" s="453" t="str">
        <f>IF(BB76=0,"",IF(VLOOKUP(BC76,Données!$J$2:$M$258,4,FALSE)="G",BB76,""))</f>
        <v/>
      </c>
      <c r="HT76" s="397" t="str">
        <f>IF(BD76=0,"",IF(VLOOKUP(BE76,Données!$J$2:$M$258,4,FALSE)="G",BD76,""))</f>
        <v/>
      </c>
      <c r="HU76" s="397" t="str">
        <f>IF(BF76=0,"",IF(VLOOKUP(BG76,Données!$J$2:$M$258,4,FALSE)="G",BF76,""))</f>
        <v/>
      </c>
      <c r="HV76" s="397" t="str">
        <f>IF(BH76=0,"",IF(VLOOKUP(BI76,Données!$J$2:$M$258,4,FALSE)="G",BH76,""))</f>
        <v/>
      </c>
      <c r="HW76" s="397" t="str">
        <f>IF(BJ76=0,"",IF(VLOOKUP(BK76,Données!$J$2:$M$258,4,FALSE)="G",BJ76,""))</f>
        <v/>
      </c>
      <c r="HX76" s="461" t="str">
        <f>IF(BL76=0,"",IF(VLOOKUP(BM76,Données!$J$2:$M$258,4,FALSE)="G",BL76,""))</f>
        <v/>
      </c>
      <c r="HY76" s="464">
        <f t="shared" si="386"/>
        <v>0</v>
      </c>
      <c r="HZ76" s="453" t="str">
        <f>IF(BO76=0,"",IF(VLOOKUP(BP76,Données!$J$2:$M$258,4,FALSE)="G",BO76,""))</f>
        <v/>
      </c>
      <c r="IA76" s="397" t="str">
        <f>IF(BQ76=0,"",IF(VLOOKUP(BR76,Données!$J$2:$M$258,4,FALSE)="G",BQ76,""))</f>
        <v/>
      </c>
      <c r="IB76" s="397" t="str">
        <f>IF(BS76=0,"",IF(VLOOKUP(BT76,Données!$J$2:$M$258,4,FALSE)="G",BS76,""))</f>
        <v/>
      </c>
      <c r="IC76" s="397" t="str">
        <f>IF(BU76=0,"",IF(VLOOKUP(BV76,Données!$J$2:$M$258,4,FALSE)="G",BU76,""))</f>
        <v/>
      </c>
      <c r="ID76" s="397" t="str">
        <f>IF(BW76=0,"",IF(VLOOKUP(BX76,Données!$J$2:$M$258,4,FALSE)="G",BW76,""))</f>
        <v/>
      </c>
      <c r="IE76" s="461" t="str">
        <f>IF(BY76=0,"",IF(VLOOKUP(BZ76,Données!$J$2:$M$258,4,FALSE)="G",BY76,""))</f>
        <v/>
      </c>
      <c r="IF76" s="464">
        <f t="shared" si="387"/>
        <v>0</v>
      </c>
      <c r="IG76" s="453" t="str">
        <f>IF(CB76=0,"",IF(VLOOKUP(CC76,Données!$J$2:$M$258,4,FALSE)="G",CB76,""))</f>
        <v/>
      </c>
      <c r="IH76" s="397" t="str">
        <f>IF(CD76=0,"",IF(VLOOKUP(CE76,Données!$J$2:$M$258,4,FALSE)="G",CD76,""))</f>
        <v/>
      </c>
      <c r="II76" s="397" t="str">
        <f>IF(CF76=0,"",IF(VLOOKUP(CG76,Données!$J$2:$M$258,4,FALSE)="G",CF76,""))</f>
        <v/>
      </c>
      <c r="IJ76" s="397" t="str">
        <f>IF(CH76=0,"",IF(VLOOKUP(CI76,Données!$J$2:$M$258,4,FALSE)="G",CH76,""))</f>
        <v/>
      </c>
      <c r="IK76" s="397" t="str">
        <f>IF(CJ76=0,"",IF(VLOOKUP(CK76,Données!$J$2:$M$258,4,FALSE)="G",CJ76,""))</f>
        <v/>
      </c>
      <c r="IL76" s="461" t="str">
        <f>IF(CL76=0,"",IF(VLOOKUP(CM76,Données!$J$2:$M$258,4,FALSE)="G",CL76,""))</f>
        <v/>
      </c>
      <c r="IM76" s="464">
        <f t="shared" si="388"/>
        <v>0</v>
      </c>
      <c r="IO76" s="480">
        <f t="shared" si="332"/>
        <v>0</v>
      </c>
      <c r="IP76" s="481">
        <f t="shared" si="333"/>
        <v>0</v>
      </c>
      <c r="IQ76" s="482">
        <f t="shared" si="334"/>
        <v>0</v>
      </c>
      <c r="IR76" s="483">
        <f t="shared" si="335"/>
        <v>0</v>
      </c>
      <c r="IS76" s="484">
        <f t="shared" si="336"/>
        <v>0</v>
      </c>
      <c r="IT76" s="481">
        <f t="shared" si="337"/>
        <v>0</v>
      </c>
      <c r="IU76" s="482">
        <f t="shared" si="389"/>
        <v>0</v>
      </c>
      <c r="IV76" s="485">
        <f t="shared" si="390"/>
        <v>0</v>
      </c>
      <c r="IW76" s="483">
        <f>HLOOKUP(FO76,Plan!$I$6:$IO$30,25,FALSE)</f>
        <v>0</v>
      </c>
      <c r="IX76" s="482" t="str">
        <f t="shared" si="338"/>
        <v>23h45  0</v>
      </c>
      <c r="IY76" s="485">
        <f t="shared" si="339"/>
        <v>0</v>
      </c>
      <c r="IZ76" s="486">
        <f t="shared" si="340"/>
        <v>0</v>
      </c>
      <c r="JA76" s="484" t="str">
        <f t="shared" si="341"/>
        <v>23h45  0</v>
      </c>
      <c r="JB76" s="485">
        <f t="shared" si="342"/>
        <v>0</v>
      </c>
      <c r="JC76" s="487">
        <f t="shared" si="343"/>
        <v>0</v>
      </c>
      <c r="JD76" s="488" t="e">
        <f t="shared" si="391"/>
        <v>#REF!</v>
      </c>
      <c r="JF76" s="512">
        <f t="shared" si="344"/>
        <v>0</v>
      </c>
      <c r="JG76" s="513">
        <f t="shared" si="345"/>
        <v>0</v>
      </c>
      <c r="JH76" s="514">
        <f t="shared" si="346"/>
        <v>0</v>
      </c>
      <c r="JI76" s="515">
        <f t="shared" si="347"/>
        <v>0</v>
      </c>
      <c r="JJ76" s="513">
        <f t="shared" si="348"/>
        <v>0</v>
      </c>
      <c r="JK76" s="516">
        <f t="shared" si="349"/>
        <v>0</v>
      </c>
      <c r="JL76" s="517">
        <f t="shared" si="350"/>
        <v>0</v>
      </c>
      <c r="JM76" s="513">
        <f t="shared" si="351"/>
        <v>0</v>
      </c>
      <c r="JN76" s="514">
        <f t="shared" si="352"/>
        <v>0</v>
      </c>
      <c r="JO76" s="506">
        <f t="shared" si="392"/>
        <v>0</v>
      </c>
      <c r="JP76" s="507">
        <f t="shared" si="393"/>
        <v>0</v>
      </c>
      <c r="JQ76" s="507">
        <f t="shared" si="394"/>
        <v>0</v>
      </c>
      <c r="JR76" s="508">
        <f>HLOOKUP(GK76,Plan!$I$6:$IO$30,25,FALSE)</f>
        <v>0</v>
      </c>
      <c r="JS76" s="515" t="str">
        <f t="shared" si="353"/>
        <v>23h45  0</v>
      </c>
      <c r="JT76" s="513">
        <f t="shared" si="354"/>
        <v>0</v>
      </c>
      <c r="JU76" s="518">
        <f t="shared" si="355"/>
        <v>0</v>
      </c>
      <c r="JV76" s="517" t="str">
        <f t="shared" si="356"/>
        <v>23h45  0</v>
      </c>
      <c r="JW76" s="513">
        <f t="shared" si="357"/>
        <v>0</v>
      </c>
      <c r="JX76" s="519">
        <f t="shared" si="358"/>
        <v>1459</v>
      </c>
      <c r="JY76" s="515" t="str">
        <f t="shared" si="359"/>
        <v>23h45  0</v>
      </c>
      <c r="JZ76" s="513">
        <f t="shared" si="360"/>
        <v>0</v>
      </c>
      <c r="KA76" s="518">
        <f t="shared" si="361"/>
        <v>347</v>
      </c>
      <c r="KB76" s="520" t="e">
        <f t="shared" si="395"/>
        <v>#REF!</v>
      </c>
    </row>
    <row r="77" spans="1:288" ht="14.25" x14ac:dyDescent="0.2">
      <c r="A77" s="385">
        <f t="shared" si="253"/>
        <v>76</v>
      </c>
      <c r="B77" s="386" t="s">
        <v>406</v>
      </c>
      <c r="C77" s="387" t="s">
        <v>604</v>
      </c>
      <c r="D77" s="388" t="s">
        <v>902</v>
      </c>
      <c r="E77" s="388" t="s">
        <v>244</v>
      </c>
      <c r="F77" s="388">
        <v>196</v>
      </c>
      <c r="G77" s="394" t="str">
        <f>IF(ISNA(VLOOKUP(E77,Données!$J$2:$K$258,2,FALSE)),"",VLOOKUP(E77,Données!$J$2:$K$258,2,FALSE))</f>
        <v>Kuwait</v>
      </c>
      <c r="H77" s="80"/>
      <c r="I77" s="77" t="str">
        <f t="shared" si="362"/>
        <v>1525GPD</v>
      </c>
      <c r="J77" s="82"/>
      <c r="K77" s="344" t="s">
        <v>568</v>
      </c>
      <c r="M77" s="84">
        <f t="shared" si="254"/>
        <v>0</v>
      </c>
      <c r="N77" s="84">
        <f t="shared" si="255"/>
        <v>0</v>
      </c>
      <c r="O77" s="84">
        <f t="shared" si="256"/>
        <v>0</v>
      </c>
      <c r="P77" s="84">
        <f t="shared" si="257"/>
        <v>0</v>
      </c>
      <c r="Q77" s="84">
        <f t="shared" si="258"/>
        <v>0</v>
      </c>
      <c r="S77" s="86" t="str">
        <f t="shared" si="363"/>
        <v>1525</v>
      </c>
      <c r="T77" s="371" t="str">
        <f>VLOOKUP(S77,Données!$Q$2:$R$229,2,FALSE)</f>
        <v>1515</v>
      </c>
      <c r="U77" s="85">
        <f>COUNTIF($T$4:T77,T77)</f>
        <v>2</v>
      </c>
      <c r="V77" s="85" t="str">
        <f t="shared" si="259"/>
        <v>GPD</v>
      </c>
      <c r="W77" s="85" t="str">
        <f t="shared" si="364"/>
        <v>15152GPD</v>
      </c>
      <c r="X77" s="85">
        <f t="shared" si="260"/>
        <v>110</v>
      </c>
      <c r="Y77" s="85" t="str">
        <f t="shared" si="261"/>
        <v>JED</v>
      </c>
      <c r="AA77" s="342" t="s">
        <v>67</v>
      </c>
      <c r="AB77" s="107">
        <f t="shared" si="262"/>
        <v>0</v>
      </c>
      <c r="AC77" s="106" t="str">
        <f t="shared" si="365"/>
        <v/>
      </c>
      <c r="AD77" s="97">
        <f t="shared" si="263"/>
        <v>0</v>
      </c>
      <c r="AE77" s="106" t="str">
        <f t="shared" si="264"/>
        <v/>
      </c>
      <c r="AF77" s="97">
        <f t="shared" si="265"/>
        <v>0</v>
      </c>
      <c r="AG77" s="106" t="str">
        <f t="shared" si="266"/>
        <v/>
      </c>
      <c r="AH77" s="97">
        <f t="shared" si="267"/>
        <v>0</v>
      </c>
      <c r="AI77" s="106" t="str">
        <f t="shared" si="268"/>
        <v/>
      </c>
      <c r="AJ77" s="97">
        <f t="shared" si="269"/>
        <v>0</v>
      </c>
      <c r="AK77" s="106" t="str">
        <f t="shared" si="270"/>
        <v/>
      </c>
      <c r="AL77" s="97">
        <f t="shared" si="271"/>
        <v>0</v>
      </c>
      <c r="AM77" s="108" t="str">
        <f t="shared" si="272"/>
        <v/>
      </c>
      <c r="AN77" s="113"/>
      <c r="AO77" s="115">
        <f t="shared" si="273"/>
        <v>0</v>
      </c>
      <c r="AP77" s="114" t="str">
        <f t="shared" si="274"/>
        <v/>
      </c>
      <c r="AQ77" s="89">
        <f t="shared" si="275"/>
        <v>0</v>
      </c>
      <c r="AR77" s="114" t="str">
        <f t="shared" si="276"/>
        <v/>
      </c>
      <c r="AS77" s="89">
        <f t="shared" si="277"/>
        <v>0</v>
      </c>
      <c r="AT77" s="114" t="str">
        <f t="shared" si="278"/>
        <v/>
      </c>
      <c r="AU77" s="89">
        <f t="shared" si="279"/>
        <v>0</v>
      </c>
      <c r="AV77" s="114" t="str">
        <f t="shared" si="280"/>
        <v/>
      </c>
      <c r="AW77" s="89">
        <f t="shared" si="281"/>
        <v>0</v>
      </c>
      <c r="AX77" s="114" t="str">
        <f t="shared" si="282"/>
        <v/>
      </c>
      <c r="AY77" s="89">
        <f t="shared" si="283"/>
        <v>0</v>
      </c>
      <c r="AZ77" s="116" t="str">
        <f t="shared" si="284"/>
        <v/>
      </c>
      <c r="BA77" s="113"/>
      <c r="BB77" s="122">
        <f t="shared" si="285"/>
        <v>0</v>
      </c>
      <c r="BC77" s="121" t="str">
        <f t="shared" si="286"/>
        <v/>
      </c>
      <c r="BD77" s="91">
        <f t="shared" si="287"/>
        <v>0</v>
      </c>
      <c r="BE77" s="121" t="str">
        <f t="shared" si="288"/>
        <v/>
      </c>
      <c r="BF77" s="91">
        <f t="shared" si="289"/>
        <v>0</v>
      </c>
      <c r="BG77" s="121" t="str">
        <f t="shared" si="290"/>
        <v/>
      </c>
      <c r="BH77" s="91">
        <f t="shared" si="291"/>
        <v>0</v>
      </c>
      <c r="BI77" s="121" t="str">
        <f t="shared" si="292"/>
        <v/>
      </c>
      <c r="BJ77" s="91">
        <f t="shared" si="293"/>
        <v>0</v>
      </c>
      <c r="BK77" s="121" t="str">
        <f t="shared" si="294"/>
        <v/>
      </c>
      <c r="BL77" s="91">
        <f t="shared" si="295"/>
        <v>0</v>
      </c>
      <c r="BM77" s="123" t="str">
        <f t="shared" si="296"/>
        <v/>
      </c>
      <c r="BN77" s="113"/>
      <c r="BO77" s="129">
        <f t="shared" si="297"/>
        <v>0</v>
      </c>
      <c r="BP77" s="128" t="str">
        <f t="shared" si="298"/>
        <v/>
      </c>
      <c r="BQ77" s="93">
        <f t="shared" si="299"/>
        <v>0</v>
      </c>
      <c r="BR77" s="128" t="str">
        <f t="shared" si="300"/>
        <v/>
      </c>
      <c r="BS77" s="93">
        <f t="shared" si="301"/>
        <v>0</v>
      </c>
      <c r="BT77" s="128" t="str">
        <f t="shared" si="302"/>
        <v/>
      </c>
      <c r="BU77" s="93">
        <f t="shared" si="303"/>
        <v>0</v>
      </c>
      <c r="BV77" s="128" t="str">
        <f t="shared" si="304"/>
        <v/>
      </c>
      <c r="BW77" s="93">
        <f t="shared" si="305"/>
        <v>0</v>
      </c>
      <c r="BX77" s="128" t="str">
        <f t="shared" si="306"/>
        <v/>
      </c>
      <c r="BY77" s="93">
        <f t="shared" si="307"/>
        <v>0</v>
      </c>
      <c r="BZ77" s="130" t="str">
        <f t="shared" si="308"/>
        <v/>
      </c>
      <c r="CA77" s="113"/>
      <c r="CB77" s="136">
        <f t="shared" si="309"/>
        <v>0</v>
      </c>
      <c r="CC77" s="135" t="str">
        <f t="shared" si="310"/>
        <v/>
      </c>
      <c r="CD77" s="95">
        <f t="shared" si="311"/>
        <v>0</v>
      </c>
      <c r="CE77" s="135" t="str">
        <f t="shared" si="312"/>
        <v/>
      </c>
      <c r="CF77" s="95">
        <f t="shared" si="313"/>
        <v>0</v>
      </c>
      <c r="CG77" s="135" t="str">
        <f t="shared" si="314"/>
        <v/>
      </c>
      <c r="CH77" s="95">
        <f t="shared" si="315"/>
        <v>0</v>
      </c>
      <c r="CI77" s="135" t="str">
        <f t="shared" si="316"/>
        <v/>
      </c>
      <c r="CJ77" s="95">
        <f t="shared" si="317"/>
        <v>0</v>
      </c>
      <c r="CK77" s="135" t="str">
        <f t="shared" si="318"/>
        <v/>
      </c>
      <c r="CL77" s="95">
        <f t="shared" si="319"/>
        <v>0</v>
      </c>
      <c r="CM77" s="137" t="str">
        <f t="shared" si="320"/>
        <v/>
      </c>
      <c r="CO77" s="163">
        <f>IFERROR(ROUNDUP((AB77*(VLOOKUP(VLOOKUP(AC77,Données!$J$2:$L$208,3,FALSE),Données!$E$10:$G$12,3,FALSE)))/1,0),0)</f>
        <v>0</v>
      </c>
      <c r="CP77" s="159">
        <f>IFERROR(ROUNDUP((AD77*(VLOOKUP(VLOOKUP(AE77,Données!$J$2:$L$208,3,FALSE),Données!$E$10:$G$12,3,FALSE)))/1,0),0)</f>
        <v>0</v>
      </c>
      <c r="CQ77" s="159">
        <f>IFERROR(ROUNDUP((AF77*(VLOOKUP(VLOOKUP(AG77,Données!$J$2:$L$208,3,FALSE),Données!$E$10:$G$12,3,FALSE)))/1,0),0)</f>
        <v>0</v>
      </c>
      <c r="CR77" s="159">
        <f>IFERROR(ROUNDUP((AH77*(VLOOKUP(VLOOKUP(AI77,Données!$J$2:$L$208,3,FALSE),Données!$E$10:$G$12,3,FALSE)))/1,0),0)</f>
        <v>0</v>
      </c>
      <c r="CS77" s="159">
        <f>IFERROR(ROUNDUP((AJ77*(VLOOKUP(VLOOKUP(AK77,Données!$J$2:$L$208,3,FALSE),Données!$E$10:$G$12,3,FALSE)))/1,0),0)</f>
        <v>0</v>
      </c>
      <c r="CT77" s="160">
        <f>IFERROR(ROUNDUP((AL77*(VLOOKUP(VLOOKUP(AM77,Données!$J$2:$L$208,3,FALSE),Données!$E$10:$G$12,3,FALSE)))/1,0),0)</f>
        <v>0</v>
      </c>
      <c r="CU77" s="158">
        <f>IF(ISNA(15/(VLOOKUP(VLOOKUP(AC77,Données!$J$2:$L$208,3,FALSE),Données!$E$10:$G$12,3,FALSE))),0,15/(VLOOKUP(VLOOKUP(AC77,Données!$J$2:$L$208,3,FALSE),Données!$E$10:$G$12,3,FALSE)))</f>
        <v>0</v>
      </c>
      <c r="CV77" s="159">
        <f>IF(ISNA(15/(VLOOKUP(VLOOKUP(AE77,Données!$J$2:$L$208,3,FALSE),Données!$E$10:$G$12,3,FALSE))),0,15/(VLOOKUP(VLOOKUP(AE77,Données!$J$2:$L$208,3,FALSE),Données!$E$10:$G$12,3,FALSE)))</f>
        <v>0</v>
      </c>
      <c r="CW77" s="159">
        <f>IF(ISNA(15/(VLOOKUP(VLOOKUP(AG77,Données!$J$2:$L$208,3,FALSE),Données!$E$10:$G$12,3,FALSE))),0,15/(VLOOKUP(VLOOKUP(AG77,Données!$J$2:$L$208,3,FALSE),Données!$E$10:$G$12,3,FALSE)))</f>
        <v>0</v>
      </c>
      <c r="CX77" s="159">
        <f>IF(ISNA(15/(VLOOKUP(VLOOKUP(AI77,Données!$J$2:$L$208,3,FALSE),Données!$E$10:$G$12,3,FALSE))),0,15/(VLOOKUP(VLOOKUP(AI77,Données!$J$2:$L$208,3,FALSE),Données!$E$10:$G$12,3,FALSE)))</f>
        <v>0</v>
      </c>
      <c r="CY77" s="159">
        <f>IF(ISNA(15/(VLOOKUP(VLOOKUP(AK77,Données!$J$2:$L$208,3,FALSE),Données!$E$10:$G$12,3,FALSE))),0,15/(VLOOKUP(VLOOKUP(AK77,Données!$J$2:$L$208,3,FALSE),Données!$E$10:$G$12,3,FALSE)))</f>
        <v>0</v>
      </c>
      <c r="CZ77" s="160">
        <f>IF(ISNA(15/(VLOOKUP(VLOOKUP(AM77,Données!$J$2:$L$208,3,FALSE),Données!$E$10:$G$12,3,FALSE))),0,15/(VLOOKUP(VLOOKUP(AM77,Données!$J$2:$L$208,3,FALSE),Données!$E$10:$G$12,3,FALSE)))</f>
        <v>0</v>
      </c>
      <c r="DA77" s="258">
        <v>77</v>
      </c>
      <c r="DB77" s="162">
        <f t="shared" si="366"/>
        <v>36</v>
      </c>
      <c r="DC77" s="161">
        <f t="shared" si="321"/>
        <v>0</v>
      </c>
      <c r="DD77" s="256">
        <f t="shared" si="322"/>
        <v>0</v>
      </c>
      <c r="DE77" s="259">
        <f>HLOOKUP(DA77,Plan!$I$6:$IO$26,17,FALSE)</f>
        <v>0</v>
      </c>
      <c r="DF77" s="164" t="s">
        <v>483</v>
      </c>
      <c r="DG77" s="157" t="str">
        <f t="shared" si="367"/>
        <v>24h00  0</v>
      </c>
      <c r="DH77" s="332">
        <f t="shared" si="323"/>
        <v>0</v>
      </c>
      <c r="DI77" s="334">
        <f t="shared" si="396"/>
        <v>0</v>
      </c>
      <c r="DK77" s="226">
        <f>IFERROR(ROUNDUP((AO77*(VLOOKUP(VLOOKUP(AP77,Données!$J$2:$L$208,3,FALSE),Données!$E$10:$G$12,3,FALSE)))/1,0),0)</f>
        <v>0</v>
      </c>
      <c r="DL77" s="173">
        <f>IFERROR(ROUNDUP((AQ77*(VLOOKUP(VLOOKUP(AR77,Données!$J$2:$L$208,3,FALSE),Données!$E$10:$G$12,3,FALSE)))/1,0),0)</f>
        <v>0</v>
      </c>
      <c r="DM77" s="173">
        <f>IFERROR(ROUNDUP((AS77*(VLOOKUP(VLOOKUP(AT77,Données!$J$2:$L$208,3,FALSE),Données!$E$10:$G$12,3,FALSE)))/1,0),0)</f>
        <v>0</v>
      </c>
      <c r="DN77" s="173">
        <f>IFERROR(ROUNDUP((AU77*(VLOOKUP(VLOOKUP(AV77,Données!$J$2:$L$208,3,FALSE),Données!$E$10:$G$12,3,FALSE)))/1,0),0)</f>
        <v>0</v>
      </c>
      <c r="DO77" s="173">
        <f>IFERROR(ROUNDUP((AW77*(VLOOKUP(VLOOKUP(AX77,Données!$J$2:$L$208,3,FALSE),Données!$E$10:$G$12,3,FALSE)))/1,0),0)</f>
        <v>0</v>
      </c>
      <c r="DP77" s="174">
        <f>IFERROR(ROUNDUP((AY77*(VLOOKUP(VLOOKUP(AZ77,Données!$J$2:$L$208,3,FALSE),Données!$E$10:$G$12,3,FALSE)))/1,0),0)</f>
        <v>0</v>
      </c>
      <c r="DQ77" s="172">
        <f>IF(ISNA(15/(VLOOKUP(VLOOKUP(AP77,Données!$J$2:$L$208,3,FALSE),Données!$E$10:$G$12,3,FALSE))),0,15/(VLOOKUP(VLOOKUP(AP77,Données!$J$2:$L$208,3,FALSE),Données!$E$10:$G$12,3,FALSE)))</f>
        <v>0</v>
      </c>
      <c r="DR77" s="173">
        <f>IF(ISNA(15/(VLOOKUP(VLOOKUP(AR77,Données!$J$2:$L$208,3,FALSE),Données!$E$10:$G$12,3,FALSE))),0,15/(VLOOKUP(VLOOKUP(AR77,Données!$J$2:$L$208,3,FALSE),Données!$E$10:$G$12,3,FALSE)))</f>
        <v>0</v>
      </c>
      <c r="DS77" s="173">
        <f>IF(ISNA(15/(VLOOKUP(VLOOKUP(AT77,Données!$J$2:$L$208,3,FALSE),Données!$E$10:$G$12,3,FALSE))),0,15/(VLOOKUP(VLOOKUP(AT77,Données!$J$2:$L$208,3,FALSE),Données!$E$10:$G$12,3,FALSE)))</f>
        <v>0</v>
      </c>
      <c r="DT77" s="173">
        <f>IF(ISNA(15/(VLOOKUP(VLOOKUP(AV77,Données!$J$2:$L$208,3,FALSE),Données!$E$10:$G$12,3,FALSE))),0,15/(VLOOKUP(VLOOKUP(AV77,Données!$J$2:$L$208,3,FALSE),Données!$E$10:$G$12,3,FALSE)))</f>
        <v>0</v>
      </c>
      <c r="DU77" s="173">
        <f>IF(ISNA(15/(VLOOKUP(VLOOKUP(AX77,Données!$J$2:$L$208,3,FALSE),Données!$E$10:$G$12,3,FALSE))),0,15/(VLOOKUP(VLOOKUP(AX77,Données!$J$2:$L$208,3,FALSE),Données!$E$10:$G$12,3,FALSE)))</f>
        <v>0</v>
      </c>
      <c r="DV77" s="174">
        <f>IF(ISNA(15/(VLOOKUP(VLOOKUP(AZ77,Données!$J$2:$L$208,3,FALSE),Données!$E$10:$G$12,3,FALSE))),0,15/(VLOOKUP(VLOOKUP(AZ77,Données!$J$2:$L$208,3,FALSE),Données!$E$10:$G$12,3,FALSE)))</f>
        <v>0</v>
      </c>
      <c r="DW77" s="282">
        <v>77</v>
      </c>
      <c r="DX77" s="169">
        <f t="shared" si="368"/>
        <v>28</v>
      </c>
      <c r="DY77" s="171">
        <f t="shared" si="369"/>
        <v>0</v>
      </c>
      <c r="DZ77" s="228" t="str">
        <f t="shared" si="324"/>
        <v/>
      </c>
      <c r="EA77" s="283">
        <f>HLOOKUP(DW77,Plan!$I$6:$IO$26,16,FALSE)</f>
        <v>0</v>
      </c>
      <c r="EB77" s="278" t="s">
        <v>483</v>
      </c>
      <c r="EC77" s="279" t="str">
        <f t="shared" si="370"/>
        <v>24h00  0</v>
      </c>
      <c r="ED77" s="84">
        <f t="shared" si="325"/>
        <v>0</v>
      </c>
      <c r="EE77" s="286">
        <f t="shared" si="371"/>
        <v>0</v>
      </c>
      <c r="EG77" s="208">
        <f>IFERROR(ROUNDUP((BB77*(VLOOKUP(VLOOKUP(BC77,Données!$J$2:$L$208,3,FALSE),Données!$E$10:$G$12,3,FALSE)))/1,0),0)</f>
        <v>0</v>
      </c>
      <c r="EH77" s="182">
        <f>IFERROR(ROUNDUP((BD77*(VLOOKUP(VLOOKUP(BE77,Données!$J$2:$L$208,3,FALSE),Données!$E$10:$G$12,3,FALSE)))/1,0),0)</f>
        <v>0</v>
      </c>
      <c r="EI77" s="182">
        <f>IFERROR(ROUNDUP((BF77*(VLOOKUP(VLOOKUP(BG77,Données!$J$2:$L$208,3,FALSE),Données!$E$10:$G$12,3,FALSE)))/1,0),0)</f>
        <v>0</v>
      </c>
      <c r="EJ77" s="182">
        <f>IFERROR(ROUNDUP((BH77*(VLOOKUP(VLOOKUP(BI77,Données!$J$2:$L$208,3,FALSE),Données!$E$10:$G$12,3,FALSE)))/1,0),0)</f>
        <v>0</v>
      </c>
      <c r="EK77" s="182">
        <f>IFERROR(ROUNDUP((BJ77*(VLOOKUP(VLOOKUP(BK77,Données!$J$2:$L$208,3,FALSE),Données!$E$10:$G$12,3,FALSE)))/1,0),0)</f>
        <v>0</v>
      </c>
      <c r="EL77" s="183">
        <f>IFERROR(ROUNDUP((BL77*(VLOOKUP(VLOOKUP(BM77,Données!$J$2:$L$208,3,FALSE),Données!$E$10:$G$12,3,FALSE)))/1,0),0)</f>
        <v>0</v>
      </c>
      <c r="EM77" s="181">
        <f>IF(ISNA(15/(VLOOKUP(VLOOKUP(BC77,Données!$J$2:$L$208,3,FALSE),Données!$E$10:$G$12,3,FALSE))),0,15/(VLOOKUP(VLOOKUP(BC77,Données!$J$2:$L$208,3,FALSE),Données!$E$10:$G$12,3,FALSE)))</f>
        <v>0</v>
      </c>
      <c r="EN77" s="182">
        <f>IF(ISNA(15/(VLOOKUP(VLOOKUP(BE77,Données!$J$2:$L$208,3,FALSE),Données!$E$10:$G$12,3,FALSE))),0,15/(VLOOKUP(VLOOKUP(BE77,Données!$J$2:$L$208,3,FALSE),Données!$E$10:$G$12,3,FALSE)))</f>
        <v>0</v>
      </c>
      <c r="EO77" s="182">
        <f>IF(ISNA(15/(VLOOKUP(VLOOKUP(BG77,Données!$J$2:$L$208,3,FALSE),Données!$E$10:$G$12,3,FALSE))),0,15/(VLOOKUP(VLOOKUP(BG77,Données!$J$2:$L$208,3,FALSE),Données!$E$10:$G$12,3,FALSE)))</f>
        <v>0</v>
      </c>
      <c r="EP77" s="182">
        <f>IF(ISNA(15/(VLOOKUP(VLOOKUP(BI77,Données!$J$2:$L$208,3,FALSE),Données!$E$10:$G$12,3,FALSE))),0,15/(VLOOKUP(VLOOKUP(BI77,Données!$J$2:$L$208,3,FALSE),Données!$E$10:$G$12,3,FALSE)))</f>
        <v>0</v>
      </c>
      <c r="EQ77" s="182">
        <f>IF(ISNA(15/(VLOOKUP(VLOOKUP(BK77,Données!$J$2:$L$208,3,FALSE),Données!$E$10:$G$12,3,FALSE))),0,15/(VLOOKUP(VLOOKUP(BK77,Données!$J$2:$L$208,3,FALSE),Données!$E$10:$G$12,3,FALSE)))</f>
        <v>0</v>
      </c>
      <c r="ER77" s="183">
        <f>IF(ISNA(15/(VLOOKUP(VLOOKUP(BM77,Données!$J$2:$L$208,3,FALSE),Données!$E$10:$G$12,3,FALSE))),0,15/(VLOOKUP(VLOOKUP(BM77,Données!$J$2:$L$208,3,FALSE),Données!$E$10:$G$12,3,FALSE)))</f>
        <v>0</v>
      </c>
      <c r="ES77" s="293">
        <v>77</v>
      </c>
      <c r="ET77" s="573">
        <f t="shared" si="372"/>
        <v>24</v>
      </c>
      <c r="EU77" s="180">
        <f t="shared" si="373"/>
        <v>0</v>
      </c>
      <c r="EV77" s="211" t="str">
        <f t="shared" si="326"/>
        <v/>
      </c>
      <c r="EW77" s="211">
        <f>HLOOKUP(ES77,Plan!$I$6:$IO$26,19,FALSE)</f>
        <v>0</v>
      </c>
      <c r="EX77" s="210" t="s">
        <v>483</v>
      </c>
      <c r="EY77" s="182" t="str">
        <f t="shared" si="374"/>
        <v>24h00  0</v>
      </c>
      <c r="EZ77" s="295">
        <f t="shared" si="327"/>
        <v>0</v>
      </c>
      <c r="FA77" s="296">
        <f t="shared" si="375"/>
        <v>0</v>
      </c>
      <c r="FC77" s="200">
        <f>IFERROR(ROUNDUP((BO77*(VLOOKUP(VLOOKUP(BP77,Données!$J$2:$L$208,3,FALSE),Données!$E$10:$G$12,3,FALSE)))/1,0),0)</f>
        <v>0</v>
      </c>
      <c r="FD77" s="190">
        <f>IFERROR(ROUNDUP((BQ77*(VLOOKUP(VLOOKUP(BR77,Données!$J$2:$L$208,3,FALSE),Données!$E$10:$G$12,3,FALSE)))/1,0),0)</f>
        <v>0</v>
      </c>
      <c r="FE77" s="190">
        <f>IFERROR(ROUNDUP((BS77*(VLOOKUP(VLOOKUP(BT77,Données!$J$2:$L$208,3,FALSE),Données!$E$10:$G$12,3,FALSE)))/1,0),0)</f>
        <v>0</v>
      </c>
      <c r="FF77" s="190">
        <f>IFERROR(ROUNDUP((BU77*(VLOOKUP(VLOOKUP(BV77,Données!$J$2:$L$208,3,FALSE),Données!$E$10:$G$12,3,FALSE)))/1,0),0)</f>
        <v>0</v>
      </c>
      <c r="FG77" s="190">
        <f>IFERROR(ROUNDUP((BW77*(VLOOKUP(VLOOKUP(BX77,Données!$J$2:$L$208,3,FALSE),Données!$E$10:$G$12,3,FALSE)))/1,0),0)</f>
        <v>0</v>
      </c>
      <c r="FH77" s="191">
        <f>IFERROR(ROUNDUP((BY77*(VLOOKUP(VLOOKUP(BZ77,Données!$J$2:$L$208,3,FALSE),Données!$E$10:$G$12,3,FALSE)))/1,0),0)</f>
        <v>0</v>
      </c>
      <c r="FI77" s="189">
        <f>IF(ISNA(15/(VLOOKUP(VLOOKUP(BP77,Données!$J$2:$L$208,3,FALSE),Données!$E$10:$G$12,3,FALSE))),0,15/(VLOOKUP(VLOOKUP(BP77,Données!$J$2:$L$208,3,FALSE),Données!$E$10:$G$12,3,FALSE)))</f>
        <v>0</v>
      </c>
      <c r="FJ77" s="190">
        <f>IF(ISNA(15/(VLOOKUP(VLOOKUP(BR77,Données!$J$2:$L$208,3,FALSE),Données!$E$10:$G$12,3,FALSE))),0,15/(VLOOKUP(VLOOKUP(BR77,Données!$J$2:$L$208,3,FALSE),Données!$E$10:$G$12,3,FALSE)))</f>
        <v>0</v>
      </c>
      <c r="FK77" s="190">
        <f>IF(ISNA(15/(VLOOKUP(VLOOKUP(BT77,Données!$J$2:$L$208,3,FALSE),Données!$E$10:$G$12,3,FALSE))),0,15/(VLOOKUP(VLOOKUP(BT77,Données!$J$2:$L$208,3,FALSE),Données!$E$10:$G$12,3,FALSE)))</f>
        <v>0</v>
      </c>
      <c r="FL77" s="190">
        <f>IF(ISNA(15/(VLOOKUP(VLOOKUP(BV77,Données!$J$2:$L$208,3,FALSE),Données!$E$10:$G$12,3,FALSE))),0,15/(VLOOKUP(VLOOKUP(BV77,Données!$J$2:$L$208,3,FALSE),Données!$E$10:$G$12,3,FALSE)))</f>
        <v>0</v>
      </c>
      <c r="FM77" s="190">
        <f>IF(ISNA(15/(VLOOKUP(VLOOKUP(BX77,Données!$J$2:$L$208,3,FALSE),Données!$E$10:$G$12,3,FALSE))),0,15/(VLOOKUP(VLOOKUP(BX77,Données!$J$2:$L$208,3,FALSE),Données!$E$10:$G$12,3,FALSE)))</f>
        <v>0</v>
      </c>
      <c r="FN77" s="191">
        <f>IF(ISNA(15/(VLOOKUP(VLOOKUP(BZ77,Données!$J$2:$L$208,3,FALSE),Données!$E$10:$G$12,3,FALSE))),0,15/(VLOOKUP(VLOOKUP(BZ77,Données!$J$2:$L$208,3,FALSE),Données!$E$10:$G$12,3,FALSE)))</f>
        <v>0</v>
      </c>
      <c r="FO77" s="305">
        <v>77</v>
      </c>
      <c r="FP77" s="188">
        <f t="shared" si="376"/>
        <v>36</v>
      </c>
      <c r="FQ77" s="190">
        <f t="shared" si="377"/>
        <v>0</v>
      </c>
      <c r="FR77" s="203" t="str">
        <f t="shared" si="328"/>
        <v/>
      </c>
      <c r="FS77" s="203">
        <f>HLOOKUP(FO77,Plan!$I$6:$IO$26,20,FALSE)</f>
        <v>0</v>
      </c>
      <c r="FT77" s="202" t="s">
        <v>483</v>
      </c>
      <c r="FU77" s="190" t="str">
        <f t="shared" si="378"/>
        <v>24h00  0</v>
      </c>
      <c r="FV77" s="307">
        <f t="shared" si="329"/>
        <v>0</v>
      </c>
      <c r="FW77" s="308">
        <f t="shared" si="397"/>
        <v>1459</v>
      </c>
      <c r="FY77" s="233">
        <f>IFERROR(ROUNDUP((CB77*(VLOOKUP(VLOOKUP(CC77,Données!$J$2:$L$208,3,FALSE),Données!$E$10:$G$12,3,FALSE)))/1,0),0)</f>
        <v>0</v>
      </c>
      <c r="FZ77" s="218">
        <f>IFERROR(ROUNDUP((CD77*(VLOOKUP(VLOOKUP(CE77,Données!$J$2:$L$208,3,FALSE),Données!$E$10:$G$12,3,FALSE)))/1,0),0)</f>
        <v>0</v>
      </c>
      <c r="GA77" s="218">
        <f>IFERROR(ROUNDUP((CF77*(VLOOKUP(VLOOKUP(CG77,Données!$J$2:$L$208,3,FALSE),Données!$E$10:$G$12,3,FALSE)))/1,0),0)</f>
        <v>0</v>
      </c>
      <c r="GB77" s="218">
        <f>IFERROR(ROUNDUP((CH77*(VLOOKUP(VLOOKUP(CI77,Données!$J$2:$L$208,3,FALSE),Données!$E$10:$G$12,3,FALSE)))/1,0),0)</f>
        <v>0</v>
      </c>
      <c r="GC77" s="218">
        <f>IFERROR(ROUNDUP((CJ77*(VLOOKUP(VLOOKUP(CK77,Données!$J$2:$L$208,3,FALSE),Données!$E$10:$G$12,3,FALSE)))/1,0),0)</f>
        <v>0</v>
      </c>
      <c r="GD77" s="219">
        <f>IFERROR(ROUNDUP((CL77*(VLOOKUP(VLOOKUP(CM77,Données!$J$2:$L$208,3,FALSE),Données!$E$10:$G$12,3,FALSE)))/1,0),0)</f>
        <v>0</v>
      </c>
      <c r="GE77" s="217">
        <f>IF(ISNA(15/(VLOOKUP(VLOOKUP(CC77,Données!$J$2:$L$208,3,FALSE),Données!$E$10:$G$12,3,FALSE))),0,15/(VLOOKUP(VLOOKUP(CC77,Données!$J$2:$L$208,3,FALSE),Données!$E$10:$G$12,3,FALSE)))</f>
        <v>0</v>
      </c>
      <c r="GF77" s="218">
        <f>IF(ISNA(15/(VLOOKUP(VLOOKUP(CE77,Données!$J$2:$L$208,3,FALSE),Données!$E$10:$G$12,3,FALSE))),0,15/(VLOOKUP(VLOOKUP(CE77,Données!$J$2:$L$208,3,FALSE),Données!$E$10:$G$12,3,FALSE)))</f>
        <v>0</v>
      </c>
      <c r="GG77" s="218">
        <f>IF(ISNA(15/(VLOOKUP(VLOOKUP(CG77,Données!$J$2:$L$208,3,FALSE),Données!$E$10:$G$12,3,FALSE))),0,15/(VLOOKUP(VLOOKUP(CG77,Données!$J$2:$L$208,3,FALSE),Données!$E$10:$G$12,3,FALSE)))</f>
        <v>0</v>
      </c>
      <c r="GH77" s="218">
        <f>IF(ISNA(15/(VLOOKUP(VLOOKUP(CI77,Données!$J$2:$L$208,3,FALSE),Données!$E$10:$G$12,3,FALSE))),0,15/(VLOOKUP(VLOOKUP(CI77,Données!$J$2:$L$208,3,FALSE),Données!$E$10:$G$12,3,FALSE)))</f>
        <v>0</v>
      </c>
      <c r="GI77" s="218">
        <f>IF(ISNA(15/(VLOOKUP(VLOOKUP(CK77,Données!$J$2:$L$208,3,FALSE),Données!$E$10:$G$12,3,FALSE))),0,15/(VLOOKUP(VLOOKUP(CK77,Données!$J$2:$L$208,3,FALSE),Données!$E$10:$G$12,3,FALSE)))</f>
        <v>0</v>
      </c>
      <c r="GJ77" s="219">
        <f>IF(ISNA(15/(VLOOKUP(VLOOKUP(CM77,Données!$J$2:$L$208,3,FALSE),Données!$E$10:$G$12,3,FALSE))),0,15/(VLOOKUP(VLOOKUP(CM77,Données!$J$2:$L$208,3,FALSE),Données!$E$10:$G$12,3,FALSE)))</f>
        <v>0</v>
      </c>
      <c r="GK77" s="318">
        <v>77</v>
      </c>
      <c r="GL77" s="216">
        <f t="shared" si="379"/>
        <v>36</v>
      </c>
      <c r="GM77" s="218">
        <f t="shared" si="380"/>
        <v>0</v>
      </c>
      <c r="GN77" s="236" t="str">
        <f t="shared" si="330"/>
        <v/>
      </c>
      <c r="GO77" s="236">
        <f>HLOOKUP(GK77,Plan!$I$6:$IO$26,21,FALSE)</f>
        <v>0</v>
      </c>
      <c r="GP77" s="235" t="s">
        <v>483</v>
      </c>
      <c r="GQ77" s="218" t="str">
        <f t="shared" si="381"/>
        <v>24h00  0</v>
      </c>
      <c r="GR77" s="320">
        <f t="shared" si="331"/>
        <v>0</v>
      </c>
      <c r="GS77" s="321">
        <f t="shared" si="398"/>
        <v>347</v>
      </c>
      <c r="GU77" s="427">
        <v>1</v>
      </c>
      <c r="GV77" s="433" t="e">
        <f>#REF!</f>
        <v>#REF!</v>
      </c>
      <c r="GW77" s="434" t="e">
        <f>#REF!</f>
        <v>#REF!</v>
      </c>
      <c r="GX77" s="448" t="e">
        <f t="shared" si="382"/>
        <v>#REF!</v>
      </c>
      <c r="GY77" s="433" t="e">
        <f>#REF!</f>
        <v>#REF!</v>
      </c>
      <c r="GZ77" s="422" t="e">
        <f>#REF!</f>
        <v>#REF!</v>
      </c>
      <c r="HA77" s="434" t="e">
        <f>#REF!</f>
        <v>#REF!</v>
      </c>
      <c r="HB77" s="451" t="e">
        <f t="shared" si="383"/>
        <v>#REF!</v>
      </c>
      <c r="HD77" s="427">
        <v>1</v>
      </c>
      <c r="HE77" s="453" t="str">
        <f>IF(AB77=0,"",IF(VLOOKUP(AC77,Données!$J$2:$M$258,4,FALSE)="G",AB77,""))</f>
        <v/>
      </c>
      <c r="HF77" s="397" t="str">
        <f>IF(AD77=0,"",IF(VLOOKUP(AE77,Données!$J$2:$M$258,4,FALSE)="G",AD77,""))</f>
        <v/>
      </c>
      <c r="HG77" s="397" t="str">
        <f>IF(AF77=0,"",IF(VLOOKUP(AG77,Données!$J$2:$M$258,4,FALSE)="G",AF77,""))</f>
        <v/>
      </c>
      <c r="HH77" s="397" t="str">
        <f>IF(AH77=0,"",IF(VLOOKUP(AI77,Données!$J$2:$M$258,4,FALSE)="G",AH77,""))</f>
        <v/>
      </c>
      <c r="HI77" s="397" t="str">
        <f>IF(AJ77=0,"",IF(VLOOKUP(AK77,Données!$J$2:$M$258,4,FALSE)="G",AJ77,""))</f>
        <v/>
      </c>
      <c r="HJ77" s="461" t="str">
        <f>IF(AL77=0,"",IF(VLOOKUP(AM77,Données!$J$2:$M$258,4,FALSE)="G",AL77,""))</f>
        <v/>
      </c>
      <c r="HK77" s="464">
        <f t="shared" si="384"/>
        <v>0</v>
      </c>
      <c r="HL77" s="453" t="str">
        <f>IF(AO77=0,"",IF(VLOOKUP(AP77,Données!$J$2:$M$258,4,FALSE)="G",AO77,""))</f>
        <v/>
      </c>
      <c r="HM77" s="397" t="str">
        <f>IF(AQ77=0,"",IF(VLOOKUP(AR77,Données!$J$2:$M$258,4,FALSE)="G",AQ77,""))</f>
        <v/>
      </c>
      <c r="HN77" s="397" t="str">
        <f>IF(AS77=0,"",IF(VLOOKUP(AT77,Données!$J$2:$M$258,4,FALSE)="G",AS77,""))</f>
        <v/>
      </c>
      <c r="HO77" s="397" t="str">
        <f>IF(AU77=0,"",IF(VLOOKUP(AV77,Données!$J$2:$M$258,4,FALSE)="G",AU77,""))</f>
        <v/>
      </c>
      <c r="HP77" s="397" t="str">
        <f>IF(AW77=0,"",IF(VLOOKUP(AX77,Données!$J$2:$M$258,4,FALSE)="G",AW77,""))</f>
        <v/>
      </c>
      <c r="HQ77" s="461" t="str">
        <f>IF(AY77=0,"",IF(VLOOKUP(AZ77,Données!$J$2:$M$258,4,FALSE)="G",AY77,""))</f>
        <v/>
      </c>
      <c r="HR77" s="464">
        <f t="shared" si="385"/>
        <v>0</v>
      </c>
      <c r="HS77" s="453" t="str">
        <f>IF(BB77=0,"",IF(VLOOKUP(BC77,Données!$J$2:$M$258,4,FALSE)="G",BB77,""))</f>
        <v/>
      </c>
      <c r="HT77" s="397" t="str">
        <f>IF(BD77=0,"",IF(VLOOKUP(BE77,Données!$J$2:$M$258,4,FALSE)="G",BD77,""))</f>
        <v/>
      </c>
      <c r="HU77" s="397" t="str">
        <f>IF(BF77=0,"",IF(VLOOKUP(BG77,Données!$J$2:$M$258,4,FALSE)="G",BF77,""))</f>
        <v/>
      </c>
      <c r="HV77" s="397" t="str">
        <f>IF(BH77=0,"",IF(VLOOKUP(BI77,Données!$J$2:$M$258,4,FALSE)="G",BH77,""))</f>
        <v/>
      </c>
      <c r="HW77" s="397" t="str">
        <f>IF(BJ77=0,"",IF(VLOOKUP(BK77,Données!$J$2:$M$258,4,FALSE)="G",BJ77,""))</f>
        <v/>
      </c>
      <c r="HX77" s="461" t="str">
        <f>IF(BL77=0,"",IF(VLOOKUP(BM77,Données!$J$2:$M$258,4,FALSE)="G",BL77,""))</f>
        <v/>
      </c>
      <c r="HY77" s="464">
        <f t="shared" si="386"/>
        <v>0</v>
      </c>
      <c r="HZ77" s="453" t="str">
        <f>IF(BO77=0,"",IF(VLOOKUP(BP77,Données!$J$2:$M$258,4,FALSE)="G",BO77,""))</f>
        <v/>
      </c>
      <c r="IA77" s="397" t="str">
        <f>IF(BQ77=0,"",IF(VLOOKUP(BR77,Données!$J$2:$M$258,4,FALSE)="G",BQ77,""))</f>
        <v/>
      </c>
      <c r="IB77" s="397" t="str">
        <f>IF(BS77=0,"",IF(VLOOKUP(BT77,Données!$J$2:$M$258,4,FALSE)="G",BS77,""))</f>
        <v/>
      </c>
      <c r="IC77" s="397" t="str">
        <f>IF(BU77=0,"",IF(VLOOKUP(BV77,Données!$J$2:$M$258,4,FALSE)="G",BU77,""))</f>
        <v/>
      </c>
      <c r="ID77" s="397" t="str">
        <f>IF(BW77=0,"",IF(VLOOKUP(BX77,Données!$J$2:$M$258,4,FALSE)="G",BW77,""))</f>
        <v/>
      </c>
      <c r="IE77" s="461" t="str">
        <f>IF(BY77=0,"",IF(VLOOKUP(BZ77,Données!$J$2:$M$258,4,FALSE)="G",BY77,""))</f>
        <v/>
      </c>
      <c r="IF77" s="464">
        <f t="shared" si="387"/>
        <v>0</v>
      </c>
      <c r="IG77" s="453" t="str">
        <f>IF(CB77=0,"",IF(VLOOKUP(CC77,Données!$J$2:$M$258,4,FALSE)="G",CB77,""))</f>
        <v/>
      </c>
      <c r="IH77" s="397" t="str">
        <f>IF(CD77=0,"",IF(VLOOKUP(CE77,Données!$J$2:$M$258,4,FALSE)="G",CD77,""))</f>
        <v/>
      </c>
      <c r="II77" s="397" t="str">
        <f>IF(CF77=0,"",IF(VLOOKUP(CG77,Données!$J$2:$M$258,4,FALSE)="G",CF77,""))</f>
        <v/>
      </c>
      <c r="IJ77" s="397" t="str">
        <f>IF(CH77=0,"",IF(VLOOKUP(CI77,Données!$J$2:$M$258,4,FALSE)="G",CH77,""))</f>
        <v/>
      </c>
      <c r="IK77" s="397" t="str">
        <f>IF(CJ77=0,"",IF(VLOOKUP(CK77,Données!$J$2:$M$258,4,FALSE)="G",CJ77,""))</f>
        <v/>
      </c>
      <c r="IL77" s="461" t="str">
        <f>IF(CL77=0,"",IF(VLOOKUP(CM77,Données!$J$2:$M$258,4,FALSE)="G",CL77,""))</f>
        <v/>
      </c>
      <c r="IM77" s="464">
        <f t="shared" si="388"/>
        <v>0</v>
      </c>
      <c r="IO77" s="480">
        <f t="shared" si="332"/>
        <v>0</v>
      </c>
      <c r="IP77" s="481">
        <f t="shared" si="333"/>
        <v>0</v>
      </c>
      <c r="IQ77" s="482">
        <f t="shared" si="334"/>
        <v>0</v>
      </c>
      <c r="IR77" s="483">
        <f t="shared" si="335"/>
        <v>0</v>
      </c>
      <c r="IS77" s="484">
        <f t="shared" si="336"/>
        <v>0</v>
      </c>
      <c r="IT77" s="481">
        <f t="shared" si="337"/>
        <v>0</v>
      </c>
      <c r="IU77" s="482">
        <f t="shared" si="389"/>
        <v>0</v>
      </c>
      <c r="IV77" s="485">
        <f t="shared" si="390"/>
        <v>0</v>
      </c>
      <c r="IW77" s="483">
        <f>HLOOKUP(FO77,Plan!$I$6:$IO$30,25,FALSE)</f>
        <v>0</v>
      </c>
      <c r="IX77" s="482" t="str">
        <f t="shared" si="338"/>
        <v>24h00  0</v>
      </c>
      <c r="IY77" s="485">
        <f t="shared" si="339"/>
        <v>0</v>
      </c>
      <c r="IZ77" s="486">
        <f t="shared" si="340"/>
        <v>0</v>
      </c>
      <c r="JA77" s="484" t="str">
        <f t="shared" si="341"/>
        <v>24h00  0</v>
      </c>
      <c r="JB77" s="485">
        <f t="shared" si="342"/>
        <v>0</v>
      </c>
      <c r="JC77" s="487">
        <f t="shared" si="343"/>
        <v>0</v>
      </c>
      <c r="JD77" s="488" t="e">
        <f t="shared" si="391"/>
        <v>#REF!</v>
      </c>
      <c r="JF77" s="512">
        <f t="shared" si="344"/>
        <v>0</v>
      </c>
      <c r="JG77" s="513">
        <f t="shared" si="345"/>
        <v>0</v>
      </c>
      <c r="JH77" s="514">
        <f t="shared" si="346"/>
        <v>0</v>
      </c>
      <c r="JI77" s="515">
        <f t="shared" si="347"/>
        <v>0</v>
      </c>
      <c r="JJ77" s="513">
        <f t="shared" si="348"/>
        <v>0</v>
      </c>
      <c r="JK77" s="516">
        <f t="shared" si="349"/>
        <v>0</v>
      </c>
      <c r="JL77" s="517">
        <f t="shared" si="350"/>
        <v>0</v>
      </c>
      <c r="JM77" s="513">
        <f t="shared" si="351"/>
        <v>0</v>
      </c>
      <c r="JN77" s="514">
        <f t="shared" si="352"/>
        <v>0</v>
      </c>
      <c r="JO77" s="506">
        <f t="shared" si="392"/>
        <v>0</v>
      </c>
      <c r="JP77" s="507">
        <f t="shared" si="393"/>
        <v>0</v>
      </c>
      <c r="JQ77" s="507">
        <f t="shared" si="394"/>
        <v>0</v>
      </c>
      <c r="JR77" s="508">
        <f>HLOOKUP(GK77,Plan!$I$6:$IO$30,25,FALSE)</f>
        <v>0</v>
      </c>
      <c r="JS77" s="515" t="str">
        <f t="shared" si="353"/>
        <v>24h00  0</v>
      </c>
      <c r="JT77" s="513">
        <f t="shared" si="354"/>
        <v>0</v>
      </c>
      <c r="JU77" s="518">
        <f t="shared" si="355"/>
        <v>0</v>
      </c>
      <c r="JV77" s="517" t="str">
        <f t="shared" si="356"/>
        <v>24h00  0</v>
      </c>
      <c r="JW77" s="513">
        <f t="shared" si="357"/>
        <v>0</v>
      </c>
      <c r="JX77" s="519">
        <f t="shared" si="358"/>
        <v>1459</v>
      </c>
      <c r="JY77" s="515" t="str">
        <f t="shared" si="359"/>
        <v>24h00  0</v>
      </c>
      <c r="JZ77" s="513">
        <f t="shared" si="360"/>
        <v>0</v>
      </c>
      <c r="KA77" s="518">
        <f t="shared" si="361"/>
        <v>347</v>
      </c>
      <c r="KB77" s="520" t="e">
        <f t="shared" si="395"/>
        <v>#REF!</v>
      </c>
    </row>
    <row r="78" spans="1:288" ht="14.25" x14ac:dyDescent="0.2">
      <c r="A78" s="385">
        <f t="shared" si="253"/>
        <v>77</v>
      </c>
      <c r="B78" s="386" t="s">
        <v>405</v>
      </c>
      <c r="C78" s="387" t="s">
        <v>605</v>
      </c>
      <c r="D78" s="388" t="s">
        <v>791</v>
      </c>
      <c r="E78" s="388" t="s">
        <v>332</v>
      </c>
      <c r="F78" s="388">
        <v>186</v>
      </c>
      <c r="G78" s="394" t="str">
        <f>IF(ISNA(VLOOKUP(E78,Données!$J$2:$K$258,2,FALSE)),"",VLOOKUP(E78,Données!$J$2:$K$258,2,FALSE))</f>
        <v>Pristina</v>
      </c>
      <c r="H78" s="80"/>
      <c r="I78" s="77" t="str">
        <f t="shared" si="362"/>
        <v>1535T30</v>
      </c>
      <c r="J78" s="82"/>
      <c r="K78" s="344" t="s">
        <v>569</v>
      </c>
      <c r="M78" s="84">
        <f t="shared" si="254"/>
        <v>0</v>
      </c>
      <c r="N78" s="84">
        <f t="shared" si="255"/>
        <v>0</v>
      </c>
      <c r="O78" s="84">
        <f t="shared" si="256"/>
        <v>0</v>
      </c>
      <c r="P78" s="84">
        <f t="shared" si="257"/>
        <v>0</v>
      </c>
      <c r="Q78" s="84">
        <f t="shared" si="258"/>
        <v>0</v>
      </c>
      <c r="S78" s="86" t="str">
        <f t="shared" si="363"/>
        <v>1535</v>
      </c>
      <c r="T78" s="371" t="str">
        <f>VLOOKUP(S78,Données!$Q$2:$R$229,2,FALSE)</f>
        <v>1530</v>
      </c>
      <c r="U78" s="85">
        <f>COUNTIF($T$4:T78,T78)</f>
        <v>1</v>
      </c>
      <c r="V78" s="85" t="str">
        <f t="shared" si="259"/>
        <v>T30</v>
      </c>
      <c r="W78" s="85" t="str">
        <f t="shared" si="364"/>
        <v>15301T30</v>
      </c>
      <c r="X78" s="85">
        <f t="shared" si="260"/>
        <v>171</v>
      </c>
      <c r="Y78" s="85" t="str">
        <f t="shared" si="261"/>
        <v>SOF</v>
      </c>
      <c r="AA78" s="342" t="s">
        <v>83</v>
      </c>
      <c r="AB78" s="107">
        <f t="shared" si="262"/>
        <v>0</v>
      </c>
      <c r="AC78" s="106" t="str">
        <f t="shared" si="365"/>
        <v/>
      </c>
      <c r="AD78" s="97">
        <f t="shared" si="263"/>
        <v>0</v>
      </c>
      <c r="AE78" s="106" t="str">
        <f t="shared" si="264"/>
        <v/>
      </c>
      <c r="AF78" s="97">
        <f t="shared" si="265"/>
        <v>0</v>
      </c>
      <c r="AG78" s="106" t="str">
        <f t="shared" si="266"/>
        <v/>
      </c>
      <c r="AH78" s="97">
        <f t="shared" si="267"/>
        <v>0</v>
      </c>
      <c r="AI78" s="106" t="str">
        <f t="shared" si="268"/>
        <v/>
      </c>
      <c r="AJ78" s="97">
        <f t="shared" si="269"/>
        <v>0</v>
      </c>
      <c r="AK78" s="106" t="str">
        <f t="shared" si="270"/>
        <v/>
      </c>
      <c r="AL78" s="97">
        <f t="shared" si="271"/>
        <v>0</v>
      </c>
      <c r="AM78" s="108" t="str">
        <f t="shared" si="272"/>
        <v/>
      </c>
      <c r="AN78" s="113"/>
      <c r="AO78" s="115">
        <f t="shared" si="273"/>
        <v>0</v>
      </c>
      <c r="AP78" s="114" t="str">
        <f t="shared" si="274"/>
        <v/>
      </c>
      <c r="AQ78" s="89">
        <f t="shared" si="275"/>
        <v>0</v>
      </c>
      <c r="AR78" s="114" t="str">
        <f t="shared" si="276"/>
        <v/>
      </c>
      <c r="AS78" s="89">
        <f t="shared" si="277"/>
        <v>0</v>
      </c>
      <c r="AT78" s="114" t="str">
        <f t="shared" si="278"/>
        <v/>
      </c>
      <c r="AU78" s="89">
        <f t="shared" si="279"/>
        <v>0</v>
      </c>
      <c r="AV78" s="114" t="str">
        <f t="shared" si="280"/>
        <v/>
      </c>
      <c r="AW78" s="89">
        <f t="shared" si="281"/>
        <v>0</v>
      </c>
      <c r="AX78" s="114" t="str">
        <f t="shared" si="282"/>
        <v/>
      </c>
      <c r="AY78" s="89">
        <f t="shared" si="283"/>
        <v>0</v>
      </c>
      <c r="AZ78" s="116" t="str">
        <f t="shared" si="284"/>
        <v/>
      </c>
      <c r="BA78" s="113"/>
      <c r="BB78" s="122">
        <f t="shared" si="285"/>
        <v>0</v>
      </c>
      <c r="BC78" s="121" t="str">
        <f t="shared" si="286"/>
        <v/>
      </c>
      <c r="BD78" s="91">
        <f t="shared" si="287"/>
        <v>0</v>
      </c>
      <c r="BE78" s="121" t="str">
        <f t="shared" si="288"/>
        <v/>
      </c>
      <c r="BF78" s="91">
        <f t="shared" si="289"/>
        <v>0</v>
      </c>
      <c r="BG78" s="121" t="str">
        <f t="shared" si="290"/>
        <v/>
      </c>
      <c r="BH78" s="91">
        <f t="shared" si="291"/>
        <v>0</v>
      </c>
      <c r="BI78" s="121" t="str">
        <f t="shared" si="292"/>
        <v/>
      </c>
      <c r="BJ78" s="91">
        <f t="shared" si="293"/>
        <v>0</v>
      </c>
      <c r="BK78" s="121" t="str">
        <f t="shared" si="294"/>
        <v/>
      </c>
      <c r="BL78" s="91">
        <f t="shared" si="295"/>
        <v>0</v>
      </c>
      <c r="BM78" s="123" t="str">
        <f t="shared" si="296"/>
        <v/>
      </c>
      <c r="BN78" s="113"/>
      <c r="BO78" s="129">
        <f t="shared" si="297"/>
        <v>0</v>
      </c>
      <c r="BP78" s="128" t="str">
        <f t="shared" si="298"/>
        <v/>
      </c>
      <c r="BQ78" s="93">
        <f t="shared" si="299"/>
        <v>0</v>
      </c>
      <c r="BR78" s="128" t="str">
        <f t="shared" si="300"/>
        <v/>
      </c>
      <c r="BS78" s="93">
        <f t="shared" si="301"/>
        <v>0</v>
      </c>
      <c r="BT78" s="128" t="str">
        <f t="shared" si="302"/>
        <v/>
      </c>
      <c r="BU78" s="93">
        <f t="shared" si="303"/>
        <v>0</v>
      </c>
      <c r="BV78" s="128" t="str">
        <f t="shared" si="304"/>
        <v/>
      </c>
      <c r="BW78" s="93">
        <f t="shared" si="305"/>
        <v>0</v>
      </c>
      <c r="BX78" s="128" t="str">
        <f t="shared" si="306"/>
        <v/>
      </c>
      <c r="BY78" s="93">
        <f t="shared" si="307"/>
        <v>0</v>
      </c>
      <c r="BZ78" s="130" t="str">
        <f t="shared" si="308"/>
        <v/>
      </c>
      <c r="CA78" s="113"/>
      <c r="CB78" s="136">
        <f t="shared" si="309"/>
        <v>0</v>
      </c>
      <c r="CC78" s="135" t="str">
        <f t="shared" si="310"/>
        <v/>
      </c>
      <c r="CD78" s="95">
        <f t="shared" si="311"/>
        <v>0</v>
      </c>
      <c r="CE78" s="135" t="str">
        <f t="shared" si="312"/>
        <v/>
      </c>
      <c r="CF78" s="95">
        <f t="shared" si="313"/>
        <v>0</v>
      </c>
      <c r="CG78" s="135" t="str">
        <f t="shared" si="314"/>
        <v/>
      </c>
      <c r="CH78" s="95">
        <f t="shared" si="315"/>
        <v>0</v>
      </c>
      <c r="CI78" s="135" t="str">
        <f t="shared" si="316"/>
        <v/>
      </c>
      <c r="CJ78" s="95">
        <f t="shared" si="317"/>
        <v>0</v>
      </c>
      <c r="CK78" s="135" t="str">
        <f t="shared" si="318"/>
        <v/>
      </c>
      <c r="CL78" s="95">
        <f t="shared" si="319"/>
        <v>0</v>
      </c>
      <c r="CM78" s="137" t="str">
        <f t="shared" si="320"/>
        <v/>
      </c>
      <c r="CO78" s="163">
        <f>IFERROR(ROUNDUP((AB78*(VLOOKUP(VLOOKUP(AC78,Données!$J$2:$L$208,3,FALSE),Données!$E$10:$G$12,3,FALSE)))/1,0),0)</f>
        <v>0</v>
      </c>
      <c r="CP78" s="159">
        <f>IFERROR(ROUNDUP((AD78*(VLOOKUP(VLOOKUP(AE78,Données!$J$2:$L$208,3,FALSE),Données!$E$10:$G$12,3,FALSE)))/1,0),0)</f>
        <v>0</v>
      </c>
      <c r="CQ78" s="159">
        <f>IFERROR(ROUNDUP((AF78*(VLOOKUP(VLOOKUP(AG78,Données!$J$2:$L$208,3,FALSE),Données!$E$10:$G$12,3,FALSE)))/1,0),0)</f>
        <v>0</v>
      </c>
      <c r="CR78" s="159">
        <f>IFERROR(ROUNDUP((AH78*(VLOOKUP(VLOOKUP(AI78,Données!$J$2:$L$208,3,FALSE),Données!$E$10:$G$12,3,FALSE)))/1,0),0)</f>
        <v>0</v>
      </c>
      <c r="CS78" s="159">
        <f>IFERROR(ROUNDUP((AJ78*(VLOOKUP(VLOOKUP(AK78,Données!$J$2:$L$208,3,FALSE),Données!$E$10:$G$12,3,FALSE)))/1,0),0)</f>
        <v>0</v>
      </c>
      <c r="CT78" s="160">
        <f>IFERROR(ROUNDUP((AL78*(VLOOKUP(VLOOKUP(AM78,Données!$J$2:$L$208,3,FALSE),Données!$E$10:$G$12,3,FALSE)))/1,0),0)</f>
        <v>0</v>
      </c>
      <c r="CU78" s="158">
        <f>IF(ISNA(15/(VLOOKUP(VLOOKUP(AC78,Données!$J$2:$L$208,3,FALSE),Données!$E$10:$G$12,3,FALSE))),0,15/(VLOOKUP(VLOOKUP(AC78,Données!$J$2:$L$208,3,FALSE),Données!$E$10:$G$12,3,FALSE)))</f>
        <v>0</v>
      </c>
      <c r="CV78" s="159">
        <f>IF(ISNA(15/(VLOOKUP(VLOOKUP(AE78,Données!$J$2:$L$208,3,FALSE),Données!$E$10:$G$12,3,FALSE))),0,15/(VLOOKUP(VLOOKUP(AE78,Données!$J$2:$L$208,3,FALSE),Données!$E$10:$G$12,3,FALSE)))</f>
        <v>0</v>
      </c>
      <c r="CW78" s="159">
        <f>IF(ISNA(15/(VLOOKUP(VLOOKUP(AG78,Données!$J$2:$L$208,3,FALSE),Données!$E$10:$G$12,3,FALSE))),0,15/(VLOOKUP(VLOOKUP(AG78,Données!$J$2:$L$208,3,FALSE),Données!$E$10:$G$12,3,FALSE)))</f>
        <v>0</v>
      </c>
      <c r="CX78" s="159">
        <f>IF(ISNA(15/(VLOOKUP(VLOOKUP(AI78,Données!$J$2:$L$208,3,FALSE),Données!$E$10:$G$12,3,FALSE))),0,15/(VLOOKUP(VLOOKUP(AI78,Données!$J$2:$L$208,3,FALSE),Données!$E$10:$G$12,3,FALSE)))</f>
        <v>0</v>
      </c>
      <c r="CY78" s="159">
        <f>IF(ISNA(15/(VLOOKUP(VLOOKUP(AK78,Données!$J$2:$L$208,3,FALSE),Données!$E$10:$G$12,3,FALSE))),0,15/(VLOOKUP(VLOOKUP(AK78,Données!$J$2:$L$208,3,FALSE),Données!$E$10:$G$12,3,FALSE)))</f>
        <v>0</v>
      </c>
      <c r="CZ78" s="160">
        <f>IF(ISNA(15/(VLOOKUP(VLOOKUP(AM78,Données!$J$2:$L$208,3,FALSE),Données!$E$10:$G$12,3,FALSE))),0,15/(VLOOKUP(VLOOKUP(AM78,Données!$J$2:$L$208,3,FALSE),Données!$E$10:$G$12,3,FALSE)))</f>
        <v>0</v>
      </c>
      <c r="DA78" s="258">
        <v>78</v>
      </c>
      <c r="DB78" s="162">
        <f t="shared" si="366"/>
        <v>36</v>
      </c>
      <c r="DC78" s="161">
        <f t="shared" si="321"/>
        <v>0</v>
      </c>
      <c r="DD78" s="256">
        <f t="shared" si="322"/>
        <v>0</v>
      </c>
      <c r="DE78" s="259">
        <f>HLOOKUP(DA78,Plan!$I$6:$IO$26,17,FALSE)</f>
        <v>0</v>
      </c>
      <c r="DF78" s="164" t="s">
        <v>484</v>
      </c>
      <c r="DG78" s="157" t="str">
        <f t="shared" si="367"/>
        <v>00h15  0</v>
      </c>
      <c r="DH78" s="332">
        <f t="shared" si="323"/>
        <v>0</v>
      </c>
      <c r="DI78" s="334">
        <f t="shared" si="396"/>
        <v>0</v>
      </c>
      <c r="DK78" s="226">
        <f>IFERROR(ROUNDUP((AO78*(VLOOKUP(VLOOKUP(AP78,Données!$J$2:$L$208,3,FALSE),Données!$E$10:$G$12,3,FALSE)))/1,0),0)</f>
        <v>0</v>
      </c>
      <c r="DL78" s="173">
        <f>IFERROR(ROUNDUP((AQ78*(VLOOKUP(VLOOKUP(AR78,Données!$J$2:$L$208,3,FALSE),Données!$E$10:$G$12,3,FALSE)))/1,0),0)</f>
        <v>0</v>
      </c>
      <c r="DM78" s="173">
        <f>IFERROR(ROUNDUP((AS78*(VLOOKUP(VLOOKUP(AT78,Données!$J$2:$L$208,3,FALSE),Données!$E$10:$G$12,3,FALSE)))/1,0),0)</f>
        <v>0</v>
      </c>
      <c r="DN78" s="173">
        <f>IFERROR(ROUNDUP((AU78*(VLOOKUP(VLOOKUP(AV78,Données!$J$2:$L$208,3,FALSE),Données!$E$10:$G$12,3,FALSE)))/1,0),0)</f>
        <v>0</v>
      </c>
      <c r="DO78" s="173">
        <f>IFERROR(ROUNDUP((AW78*(VLOOKUP(VLOOKUP(AX78,Données!$J$2:$L$208,3,FALSE),Données!$E$10:$G$12,3,FALSE)))/1,0),0)</f>
        <v>0</v>
      </c>
      <c r="DP78" s="174">
        <f>IFERROR(ROUNDUP((AY78*(VLOOKUP(VLOOKUP(AZ78,Données!$J$2:$L$208,3,FALSE),Données!$E$10:$G$12,3,FALSE)))/1,0),0)</f>
        <v>0</v>
      </c>
      <c r="DQ78" s="172">
        <f>IF(ISNA(15/(VLOOKUP(VLOOKUP(AP78,Données!$J$2:$L$208,3,FALSE),Données!$E$10:$G$12,3,FALSE))),0,15/(VLOOKUP(VLOOKUP(AP78,Données!$J$2:$L$208,3,FALSE),Données!$E$10:$G$12,3,FALSE)))</f>
        <v>0</v>
      </c>
      <c r="DR78" s="173">
        <f>IF(ISNA(15/(VLOOKUP(VLOOKUP(AR78,Données!$J$2:$L$208,3,FALSE),Données!$E$10:$G$12,3,FALSE))),0,15/(VLOOKUP(VLOOKUP(AR78,Données!$J$2:$L$208,3,FALSE),Données!$E$10:$G$12,3,FALSE)))</f>
        <v>0</v>
      </c>
      <c r="DS78" s="173">
        <f>IF(ISNA(15/(VLOOKUP(VLOOKUP(AT78,Données!$J$2:$L$208,3,FALSE),Données!$E$10:$G$12,3,FALSE))),0,15/(VLOOKUP(VLOOKUP(AT78,Données!$J$2:$L$208,3,FALSE),Données!$E$10:$G$12,3,FALSE)))</f>
        <v>0</v>
      </c>
      <c r="DT78" s="173">
        <f>IF(ISNA(15/(VLOOKUP(VLOOKUP(AV78,Données!$J$2:$L$208,3,FALSE),Données!$E$10:$G$12,3,FALSE))),0,15/(VLOOKUP(VLOOKUP(AV78,Données!$J$2:$L$208,3,FALSE),Données!$E$10:$G$12,3,FALSE)))</f>
        <v>0</v>
      </c>
      <c r="DU78" s="173">
        <f>IF(ISNA(15/(VLOOKUP(VLOOKUP(AX78,Données!$J$2:$L$208,3,FALSE),Données!$E$10:$G$12,3,FALSE))),0,15/(VLOOKUP(VLOOKUP(AX78,Données!$J$2:$L$208,3,FALSE),Données!$E$10:$G$12,3,FALSE)))</f>
        <v>0</v>
      </c>
      <c r="DV78" s="174">
        <f>IF(ISNA(15/(VLOOKUP(VLOOKUP(AZ78,Données!$J$2:$L$208,3,FALSE),Données!$E$10:$G$12,3,FALSE))),0,15/(VLOOKUP(VLOOKUP(AZ78,Données!$J$2:$L$208,3,FALSE),Données!$E$10:$G$12,3,FALSE)))</f>
        <v>0</v>
      </c>
      <c r="DW78" s="282">
        <v>78</v>
      </c>
      <c r="DX78" s="169">
        <f t="shared" si="368"/>
        <v>28</v>
      </c>
      <c r="DY78" s="171">
        <f t="shared" si="369"/>
        <v>0</v>
      </c>
      <c r="DZ78" s="228" t="str">
        <f t="shared" si="324"/>
        <v/>
      </c>
      <c r="EA78" s="283">
        <f>HLOOKUP(DW78,Plan!$I$6:$IO$26,16,FALSE)</f>
        <v>0</v>
      </c>
      <c r="EB78" s="278" t="s">
        <v>484</v>
      </c>
      <c r="EC78" s="279" t="str">
        <f t="shared" si="370"/>
        <v>00h15  0</v>
      </c>
      <c r="ED78" s="84">
        <f t="shared" si="325"/>
        <v>0</v>
      </c>
      <c r="EE78" s="286">
        <f t="shared" si="371"/>
        <v>0</v>
      </c>
      <c r="EG78" s="208">
        <f>IFERROR(ROUNDUP((BB78*(VLOOKUP(VLOOKUP(BC78,Données!$J$2:$L$208,3,FALSE),Données!$E$10:$G$12,3,FALSE)))/1,0),0)</f>
        <v>0</v>
      </c>
      <c r="EH78" s="182">
        <f>IFERROR(ROUNDUP((BD78*(VLOOKUP(VLOOKUP(BE78,Données!$J$2:$L$208,3,FALSE),Données!$E$10:$G$12,3,FALSE)))/1,0),0)</f>
        <v>0</v>
      </c>
      <c r="EI78" s="182">
        <f>IFERROR(ROUNDUP((BF78*(VLOOKUP(VLOOKUP(BG78,Données!$J$2:$L$208,3,FALSE),Données!$E$10:$G$12,3,FALSE)))/1,0),0)</f>
        <v>0</v>
      </c>
      <c r="EJ78" s="182">
        <f>IFERROR(ROUNDUP((BH78*(VLOOKUP(VLOOKUP(BI78,Données!$J$2:$L$208,3,FALSE),Données!$E$10:$G$12,3,FALSE)))/1,0),0)</f>
        <v>0</v>
      </c>
      <c r="EK78" s="182">
        <f>IFERROR(ROUNDUP((BJ78*(VLOOKUP(VLOOKUP(BK78,Données!$J$2:$L$208,3,FALSE),Données!$E$10:$G$12,3,FALSE)))/1,0),0)</f>
        <v>0</v>
      </c>
      <c r="EL78" s="183">
        <f>IFERROR(ROUNDUP((BL78*(VLOOKUP(VLOOKUP(BM78,Données!$J$2:$L$208,3,FALSE),Données!$E$10:$G$12,3,FALSE)))/1,0),0)</f>
        <v>0</v>
      </c>
      <c r="EM78" s="181">
        <f>IF(ISNA(15/(VLOOKUP(VLOOKUP(BC78,Données!$J$2:$L$208,3,FALSE),Données!$E$10:$G$12,3,FALSE))),0,15/(VLOOKUP(VLOOKUP(BC78,Données!$J$2:$L$208,3,FALSE),Données!$E$10:$G$12,3,FALSE)))</f>
        <v>0</v>
      </c>
      <c r="EN78" s="182">
        <f>IF(ISNA(15/(VLOOKUP(VLOOKUP(BE78,Données!$J$2:$L$208,3,FALSE),Données!$E$10:$G$12,3,FALSE))),0,15/(VLOOKUP(VLOOKUP(BE78,Données!$J$2:$L$208,3,FALSE),Données!$E$10:$G$12,3,FALSE)))</f>
        <v>0</v>
      </c>
      <c r="EO78" s="182">
        <f>IF(ISNA(15/(VLOOKUP(VLOOKUP(BG78,Données!$J$2:$L$208,3,FALSE),Données!$E$10:$G$12,3,FALSE))),0,15/(VLOOKUP(VLOOKUP(BG78,Données!$J$2:$L$208,3,FALSE),Données!$E$10:$G$12,3,FALSE)))</f>
        <v>0</v>
      </c>
      <c r="EP78" s="182">
        <f>IF(ISNA(15/(VLOOKUP(VLOOKUP(BI78,Données!$J$2:$L$208,3,FALSE),Données!$E$10:$G$12,3,FALSE))),0,15/(VLOOKUP(VLOOKUP(BI78,Données!$J$2:$L$208,3,FALSE),Données!$E$10:$G$12,3,FALSE)))</f>
        <v>0</v>
      </c>
      <c r="EQ78" s="182">
        <f>IF(ISNA(15/(VLOOKUP(VLOOKUP(BK78,Données!$J$2:$L$208,3,FALSE),Données!$E$10:$G$12,3,FALSE))),0,15/(VLOOKUP(VLOOKUP(BK78,Données!$J$2:$L$208,3,FALSE),Données!$E$10:$G$12,3,FALSE)))</f>
        <v>0</v>
      </c>
      <c r="ER78" s="183">
        <f>IF(ISNA(15/(VLOOKUP(VLOOKUP(BM78,Données!$J$2:$L$208,3,FALSE),Données!$E$10:$G$12,3,FALSE))),0,15/(VLOOKUP(VLOOKUP(BM78,Données!$J$2:$L$208,3,FALSE),Données!$E$10:$G$12,3,FALSE)))</f>
        <v>0</v>
      </c>
      <c r="ES78" s="293">
        <v>78</v>
      </c>
      <c r="ET78" s="573">
        <f t="shared" si="372"/>
        <v>24</v>
      </c>
      <c r="EU78" s="180">
        <f t="shared" si="373"/>
        <v>0</v>
      </c>
      <c r="EV78" s="211" t="str">
        <f t="shared" si="326"/>
        <v/>
      </c>
      <c r="EW78" s="211">
        <f>HLOOKUP(ES78,Plan!$I$6:$IO$26,19,FALSE)</f>
        <v>0</v>
      </c>
      <c r="EX78" s="210" t="s">
        <v>484</v>
      </c>
      <c r="EY78" s="182" t="str">
        <f t="shared" si="374"/>
        <v>00h15  0</v>
      </c>
      <c r="EZ78" s="295">
        <f t="shared" si="327"/>
        <v>0</v>
      </c>
      <c r="FA78" s="296">
        <f t="shared" si="375"/>
        <v>0</v>
      </c>
      <c r="FC78" s="200">
        <f>IFERROR(ROUNDUP((BO78*(VLOOKUP(VLOOKUP(BP78,Données!$J$2:$L$208,3,FALSE),Données!$E$10:$G$12,3,FALSE)))/1,0),0)</f>
        <v>0</v>
      </c>
      <c r="FD78" s="190">
        <f>IFERROR(ROUNDUP((BQ78*(VLOOKUP(VLOOKUP(BR78,Données!$J$2:$L$208,3,FALSE),Données!$E$10:$G$12,3,FALSE)))/1,0),0)</f>
        <v>0</v>
      </c>
      <c r="FE78" s="190">
        <f>IFERROR(ROUNDUP((BS78*(VLOOKUP(VLOOKUP(BT78,Données!$J$2:$L$208,3,FALSE),Données!$E$10:$G$12,3,FALSE)))/1,0),0)</f>
        <v>0</v>
      </c>
      <c r="FF78" s="190">
        <f>IFERROR(ROUNDUP((BU78*(VLOOKUP(VLOOKUP(BV78,Données!$J$2:$L$208,3,FALSE),Données!$E$10:$G$12,3,FALSE)))/1,0),0)</f>
        <v>0</v>
      </c>
      <c r="FG78" s="190">
        <f>IFERROR(ROUNDUP((BW78*(VLOOKUP(VLOOKUP(BX78,Données!$J$2:$L$208,3,FALSE),Données!$E$10:$G$12,3,FALSE)))/1,0),0)</f>
        <v>0</v>
      </c>
      <c r="FH78" s="191">
        <f>IFERROR(ROUNDUP((BY78*(VLOOKUP(VLOOKUP(BZ78,Données!$J$2:$L$208,3,FALSE),Données!$E$10:$G$12,3,FALSE)))/1,0),0)</f>
        <v>0</v>
      </c>
      <c r="FI78" s="189">
        <f>IF(ISNA(15/(VLOOKUP(VLOOKUP(BP78,Données!$J$2:$L$208,3,FALSE),Données!$E$10:$G$12,3,FALSE))),0,15/(VLOOKUP(VLOOKUP(BP78,Données!$J$2:$L$208,3,FALSE),Données!$E$10:$G$12,3,FALSE)))</f>
        <v>0</v>
      </c>
      <c r="FJ78" s="190">
        <f>IF(ISNA(15/(VLOOKUP(VLOOKUP(BR78,Données!$J$2:$L$208,3,FALSE),Données!$E$10:$G$12,3,FALSE))),0,15/(VLOOKUP(VLOOKUP(BR78,Données!$J$2:$L$208,3,FALSE),Données!$E$10:$G$12,3,FALSE)))</f>
        <v>0</v>
      </c>
      <c r="FK78" s="190">
        <f>IF(ISNA(15/(VLOOKUP(VLOOKUP(BT78,Données!$J$2:$L$208,3,FALSE),Données!$E$10:$G$12,3,FALSE))),0,15/(VLOOKUP(VLOOKUP(BT78,Données!$J$2:$L$208,3,FALSE),Données!$E$10:$G$12,3,FALSE)))</f>
        <v>0</v>
      </c>
      <c r="FL78" s="190">
        <f>IF(ISNA(15/(VLOOKUP(VLOOKUP(BV78,Données!$J$2:$L$208,3,FALSE),Données!$E$10:$G$12,3,FALSE))),0,15/(VLOOKUP(VLOOKUP(BV78,Données!$J$2:$L$208,3,FALSE),Données!$E$10:$G$12,3,FALSE)))</f>
        <v>0</v>
      </c>
      <c r="FM78" s="190">
        <f>IF(ISNA(15/(VLOOKUP(VLOOKUP(BX78,Données!$J$2:$L$208,3,FALSE),Données!$E$10:$G$12,3,FALSE))),0,15/(VLOOKUP(VLOOKUP(BX78,Données!$J$2:$L$208,3,FALSE),Données!$E$10:$G$12,3,FALSE)))</f>
        <v>0</v>
      </c>
      <c r="FN78" s="191">
        <f>IF(ISNA(15/(VLOOKUP(VLOOKUP(BZ78,Données!$J$2:$L$208,3,FALSE),Données!$E$10:$G$12,3,FALSE))),0,15/(VLOOKUP(VLOOKUP(BZ78,Données!$J$2:$L$208,3,FALSE),Données!$E$10:$G$12,3,FALSE)))</f>
        <v>0</v>
      </c>
      <c r="FO78" s="305">
        <v>78</v>
      </c>
      <c r="FP78" s="188">
        <f t="shared" si="376"/>
        <v>36</v>
      </c>
      <c r="FQ78" s="190">
        <f t="shared" si="377"/>
        <v>0</v>
      </c>
      <c r="FR78" s="203" t="str">
        <f t="shared" si="328"/>
        <v/>
      </c>
      <c r="FS78" s="203">
        <f>HLOOKUP(FO78,Plan!$I$6:$IO$26,20,FALSE)</f>
        <v>0</v>
      </c>
      <c r="FT78" s="202" t="s">
        <v>484</v>
      </c>
      <c r="FU78" s="190" t="str">
        <f t="shared" si="378"/>
        <v>00h15  0</v>
      </c>
      <c r="FV78" s="307">
        <f t="shared" si="329"/>
        <v>0</v>
      </c>
      <c r="FW78" s="308">
        <f t="shared" si="397"/>
        <v>1459</v>
      </c>
      <c r="FY78" s="233">
        <f>IFERROR(ROUNDUP((CB78*(VLOOKUP(VLOOKUP(CC78,Données!$J$2:$L$208,3,FALSE),Données!$E$10:$G$12,3,FALSE)))/1,0),0)</f>
        <v>0</v>
      </c>
      <c r="FZ78" s="218">
        <f>IFERROR(ROUNDUP((CD78*(VLOOKUP(VLOOKUP(CE78,Données!$J$2:$L$208,3,FALSE),Données!$E$10:$G$12,3,FALSE)))/1,0),0)</f>
        <v>0</v>
      </c>
      <c r="GA78" s="218">
        <f>IFERROR(ROUNDUP((CF78*(VLOOKUP(VLOOKUP(CG78,Données!$J$2:$L$208,3,FALSE),Données!$E$10:$G$12,3,FALSE)))/1,0),0)</f>
        <v>0</v>
      </c>
      <c r="GB78" s="218">
        <f>IFERROR(ROUNDUP((CH78*(VLOOKUP(VLOOKUP(CI78,Données!$J$2:$L$208,3,FALSE),Données!$E$10:$G$12,3,FALSE)))/1,0),0)</f>
        <v>0</v>
      </c>
      <c r="GC78" s="218">
        <f>IFERROR(ROUNDUP((CJ78*(VLOOKUP(VLOOKUP(CK78,Données!$J$2:$L$208,3,FALSE),Données!$E$10:$G$12,3,FALSE)))/1,0),0)</f>
        <v>0</v>
      </c>
      <c r="GD78" s="219">
        <f>IFERROR(ROUNDUP((CL78*(VLOOKUP(VLOOKUP(CM78,Données!$J$2:$L$208,3,FALSE),Données!$E$10:$G$12,3,FALSE)))/1,0),0)</f>
        <v>0</v>
      </c>
      <c r="GE78" s="217">
        <f>IF(ISNA(15/(VLOOKUP(VLOOKUP(CC78,Données!$J$2:$L$208,3,FALSE),Données!$E$10:$G$12,3,FALSE))),0,15/(VLOOKUP(VLOOKUP(CC78,Données!$J$2:$L$208,3,FALSE),Données!$E$10:$G$12,3,FALSE)))</f>
        <v>0</v>
      </c>
      <c r="GF78" s="218">
        <f>IF(ISNA(15/(VLOOKUP(VLOOKUP(CE78,Données!$J$2:$L$208,3,FALSE),Données!$E$10:$G$12,3,FALSE))),0,15/(VLOOKUP(VLOOKUP(CE78,Données!$J$2:$L$208,3,FALSE),Données!$E$10:$G$12,3,FALSE)))</f>
        <v>0</v>
      </c>
      <c r="GG78" s="218">
        <f>IF(ISNA(15/(VLOOKUP(VLOOKUP(CG78,Données!$J$2:$L$208,3,FALSE),Données!$E$10:$G$12,3,FALSE))),0,15/(VLOOKUP(VLOOKUP(CG78,Données!$J$2:$L$208,3,FALSE),Données!$E$10:$G$12,3,FALSE)))</f>
        <v>0</v>
      </c>
      <c r="GH78" s="218">
        <f>IF(ISNA(15/(VLOOKUP(VLOOKUP(CI78,Données!$J$2:$L$208,3,FALSE),Données!$E$10:$G$12,3,FALSE))),0,15/(VLOOKUP(VLOOKUP(CI78,Données!$J$2:$L$208,3,FALSE),Données!$E$10:$G$12,3,FALSE)))</f>
        <v>0</v>
      </c>
      <c r="GI78" s="218">
        <f>IF(ISNA(15/(VLOOKUP(VLOOKUP(CK78,Données!$J$2:$L$208,3,FALSE),Données!$E$10:$G$12,3,FALSE))),0,15/(VLOOKUP(VLOOKUP(CK78,Données!$J$2:$L$208,3,FALSE),Données!$E$10:$G$12,3,FALSE)))</f>
        <v>0</v>
      </c>
      <c r="GJ78" s="219">
        <f>IF(ISNA(15/(VLOOKUP(VLOOKUP(CM78,Données!$J$2:$L$208,3,FALSE),Données!$E$10:$G$12,3,FALSE))),0,15/(VLOOKUP(VLOOKUP(CM78,Données!$J$2:$L$208,3,FALSE),Données!$E$10:$G$12,3,FALSE)))</f>
        <v>0</v>
      </c>
      <c r="GK78" s="318">
        <v>78</v>
      </c>
      <c r="GL78" s="216">
        <f t="shared" si="379"/>
        <v>36</v>
      </c>
      <c r="GM78" s="218">
        <f t="shared" si="380"/>
        <v>0</v>
      </c>
      <c r="GN78" s="236" t="str">
        <f t="shared" si="330"/>
        <v/>
      </c>
      <c r="GO78" s="236">
        <f>HLOOKUP(GK78,Plan!$I$6:$IO$26,21,FALSE)</f>
        <v>0</v>
      </c>
      <c r="GP78" s="235" t="s">
        <v>484</v>
      </c>
      <c r="GQ78" s="218" t="str">
        <f t="shared" si="381"/>
        <v>00h15  0</v>
      </c>
      <c r="GR78" s="320">
        <f t="shared" si="331"/>
        <v>0</v>
      </c>
      <c r="GS78" s="321">
        <f t="shared" si="398"/>
        <v>347</v>
      </c>
      <c r="GU78" s="427">
        <v>1.0104166666666667</v>
      </c>
      <c r="GV78" s="433" t="e">
        <f>#REF!</f>
        <v>#REF!</v>
      </c>
      <c r="GW78" s="434" t="e">
        <f>#REF!</f>
        <v>#REF!</v>
      </c>
      <c r="GX78" s="448" t="e">
        <f t="shared" si="382"/>
        <v>#REF!</v>
      </c>
      <c r="GY78" s="433" t="e">
        <f>#REF!</f>
        <v>#REF!</v>
      </c>
      <c r="GZ78" s="422" t="e">
        <f>#REF!</f>
        <v>#REF!</v>
      </c>
      <c r="HA78" s="434" t="e">
        <f>#REF!</f>
        <v>#REF!</v>
      </c>
      <c r="HB78" s="451" t="e">
        <f t="shared" si="383"/>
        <v>#REF!</v>
      </c>
      <c r="HD78" s="427">
        <v>1.0104166666666667</v>
      </c>
      <c r="HE78" s="453" t="str">
        <f>IF(AB78=0,"",IF(VLOOKUP(AC78,Données!$J$2:$M$258,4,FALSE)="G",AB78,""))</f>
        <v/>
      </c>
      <c r="HF78" s="397" t="str">
        <f>IF(AD78=0,"",IF(VLOOKUP(AE78,Données!$J$2:$M$258,4,FALSE)="G",AD78,""))</f>
        <v/>
      </c>
      <c r="HG78" s="397" t="str">
        <f>IF(AF78=0,"",IF(VLOOKUP(AG78,Données!$J$2:$M$258,4,FALSE)="G",AF78,""))</f>
        <v/>
      </c>
      <c r="HH78" s="397" t="str">
        <f>IF(AH78=0,"",IF(VLOOKUP(AI78,Données!$J$2:$M$258,4,FALSE)="G",AH78,""))</f>
        <v/>
      </c>
      <c r="HI78" s="397" t="str">
        <f>IF(AJ78=0,"",IF(VLOOKUP(AK78,Données!$J$2:$M$258,4,FALSE)="G",AJ78,""))</f>
        <v/>
      </c>
      <c r="HJ78" s="461" t="str">
        <f>IF(AL78=0,"",IF(VLOOKUP(AM78,Données!$J$2:$M$258,4,FALSE)="G",AL78,""))</f>
        <v/>
      </c>
      <c r="HK78" s="464">
        <f t="shared" si="384"/>
        <v>0</v>
      </c>
      <c r="HL78" s="453" t="str">
        <f>IF(AO78=0,"",IF(VLOOKUP(AP78,Données!$J$2:$M$258,4,FALSE)="G",AO78,""))</f>
        <v/>
      </c>
      <c r="HM78" s="397" t="str">
        <f>IF(AQ78=0,"",IF(VLOOKUP(AR78,Données!$J$2:$M$258,4,FALSE)="G",AQ78,""))</f>
        <v/>
      </c>
      <c r="HN78" s="397" t="str">
        <f>IF(AS78=0,"",IF(VLOOKUP(AT78,Données!$J$2:$M$258,4,FALSE)="G",AS78,""))</f>
        <v/>
      </c>
      <c r="HO78" s="397" t="str">
        <f>IF(AU78=0,"",IF(VLOOKUP(AV78,Données!$J$2:$M$258,4,FALSE)="G",AU78,""))</f>
        <v/>
      </c>
      <c r="HP78" s="397" t="str">
        <f>IF(AW78=0,"",IF(VLOOKUP(AX78,Données!$J$2:$M$258,4,FALSE)="G",AW78,""))</f>
        <v/>
      </c>
      <c r="HQ78" s="461" t="str">
        <f>IF(AY78=0,"",IF(VLOOKUP(AZ78,Données!$J$2:$M$258,4,FALSE)="G",AY78,""))</f>
        <v/>
      </c>
      <c r="HR78" s="464">
        <f t="shared" si="385"/>
        <v>0</v>
      </c>
      <c r="HS78" s="453" t="str">
        <f>IF(BB78=0,"",IF(VLOOKUP(BC78,Données!$J$2:$M$258,4,FALSE)="G",BB78,""))</f>
        <v/>
      </c>
      <c r="HT78" s="397" t="str">
        <f>IF(BD78=0,"",IF(VLOOKUP(BE78,Données!$J$2:$M$258,4,FALSE)="G",BD78,""))</f>
        <v/>
      </c>
      <c r="HU78" s="397" t="str">
        <f>IF(BF78=0,"",IF(VLOOKUP(BG78,Données!$J$2:$M$258,4,FALSE)="G",BF78,""))</f>
        <v/>
      </c>
      <c r="HV78" s="397" t="str">
        <f>IF(BH78=0,"",IF(VLOOKUP(BI78,Données!$J$2:$M$258,4,FALSE)="G",BH78,""))</f>
        <v/>
      </c>
      <c r="HW78" s="397" t="str">
        <f>IF(BJ78=0,"",IF(VLOOKUP(BK78,Données!$J$2:$M$258,4,FALSE)="G",BJ78,""))</f>
        <v/>
      </c>
      <c r="HX78" s="461" t="str">
        <f>IF(BL78=0,"",IF(VLOOKUP(BM78,Données!$J$2:$M$258,4,FALSE)="G",BL78,""))</f>
        <v/>
      </c>
      <c r="HY78" s="464">
        <f t="shared" si="386"/>
        <v>0</v>
      </c>
      <c r="HZ78" s="453" t="str">
        <f>IF(BO78=0,"",IF(VLOOKUP(BP78,Données!$J$2:$M$258,4,FALSE)="G",BO78,""))</f>
        <v/>
      </c>
      <c r="IA78" s="397" t="str">
        <f>IF(BQ78=0,"",IF(VLOOKUP(BR78,Données!$J$2:$M$258,4,FALSE)="G",BQ78,""))</f>
        <v/>
      </c>
      <c r="IB78" s="397" t="str">
        <f>IF(BS78=0,"",IF(VLOOKUP(BT78,Données!$J$2:$M$258,4,FALSE)="G",BS78,""))</f>
        <v/>
      </c>
      <c r="IC78" s="397" t="str">
        <f>IF(BU78=0,"",IF(VLOOKUP(BV78,Données!$J$2:$M$258,4,FALSE)="G",BU78,""))</f>
        <v/>
      </c>
      <c r="ID78" s="397" t="str">
        <f>IF(BW78=0,"",IF(VLOOKUP(BX78,Données!$J$2:$M$258,4,FALSE)="G",BW78,""))</f>
        <v/>
      </c>
      <c r="IE78" s="461" t="str">
        <f>IF(BY78=0,"",IF(VLOOKUP(BZ78,Données!$J$2:$M$258,4,FALSE)="G",BY78,""))</f>
        <v/>
      </c>
      <c r="IF78" s="464">
        <f t="shared" si="387"/>
        <v>0</v>
      </c>
      <c r="IG78" s="453" t="str">
        <f>IF(CB78=0,"",IF(VLOOKUP(CC78,Données!$J$2:$M$258,4,FALSE)="G",CB78,""))</f>
        <v/>
      </c>
      <c r="IH78" s="397" t="str">
        <f>IF(CD78=0,"",IF(VLOOKUP(CE78,Données!$J$2:$M$258,4,FALSE)="G",CD78,""))</f>
        <v/>
      </c>
      <c r="II78" s="397" t="str">
        <f>IF(CF78=0,"",IF(VLOOKUP(CG78,Données!$J$2:$M$258,4,FALSE)="G",CF78,""))</f>
        <v/>
      </c>
      <c r="IJ78" s="397" t="str">
        <f>IF(CH78=0,"",IF(VLOOKUP(CI78,Données!$J$2:$M$258,4,FALSE)="G",CH78,""))</f>
        <v/>
      </c>
      <c r="IK78" s="397" t="str">
        <f>IF(CJ78=0,"",IF(VLOOKUP(CK78,Données!$J$2:$M$258,4,FALSE)="G",CJ78,""))</f>
        <v/>
      </c>
      <c r="IL78" s="461" t="str">
        <f>IF(CL78=0,"",IF(VLOOKUP(CM78,Données!$J$2:$M$258,4,FALSE)="G",CL78,""))</f>
        <v/>
      </c>
      <c r="IM78" s="464">
        <f t="shared" si="388"/>
        <v>0</v>
      </c>
      <c r="IO78" s="480">
        <f t="shared" si="332"/>
        <v>0</v>
      </c>
      <c r="IP78" s="481">
        <f t="shared" si="333"/>
        <v>0</v>
      </c>
      <c r="IQ78" s="482">
        <f t="shared" si="334"/>
        <v>0</v>
      </c>
      <c r="IR78" s="483">
        <f t="shared" si="335"/>
        <v>0</v>
      </c>
      <c r="IS78" s="484">
        <f t="shared" si="336"/>
        <v>0</v>
      </c>
      <c r="IT78" s="481">
        <f t="shared" si="337"/>
        <v>0</v>
      </c>
      <c r="IU78" s="482">
        <f t="shared" si="389"/>
        <v>0</v>
      </c>
      <c r="IV78" s="485">
        <f t="shared" si="390"/>
        <v>0</v>
      </c>
      <c r="IW78" s="483">
        <f>HLOOKUP(FO78,Plan!$I$6:$IO$30,25,FALSE)</f>
        <v>0</v>
      </c>
      <c r="IX78" s="482" t="str">
        <f t="shared" si="338"/>
        <v>00h15  0</v>
      </c>
      <c r="IY78" s="485">
        <f t="shared" si="339"/>
        <v>0</v>
      </c>
      <c r="IZ78" s="486">
        <f t="shared" si="340"/>
        <v>0</v>
      </c>
      <c r="JA78" s="484" t="str">
        <f t="shared" si="341"/>
        <v>00h15  0</v>
      </c>
      <c r="JB78" s="485">
        <f t="shared" si="342"/>
        <v>0</v>
      </c>
      <c r="JC78" s="487">
        <f t="shared" si="343"/>
        <v>0</v>
      </c>
      <c r="JD78" s="488" t="e">
        <f t="shared" si="391"/>
        <v>#REF!</v>
      </c>
      <c r="JF78" s="512">
        <f t="shared" si="344"/>
        <v>0</v>
      </c>
      <c r="JG78" s="513">
        <f t="shared" si="345"/>
        <v>0</v>
      </c>
      <c r="JH78" s="514">
        <f t="shared" si="346"/>
        <v>0</v>
      </c>
      <c r="JI78" s="515">
        <f t="shared" si="347"/>
        <v>0</v>
      </c>
      <c r="JJ78" s="513">
        <f t="shared" si="348"/>
        <v>0</v>
      </c>
      <c r="JK78" s="516">
        <f t="shared" si="349"/>
        <v>0</v>
      </c>
      <c r="JL78" s="517">
        <f t="shared" si="350"/>
        <v>0</v>
      </c>
      <c r="JM78" s="513">
        <f t="shared" si="351"/>
        <v>0</v>
      </c>
      <c r="JN78" s="514">
        <f t="shared" si="352"/>
        <v>0</v>
      </c>
      <c r="JO78" s="506">
        <f t="shared" si="392"/>
        <v>0</v>
      </c>
      <c r="JP78" s="507">
        <f t="shared" si="393"/>
        <v>0</v>
      </c>
      <c r="JQ78" s="507">
        <f t="shared" si="394"/>
        <v>0</v>
      </c>
      <c r="JR78" s="508">
        <f>HLOOKUP(GK78,Plan!$I$6:$IO$30,25,FALSE)</f>
        <v>0</v>
      </c>
      <c r="JS78" s="515" t="str">
        <f t="shared" si="353"/>
        <v>00h15  0</v>
      </c>
      <c r="JT78" s="513">
        <f t="shared" si="354"/>
        <v>0</v>
      </c>
      <c r="JU78" s="518">
        <f t="shared" si="355"/>
        <v>0</v>
      </c>
      <c r="JV78" s="517" t="str">
        <f t="shared" si="356"/>
        <v>00h15  0</v>
      </c>
      <c r="JW78" s="513">
        <f t="shared" si="357"/>
        <v>0</v>
      </c>
      <c r="JX78" s="519">
        <f t="shared" si="358"/>
        <v>1459</v>
      </c>
      <c r="JY78" s="515" t="str">
        <f t="shared" si="359"/>
        <v>00h15  0</v>
      </c>
      <c r="JZ78" s="513">
        <f t="shared" si="360"/>
        <v>0</v>
      </c>
      <c r="KA78" s="518">
        <f t="shared" si="361"/>
        <v>347</v>
      </c>
      <c r="KB78" s="520" t="e">
        <f t="shared" si="395"/>
        <v>#REF!</v>
      </c>
    </row>
    <row r="79" spans="1:288" thickBot="1" x14ac:dyDescent="0.25">
      <c r="A79" s="385">
        <f t="shared" si="253"/>
        <v>78</v>
      </c>
      <c r="B79" s="386" t="s">
        <v>407</v>
      </c>
      <c r="C79" s="387" t="s">
        <v>34</v>
      </c>
      <c r="D79" s="388" t="s">
        <v>779</v>
      </c>
      <c r="E79" s="388" t="s">
        <v>262</v>
      </c>
      <c r="F79" s="388">
        <v>116</v>
      </c>
      <c r="G79" s="394" t="str">
        <f>IF(ISNA(VLOOKUP(E79,Données!$J$2:$K$258,2,FALSE)),"",VLOOKUP(E79,Données!$J$2:$K$258,2,FALSE))</f>
        <v>London Heathrow</v>
      </c>
      <c r="H79" s="80"/>
      <c r="I79" s="77" t="str">
        <f t="shared" si="362"/>
        <v>1535GPD</v>
      </c>
      <c r="J79" s="82"/>
      <c r="K79" s="344" t="s">
        <v>16</v>
      </c>
      <c r="M79" s="84">
        <f t="shared" si="254"/>
        <v>1</v>
      </c>
      <c r="N79" s="84">
        <f t="shared" si="255"/>
        <v>0</v>
      </c>
      <c r="O79" s="84">
        <f t="shared" si="256"/>
        <v>0</v>
      </c>
      <c r="P79" s="84">
        <f t="shared" si="257"/>
        <v>0</v>
      </c>
      <c r="Q79" s="84">
        <f t="shared" si="258"/>
        <v>0</v>
      </c>
      <c r="S79" s="86" t="str">
        <f t="shared" si="363"/>
        <v>1535</v>
      </c>
      <c r="T79" s="371" t="str">
        <f>VLOOKUP(S79,Données!$Q$2:$R$229,2,FALSE)</f>
        <v>1530</v>
      </c>
      <c r="U79" s="85">
        <f>COUNTIF($T$4:T79,T79)</f>
        <v>2</v>
      </c>
      <c r="V79" s="85" t="str">
        <f t="shared" si="259"/>
        <v>GPD</v>
      </c>
      <c r="W79" s="85" t="str">
        <f t="shared" si="364"/>
        <v>15302GPD</v>
      </c>
      <c r="X79" s="85">
        <f t="shared" si="260"/>
        <v>196</v>
      </c>
      <c r="Y79" s="85" t="str">
        <f t="shared" si="261"/>
        <v>KWI</v>
      </c>
      <c r="AA79" s="342" t="s">
        <v>401</v>
      </c>
      <c r="AB79" s="109">
        <f t="shared" si="262"/>
        <v>0</v>
      </c>
      <c r="AC79" s="110" t="str">
        <f t="shared" si="365"/>
        <v/>
      </c>
      <c r="AD79" s="111">
        <f t="shared" si="263"/>
        <v>0</v>
      </c>
      <c r="AE79" s="110" t="str">
        <f t="shared" si="264"/>
        <v/>
      </c>
      <c r="AF79" s="111">
        <f t="shared" si="265"/>
        <v>0</v>
      </c>
      <c r="AG79" s="110" t="str">
        <f t="shared" si="266"/>
        <v/>
      </c>
      <c r="AH79" s="111">
        <f t="shared" si="267"/>
        <v>0</v>
      </c>
      <c r="AI79" s="110" t="str">
        <f t="shared" si="268"/>
        <v/>
      </c>
      <c r="AJ79" s="111">
        <f t="shared" si="269"/>
        <v>0</v>
      </c>
      <c r="AK79" s="110" t="str">
        <f t="shared" si="270"/>
        <v/>
      </c>
      <c r="AL79" s="111">
        <f t="shared" si="271"/>
        <v>0</v>
      </c>
      <c r="AM79" s="112" t="str">
        <f t="shared" si="272"/>
        <v/>
      </c>
      <c r="AN79" s="113"/>
      <c r="AO79" s="117">
        <f t="shared" si="273"/>
        <v>0</v>
      </c>
      <c r="AP79" s="118" t="str">
        <f t="shared" si="274"/>
        <v/>
      </c>
      <c r="AQ79" s="119">
        <f t="shared" si="275"/>
        <v>0</v>
      </c>
      <c r="AR79" s="118" t="str">
        <f t="shared" si="276"/>
        <v/>
      </c>
      <c r="AS79" s="119">
        <f t="shared" si="277"/>
        <v>0</v>
      </c>
      <c r="AT79" s="118" t="str">
        <f t="shared" si="278"/>
        <v/>
      </c>
      <c r="AU79" s="119">
        <f t="shared" si="279"/>
        <v>0</v>
      </c>
      <c r="AV79" s="118" t="str">
        <f t="shared" si="280"/>
        <v/>
      </c>
      <c r="AW79" s="119">
        <f t="shared" si="281"/>
        <v>0</v>
      </c>
      <c r="AX79" s="118" t="str">
        <f t="shared" si="282"/>
        <v/>
      </c>
      <c r="AY79" s="119">
        <f t="shared" si="283"/>
        <v>0</v>
      </c>
      <c r="AZ79" s="120" t="str">
        <f t="shared" si="284"/>
        <v/>
      </c>
      <c r="BA79" s="113"/>
      <c r="BB79" s="124">
        <f t="shared" si="285"/>
        <v>0</v>
      </c>
      <c r="BC79" s="125" t="str">
        <f t="shared" si="286"/>
        <v/>
      </c>
      <c r="BD79" s="126">
        <f t="shared" si="287"/>
        <v>0</v>
      </c>
      <c r="BE79" s="125" t="str">
        <f t="shared" si="288"/>
        <v/>
      </c>
      <c r="BF79" s="126">
        <f t="shared" si="289"/>
        <v>0</v>
      </c>
      <c r="BG79" s="125" t="str">
        <f t="shared" si="290"/>
        <v/>
      </c>
      <c r="BH79" s="126">
        <f t="shared" si="291"/>
        <v>0</v>
      </c>
      <c r="BI79" s="125" t="str">
        <f t="shared" si="292"/>
        <v/>
      </c>
      <c r="BJ79" s="126">
        <f t="shared" si="293"/>
        <v>0</v>
      </c>
      <c r="BK79" s="125" t="str">
        <f t="shared" si="294"/>
        <v/>
      </c>
      <c r="BL79" s="126">
        <f t="shared" si="295"/>
        <v>0</v>
      </c>
      <c r="BM79" s="127" t="str">
        <f t="shared" si="296"/>
        <v/>
      </c>
      <c r="BN79" s="113"/>
      <c r="BO79" s="131">
        <f t="shared" si="297"/>
        <v>0</v>
      </c>
      <c r="BP79" s="132" t="str">
        <f t="shared" si="298"/>
        <v/>
      </c>
      <c r="BQ79" s="133">
        <f t="shared" si="299"/>
        <v>0</v>
      </c>
      <c r="BR79" s="132" t="str">
        <f t="shared" si="300"/>
        <v/>
      </c>
      <c r="BS79" s="133">
        <f t="shared" si="301"/>
        <v>0</v>
      </c>
      <c r="BT79" s="132" t="str">
        <f t="shared" si="302"/>
        <v/>
      </c>
      <c r="BU79" s="133">
        <f t="shared" si="303"/>
        <v>0</v>
      </c>
      <c r="BV79" s="132" t="str">
        <f t="shared" si="304"/>
        <v/>
      </c>
      <c r="BW79" s="133">
        <f t="shared" si="305"/>
        <v>0</v>
      </c>
      <c r="BX79" s="132" t="str">
        <f t="shared" si="306"/>
        <v/>
      </c>
      <c r="BY79" s="133">
        <f t="shared" si="307"/>
        <v>0</v>
      </c>
      <c r="BZ79" s="134" t="str">
        <f t="shared" si="308"/>
        <v/>
      </c>
      <c r="CA79" s="113"/>
      <c r="CB79" s="138">
        <f t="shared" si="309"/>
        <v>0</v>
      </c>
      <c r="CC79" s="139" t="str">
        <f t="shared" si="310"/>
        <v/>
      </c>
      <c r="CD79" s="140">
        <f t="shared" si="311"/>
        <v>0</v>
      </c>
      <c r="CE79" s="139" t="str">
        <f t="shared" si="312"/>
        <v/>
      </c>
      <c r="CF79" s="140">
        <f t="shared" si="313"/>
        <v>0</v>
      </c>
      <c r="CG79" s="139" t="str">
        <f t="shared" si="314"/>
        <v/>
      </c>
      <c r="CH79" s="140">
        <f t="shared" si="315"/>
        <v>0</v>
      </c>
      <c r="CI79" s="139" t="str">
        <f t="shared" si="316"/>
        <v/>
      </c>
      <c r="CJ79" s="140">
        <f t="shared" si="317"/>
        <v>0</v>
      </c>
      <c r="CK79" s="139" t="str">
        <f t="shared" si="318"/>
        <v/>
      </c>
      <c r="CL79" s="140">
        <f t="shared" si="319"/>
        <v>0</v>
      </c>
      <c r="CM79" s="141" t="str">
        <f t="shared" si="320"/>
        <v/>
      </c>
      <c r="CO79" s="163">
        <f>IFERROR(ROUNDUP((AB79*(VLOOKUP(VLOOKUP(AC79,Données!$J$2:$L$208,3,FALSE),Données!$E$10:$G$12,3,FALSE)))/1,0),0)</f>
        <v>0</v>
      </c>
      <c r="CP79" s="159">
        <f>IFERROR(ROUNDUP((AD79*(VLOOKUP(VLOOKUP(AE79,Données!$J$2:$L$208,3,FALSE),Données!$E$10:$G$12,3,FALSE)))/1,0),0)</f>
        <v>0</v>
      </c>
      <c r="CQ79" s="159">
        <f>IFERROR(ROUNDUP((AF79*(VLOOKUP(VLOOKUP(AG79,Données!$J$2:$L$208,3,FALSE),Données!$E$10:$G$12,3,FALSE)))/1,0),0)</f>
        <v>0</v>
      </c>
      <c r="CR79" s="159">
        <f>IFERROR(ROUNDUP((AH79*(VLOOKUP(VLOOKUP(AI79,Données!$J$2:$L$208,3,FALSE),Données!$E$10:$G$12,3,FALSE)))/1,0),0)</f>
        <v>0</v>
      </c>
      <c r="CS79" s="159">
        <f>IFERROR(ROUNDUP((AJ79*(VLOOKUP(VLOOKUP(AK79,Données!$J$2:$L$208,3,FALSE),Données!$E$10:$G$12,3,FALSE)))/1,0),0)</f>
        <v>0</v>
      </c>
      <c r="CT79" s="160">
        <f>IFERROR(ROUNDUP((AL79*(VLOOKUP(VLOOKUP(AM79,Données!$J$2:$L$208,3,FALSE),Données!$E$10:$G$12,3,FALSE)))/1,0),0)</f>
        <v>0</v>
      </c>
      <c r="CU79" s="158">
        <f>IF(ISNA(15/(VLOOKUP(VLOOKUP(AC79,Données!$J$2:$L$208,3,FALSE),Données!$E$10:$G$12,3,FALSE))),0,15/(VLOOKUP(VLOOKUP(AC79,Données!$J$2:$L$208,3,FALSE),Données!$E$10:$G$12,3,FALSE)))</f>
        <v>0</v>
      </c>
      <c r="CV79" s="159">
        <f>IF(ISNA(15/(VLOOKUP(VLOOKUP(AE79,Données!$J$2:$L$208,3,FALSE),Données!$E$10:$G$12,3,FALSE))),0,15/(VLOOKUP(VLOOKUP(AE79,Données!$J$2:$L$208,3,FALSE),Données!$E$10:$G$12,3,FALSE)))</f>
        <v>0</v>
      </c>
      <c r="CW79" s="159">
        <f>IF(ISNA(15/(VLOOKUP(VLOOKUP(AG79,Données!$J$2:$L$208,3,FALSE),Données!$E$10:$G$12,3,FALSE))),0,15/(VLOOKUP(VLOOKUP(AG79,Données!$J$2:$L$208,3,FALSE),Données!$E$10:$G$12,3,FALSE)))</f>
        <v>0</v>
      </c>
      <c r="CX79" s="159">
        <f>IF(ISNA(15/(VLOOKUP(VLOOKUP(AI79,Données!$J$2:$L$208,3,FALSE),Données!$E$10:$G$12,3,FALSE))),0,15/(VLOOKUP(VLOOKUP(AI79,Données!$J$2:$L$208,3,FALSE),Données!$E$10:$G$12,3,FALSE)))</f>
        <v>0</v>
      </c>
      <c r="CY79" s="159">
        <f>IF(ISNA(15/(VLOOKUP(VLOOKUP(AK79,Données!$J$2:$L$208,3,FALSE),Données!$E$10:$G$12,3,FALSE))),0,15/(VLOOKUP(VLOOKUP(AK79,Données!$J$2:$L$208,3,FALSE),Données!$E$10:$G$12,3,FALSE)))</f>
        <v>0</v>
      </c>
      <c r="CZ79" s="160">
        <f>IF(ISNA(15/(VLOOKUP(VLOOKUP(AM79,Données!$J$2:$L$208,3,FALSE),Données!$E$10:$G$12,3,FALSE))),0,15/(VLOOKUP(VLOOKUP(AM79,Données!$J$2:$L$208,3,FALSE),Données!$E$10:$G$12,3,FALSE)))</f>
        <v>0</v>
      </c>
      <c r="DA79" s="260">
        <v>79</v>
      </c>
      <c r="DB79" s="162">
        <f t="shared" si="366"/>
        <v>36</v>
      </c>
      <c r="DC79" s="245">
        <f t="shared" si="321"/>
        <v>0</v>
      </c>
      <c r="DD79" s="257">
        <f t="shared" si="322"/>
        <v>0</v>
      </c>
      <c r="DE79" s="261">
        <f>HLOOKUP(DA79,Plan!$I$6:$IO$26,17,FALSE)</f>
        <v>0</v>
      </c>
      <c r="DF79" s="165" t="s">
        <v>485</v>
      </c>
      <c r="DG79" s="166" t="str">
        <f t="shared" si="367"/>
        <v>00h30  0</v>
      </c>
      <c r="DH79" s="332">
        <f t="shared" si="323"/>
        <v>0</v>
      </c>
      <c r="DI79" s="334">
        <f t="shared" si="396"/>
        <v>0</v>
      </c>
      <c r="DK79" s="226">
        <f>IFERROR(ROUNDUP((AO79*(VLOOKUP(VLOOKUP(AP79,Données!$J$2:$L$208,3,FALSE),Données!$E$10:$G$12,3,FALSE)))/1,0),0)</f>
        <v>0</v>
      </c>
      <c r="DL79" s="173">
        <f>IFERROR(ROUNDUP((AQ79*(VLOOKUP(VLOOKUP(AR79,Données!$J$2:$L$208,3,FALSE),Données!$E$10:$G$12,3,FALSE)))/1,0),0)</f>
        <v>0</v>
      </c>
      <c r="DM79" s="173">
        <f>IFERROR(ROUNDUP((AS79*(VLOOKUP(VLOOKUP(AT79,Données!$J$2:$L$208,3,FALSE),Données!$E$10:$G$12,3,FALSE)))/1,0),0)</f>
        <v>0</v>
      </c>
      <c r="DN79" s="173">
        <f>IFERROR(ROUNDUP((AU79*(VLOOKUP(VLOOKUP(AV79,Données!$J$2:$L$208,3,FALSE),Données!$E$10:$G$12,3,FALSE)))/1,0),0)</f>
        <v>0</v>
      </c>
      <c r="DO79" s="173">
        <f>IFERROR(ROUNDUP((AW79*(VLOOKUP(VLOOKUP(AX79,Données!$J$2:$L$208,3,FALSE),Données!$E$10:$G$12,3,FALSE)))/1,0),0)</f>
        <v>0</v>
      </c>
      <c r="DP79" s="174">
        <f>IFERROR(ROUNDUP((AY79*(VLOOKUP(VLOOKUP(AZ79,Données!$J$2:$L$208,3,FALSE),Données!$E$10:$G$12,3,FALSE)))/1,0),0)</f>
        <v>0</v>
      </c>
      <c r="DQ79" s="172">
        <f>IF(ISNA(15/(VLOOKUP(VLOOKUP(AP79,Données!$J$2:$L$208,3,FALSE),Données!$E$10:$G$12,3,FALSE))),0,15/(VLOOKUP(VLOOKUP(AP79,Données!$J$2:$L$208,3,FALSE),Données!$E$10:$G$12,3,FALSE)))</f>
        <v>0</v>
      </c>
      <c r="DR79" s="173">
        <f>IF(ISNA(15/(VLOOKUP(VLOOKUP(AR79,Données!$J$2:$L$208,3,FALSE),Données!$E$10:$G$12,3,FALSE))),0,15/(VLOOKUP(VLOOKUP(AR79,Données!$J$2:$L$208,3,FALSE),Données!$E$10:$G$12,3,FALSE)))</f>
        <v>0</v>
      </c>
      <c r="DS79" s="173">
        <f>IF(ISNA(15/(VLOOKUP(VLOOKUP(AT79,Données!$J$2:$L$208,3,FALSE),Données!$E$10:$G$12,3,FALSE))),0,15/(VLOOKUP(VLOOKUP(AT79,Données!$J$2:$L$208,3,FALSE),Données!$E$10:$G$12,3,FALSE)))</f>
        <v>0</v>
      </c>
      <c r="DT79" s="173">
        <f>IF(ISNA(15/(VLOOKUP(VLOOKUP(AV79,Données!$J$2:$L$208,3,FALSE),Données!$E$10:$G$12,3,FALSE))),0,15/(VLOOKUP(VLOOKUP(AV79,Données!$J$2:$L$208,3,FALSE),Données!$E$10:$G$12,3,FALSE)))</f>
        <v>0</v>
      </c>
      <c r="DU79" s="173">
        <f>IF(ISNA(15/(VLOOKUP(VLOOKUP(AX79,Données!$J$2:$L$208,3,FALSE),Données!$E$10:$G$12,3,FALSE))),0,15/(VLOOKUP(VLOOKUP(AX79,Données!$J$2:$L$208,3,FALSE),Données!$E$10:$G$12,3,FALSE)))</f>
        <v>0</v>
      </c>
      <c r="DV79" s="174">
        <f>IF(ISNA(15/(VLOOKUP(VLOOKUP(AZ79,Données!$J$2:$L$208,3,FALSE),Données!$E$10:$G$12,3,FALSE))),0,15/(VLOOKUP(VLOOKUP(AZ79,Données!$J$2:$L$208,3,FALSE),Données!$E$10:$G$12,3,FALSE)))</f>
        <v>0</v>
      </c>
      <c r="DW79" s="284">
        <v>79</v>
      </c>
      <c r="DX79" s="169">
        <f t="shared" si="368"/>
        <v>28</v>
      </c>
      <c r="DY79" s="229">
        <f t="shared" si="369"/>
        <v>0</v>
      </c>
      <c r="DZ79" s="230" t="str">
        <f t="shared" si="324"/>
        <v/>
      </c>
      <c r="EA79" s="285">
        <f>HLOOKUP(DW79,Plan!$I$6:$IO$26,16,FALSE)</f>
        <v>0</v>
      </c>
      <c r="EB79" s="280" t="s">
        <v>485</v>
      </c>
      <c r="EC79" s="281" t="str">
        <f t="shared" si="370"/>
        <v>00h30  0</v>
      </c>
      <c r="ED79" s="287">
        <f t="shared" si="325"/>
        <v>0</v>
      </c>
      <c r="EE79" s="286">
        <f t="shared" si="371"/>
        <v>0</v>
      </c>
      <c r="EG79" s="208">
        <f>IFERROR(ROUNDUP((BB79*(VLOOKUP(VLOOKUP(BC79,Données!$J$2:$L$208,3,FALSE),Données!$E$10:$G$12,3,FALSE)))/1,0),0)</f>
        <v>0</v>
      </c>
      <c r="EH79" s="182">
        <f>IFERROR(ROUNDUP((BD79*(VLOOKUP(VLOOKUP(BE79,Données!$J$2:$L$208,3,FALSE),Données!$E$10:$G$12,3,FALSE)))/1,0),0)</f>
        <v>0</v>
      </c>
      <c r="EI79" s="182">
        <f>IFERROR(ROUNDUP((BF79*(VLOOKUP(VLOOKUP(BG79,Données!$J$2:$L$208,3,FALSE),Données!$E$10:$G$12,3,FALSE)))/1,0),0)</f>
        <v>0</v>
      </c>
      <c r="EJ79" s="182">
        <f>IFERROR(ROUNDUP((BH79*(VLOOKUP(VLOOKUP(BI79,Données!$J$2:$L$208,3,FALSE),Données!$E$10:$G$12,3,FALSE)))/1,0),0)</f>
        <v>0</v>
      </c>
      <c r="EK79" s="182">
        <f>IFERROR(ROUNDUP((BJ79*(VLOOKUP(VLOOKUP(BK79,Données!$J$2:$L$208,3,FALSE),Données!$E$10:$G$12,3,FALSE)))/1,0),0)</f>
        <v>0</v>
      </c>
      <c r="EL79" s="183">
        <f>IFERROR(ROUNDUP((BL79*(VLOOKUP(VLOOKUP(BM79,Données!$J$2:$L$208,3,FALSE),Données!$E$10:$G$12,3,FALSE)))/1,0),0)</f>
        <v>0</v>
      </c>
      <c r="EM79" s="181">
        <f>IF(ISNA(15/(VLOOKUP(VLOOKUP(BC79,Données!$J$2:$L$208,3,FALSE),Données!$E$10:$G$12,3,FALSE))),0,15/(VLOOKUP(VLOOKUP(BC79,Données!$J$2:$L$208,3,FALSE),Données!$E$10:$G$12,3,FALSE)))</f>
        <v>0</v>
      </c>
      <c r="EN79" s="182">
        <f>IF(ISNA(15/(VLOOKUP(VLOOKUP(BE79,Données!$J$2:$L$208,3,FALSE),Données!$E$10:$G$12,3,FALSE))),0,15/(VLOOKUP(VLOOKUP(BE79,Données!$J$2:$L$208,3,FALSE),Données!$E$10:$G$12,3,FALSE)))</f>
        <v>0</v>
      </c>
      <c r="EO79" s="182">
        <f>IF(ISNA(15/(VLOOKUP(VLOOKUP(BG79,Données!$J$2:$L$208,3,FALSE),Données!$E$10:$G$12,3,FALSE))),0,15/(VLOOKUP(VLOOKUP(BG79,Données!$J$2:$L$208,3,FALSE),Données!$E$10:$G$12,3,FALSE)))</f>
        <v>0</v>
      </c>
      <c r="EP79" s="182">
        <f>IF(ISNA(15/(VLOOKUP(VLOOKUP(BI79,Données!$J$2:$L$208,3,FALSE),Données!$E$10:$G$12,3,FALSE))),0,15/(VLOOKUP(VLOOKUP(BI79,Données!$J$2:$L$208,3,FALSE),Données!$E$10:$G$12,3,FALSE)))</f>
        <v>0</v>
      </c>
      <c r="EQ79" s="182">
        <f>IF(ISNA(15/(VLOOKUP(VLOOKUP(BK79,Données!$J$2:$L$208,3,FALSE),Données!$E$10:$G$12,3,FALSE))),0,15/(VLOOKUP(VLOOKUP(BK79,Données!$J$2:$L$208,3,FALSE),Données!$E$10:$G$12,3,FALSE)))</f>
        <v>0</v>
      </c>
      <c r="ER79" s="183">
        <f>IF(ISNA(15/(VLOOKUP(VLOOKUP(BM79,Données!$J$2:$L$208,3,FALSE),Données!$E$10:$G$12,3,FALSE))),0,15/(VLOOKUP(VLOOKUP(BM79,Données!$J$2:$L$208,3,FALSE),Données!$E$10:$G$12,3,FALSE)))</f>
        <v>0</v>
      </c>
      <c r="ES79" s="294">
        <v>79</v>
      </c>
      <c r="ET79" s="573">
        <f t="shared" si="372"/>
        <v>24</v>
      </c>
      <c r="EU79" s="213">
        <f t="shared" si="373"/>
        <v>0</v>
      </c>
      <c r="EV79" s="214" t="str">
        <f t="shared" si="326"/>
        <v/>
      </c>
      <c r="EW79" s="214">
        <f>HLOOKUP(ES79,Plan!$I$6:$IO$26,19,FALSE)</f>
        <v>0</v>
      </c>
      <c r="EX79" s="212" t="s">
        <v>485</v>
      </c>
      <c r="EY79" s="182" t="str">
        <f t="shared" si="374"/>
        <v>00h30  0</v>
      </c>
      <c r="EZ79" s="297">
        <f t="shared" si="327"/>
        <v>0</v>
      </c>
      <c r="FA79" s="296">
        <f t="shared" si="375"/>
        <v>0</v>
      </c>
      <c r="FC79" s="200">
        <f>IFERROR(ROUNDUP((BO79*(VLOOKUP(VLOOKUP(BP79,Données!$J$2:$L$208,3,FALSE),Données!$E$10:$G$12,3,FALSE)))/1,0),0)</f>
        <v>0</v>
      </c>
      <c r="FD79" s="190">
        <f>IFERROR(ROUNDUP((BQ79*(VLOOKUP(VLOOKUP(BR79,Données!$J$2:$L$208,3,FALSE),Données!$E$10:$G$12,3,FALSE)))/1,0),0)</f>
        <v>0</v>
      </c>
      <c r="FE79" s="190">
        <f>IFERROR(ROUNDUP((BS79*(VLOOKUP(VLOOKUP(BT79,Données!$J$2:$L$208,3,FALSE),Données!$E$10:$G$12,3,FALSE)))/1,0),0)</f>
        <v>0</v>
      </c>
      <c r="FF79" s="190">
        <f>IFERROR(ROUNDUP((BU79*(VLOOKUP(VLOOKUP(BV79,Données!$J$2:$L$208,3,FALSE),Données!$E$10:$G$12,3,FALSE)))/1,0),0)</f>
        <v>0</v>
      </c>
      <c r="FG79" s="190">
        <f>IFERROR(ROUNDUP((BW79*(VLOOKUP(VLOOKUP(BX79,Données!$J$2:$L$208,3,FALSE),Données!$E$10:$G$12,3,FALSE)))/1,0),0)</f>
        <v>0</v>
      </c>
      <c r="FH79" s="191">
        <f>IFERROR(ROUNDUP((BY79*(VLOOKUP(VLOOKUP(BZ79,Données!$J$2:$L$208,3,FALSE),Données!$E$10:$G$12,3,FALSE)))/1,0),0)</f>
        <v>0</v>
      </c>
      <c r="FI79" s="189">
        <f>IF(ISNA(15/(VLOOKUP(VLOOKUP(BP79,Données!$J$2:$L$208,3,FALSE),Données!$E$10:$G$12,3,FALSE))),0,15/(VLOOKUP(VLOOKUP(BP79,Données!$J$2:$L$208,3,FALSE),Données!$E$10:$G$12,3,FALSE)))</f>
        <v>0</v>
      </c>
      <c r="FJ79" s="190">
        <f>IF(ISNA(15/(VLOOKUP(VLOOKUP(BR79,Données!$J$2:$L$208,3,FALSE),Données!$E$10:$G$12,3,FALSE))),0,15/(VLOOKUP(VLOOKUP(BR79,Données!$J$2:$L$208,3,FALSE),Données!$E$10:$G$12,3,FALSE)))</f>
        <v>0</v>
      </c>
      <c r="FK79" s="190">
        <f>IF(ISNA(15/(VLOOKUP(VLOOKUP(BT79,Données!$J$2:$L$208,3,FALSE),Données!$E$10:$G$12,3,FALSE))),0,15/(VLOOKUP(VLOOKUP(BT79,Données!$J$2:$L$208,3,FALSE),Données!$E$10:$G$12,3,FALSE)))</f>
        <v>0</v>
      </c>
      <c r="FL79" s="190">
        <f>IF(ISNA(15/(VLOOKUP(VLOOKUP(BV79,Données!$J$2:$L$208,3,FALSE),Données!$E$10:$G$12,3,FALSE))),0,15/(VLOOKUP(VLOOKUP(BV79,Données!$J$2:$L$208,3,FALSE),Données!$E$10:$G$12,3,FALSE)))</f>
        <v>0</v>
      </c>
      <c r="FM79" s="190">
        <f>IF(ISNA(15/(VLOOKUP(VLOOKUP(BX79,Données!$J$2:$L$208,3,FALSE),Données!$E$10:$G$12,3,FALSE))),0,15/(VLOOKUP(VLOOKUP(BX79,Données!$J$2:$L$208,3,FALSE),Données!$E$10:$G$12,3,FALSE)))</f>
        <v>0</v>
      </c>
      <c r="FN79" s="191">
        <f>IF(ISNA(15/(VLOOKUP(VLOOKUP(BZ79,Données!$J$2:$L$208,3,FALSE),Données!$E$10:$G$12,3,FALSE))),0,15/(VLOOKUP(VLOOKUP(BZ79,Données!$J$2:$L$208,3,FALSE),Données!$E$10:$G$12,3,FALSE)))</f>
        <v>0</v>
      </c>
      <c r="FO79" s="306">
        <v>79</v>
      </c>
      <c r="FP79" s="188">
        <f t="shared" si="376"/>
        <v>36</v>
      </c>
      <c r="FQ79" s="249">
        <f t="shared" si="377"/>
        <v>0</v>
      </c>
      <c r="FR79" s="205" t="str">
        <f t="shared" si="328"/>
        <v/>
      </c>
      <c r="FS79" s="205">
        <f>HLOOKUP(FO79,Plan!$I$6:$IO$26,20,FALSE)</f>
        <v>0</v>
      </c>
      <c r="FT79" s="204" t="s">
        <v>485</v>
      </c>
      <c r="FU79" s="190" t="str">
        <f t="shared" si="378"/>
        <v>00h30  0</v>
      </c>
      <c r="FV79" s="309">
        <f t="shared" si="329"/>
        <v>0</v>
      </c>
      <c r="FW79" s="308">
        <f t="shared" si="397"/>
        <v>1459</v>
      </c>
      <c r="FY79" s="233">
        <f>IFERROR(ROUNDUP((CB79*(VLOOKUP(VLOOKUP(CC79,Données!$J$2:$L$208,3,FALSE),Données!$E$10:$G$12,3,FALSE)))/1,0),0)</f>
        <v>0</v>
      </c>
      <c r="FZ79" s="218">
        <f>IFERROR(ROUNDUP((CD79*(VLOOKUP(VLOOKUP(CE79,Données!$J$2:$L$208,3,FALSE),Données!$E$10:$G$12,3,FALSE)))/1,0),0)</f>
        <v>0</v>
      </c>
      <c r="GA79" s="218">
        <f>IFERROR(ROUNDUP((CF79*(VLOOKUP(VLOOKUP(CG79,Données!$J$2:$L$208,3,FALSE),Données!$E$10:$G$12,3,FALSE)))/1,0),0)</f>
        <v>0</v>
      </c>
      <c r="GB79" s="218">
        <f>IFERROR(ROUNDUP((CH79*(VLOOKUP(VLOOKUP(CI79,Données!$J$2:$L$208,3,FALSE),Données!$E$10:$G$12,3,FALSE)))/1,0),0)</f>
        <v>0</v>
      </c>
      <c r="GC79" s="218">
        <f>IFERROR(ROUNDUP((CJ79*(VLOOKUP(VLOOKUP(CK79,Données!$J$2:$L$208,3,FALSE),Données!$E$10:$G$12,3,FALSE)))/1,0),0)</f>
        <v>0</v>
      </c>
      <c r="GD79" s="219">
        <f>IFERROR(ROUNDUP((CL79*(VLOOKUP(VLOOKUP(CM79,Données!$J$2:$L$208,3,FALSE),Données!$E$10:$G$12,3,FALSE)))/1,0),0)</f>
        <v>0</v>
      </c>
      <c r="GE79" s="217">
        <f>IF(ISNA(15/(VLOOKUP(VLOOKUP(CC79,Données!$J$2:$L$208,3,FALSE),Données!$E$10:$G$12,3,FALSE))),0,15/(VLOOKUP(VLOOKUP(CC79,Données!$J$2:$L$208,3,FALSE),Données!$E$10:$G$12,3,FALSE)))</f>
        <v>0</v>
      </c>
      <c r="GF79" s="218">
        <f>IF(ISNA(15/(VLOOKUP(VLOOKUP(CE79,Données!$J$2:$L$208,3,FALSE),Données!$E$10:$G$12,3,FALSE))),0,15/(VLOOKUP(VLOOKUP(CE79,Données!$J$2:$L$208,3,FALSE),Données!$E$10:$G$12,3,FALSE)))</f>
        <v>0</v>
      </c>
      <c r="GG79" s="218">
        <f>IF(ISNA(15/(VLOOKUP(VLOOKUP(CG79,Données!$J$2:$L$208,3,FALSE),Données!$E$10:$G$12,3,FALSE))),0,15/(VLOOKUP(VLOOKUP(CG79,Données!$J$2:$L$208,3,FALSE),Données!$E$10:$G$12,3,FALSE)))</f>
        <v>0</v>
      </c>
      <c r="GH79" s="218">
        <f>IF(ISNA(15/(VLOOKUP(VLOOKUP(CI79,Données!$J$2:$L$208,3,FALSE),Données!$E$10:$G$12,3,FALSE))),0,15/(VLOOKUP(VLOOKUP(CI79,Données!$J$2:$L$208,3,FALSE),Données!$E$10:$G$12,3,FALSE)))</f>
        <v>0</v>
      </c>
      <c r="GI79" s="218">
        <f>IF(ISNA(15/(VLOOKUP(VLOOKUP(CK79,Données!$J$2:$L$208,3,FALSE),Données!$E$10:$G$12,3,FALSE))),0,15/(VLOOKUP(VLOOKUP(CK79,Données!$J$2:$L$208,3,FALSE),Données!$E$10:$G$12,3,FALSE)))</f>
        <v>0</v>
      </c>
      <c r="GJ79" s="219">
        <f>IF(ISNA(15/(VLOOKUP(VLOOKUP(CM79,Données!$J$2:$L$208,3,FALSE),Données!$E$10:$G$12,3,FALSE))),0,15/(VLOOKUP(VLOOKUP(CM79,Données!$J$2:$L$208,3,FALSE),Données!$E$10:$G$12,3,FALSE)))</f>
        <v>0</v>
      </c>
      <c r="GK79" s="319">
        <v>79</v>
      </c>
      <c r="GL79" s="216">
        <f t="shared" si="379"/>
        <v>36</v>
      </c>
      <c r="GM79" s="251">
        <f t="shared" si="380"/>
        <v>0</v>
      </c>
      <c r="GN79" s="238" t="str">
        <f t="shared" si="330"/>
        <v/>
      </c>
      <c r="GO79" s="238">
        <f>HLOOKUP(GK79,Plan!$I$6:$IO$26,21,FALSE)</f>
        <v>0</v>
      </c>
      <c r="GP79" s="237" t="s">
        <v>485</v>
      </c>
      <c r="GQ79" s="218" t="str">
        <f t="shared" si="381"/>
        <v>00h30  0</v>
      </c>
      <c r="GR79" s="322">
        <f t="shared" si="331"/>
        <v>0</v>
      </c>
      <c r="GS79" s="321">
        <f t="shared" si="398"/>
        <v>347</v>
      </c>
      <c r="GU79" s="428">
        <v>1.0208333333333333</v>
      </c>
      <c r="GV79" s="435" t="e">
        <f>#REF!</f>
        <v>#REF!</v>
      </c>
      <c r="GW79" s="436" t="e">
        <f>#REF!</f>
        <v>#REF!</v>
      </c>
      <c r="GX79" s="568" t="e">
        <f t="shared" si="382"/>
        <v>#REF!</v>
      </c>
      <c r="GY79" s="435" t="e">
        <f>#REF!</f>
        <v>#REF!</v>
      </c>
      <c r="GZ79" s="424" t="e">
        <f>#REF!</f>
        <v>#REF!</v>
      </c>
      <c r="HA79" s="436" t="e">
        <f>#REF!</f>
        <v>#REF!</v>
      </c>
      <c r="HB79" s="452" t="e">
        <f t="shared" si="383"/>
        <v>#REF!</v>
      </c>
      <c r="HD79" s="428">
        <v>1.0208333333333333</v>
      </c>
      <c r="HE79" s="454" t="str">
        <f>IF(AB79=0,"",IF(VLOOKUP(AC79,Données!$J$2:$M$258,4,FALSE)="G",AB79,""))</f>
        <v/>
      </c>
      <c r="HF79" s="455" t="str">
        <f>IF(AD79=0,"",IF(VLOOKUP(AE79,Données!$J$2:$M$258,4,FALSE)="G",AD79,""))</f>
        <v/>
      </c>
      <c r="HG79" s="455" t="str">
        <f>IF(AF79=0,"",IF(VLOOKUP(AG79,Données!$J$2:$M$258,4,FALSE)="G",AF79,""))</f>
        <v/>
      </c>
      <c r="HH79" s="455" t="str">
        <f>IF(AH79=0,"",IF(VLOOKUP(AI79,Données!$J$2:$M$258,4,FALSE)="G",AH79,""))</f>
        <v/>
      </c>
      <c r="HI79" s="455" t="str">
        <f>IF(AJ79=0,"",IF(VLOOKUP(AK79,Données!$J$2:$M$258,4,FALSE)="G",AJ79,""))</f>
        <v/>
      </c>
      <c r="HJ79" s="462" t="str">
        <f>IF(AL79=0,"",IF(VLOOKUP(AM79,Données!$J$2:$M$258,4,FALSE)="G",AL79,""))</f>
        <v/>
      </c>
      <c r="HK79" s="465">
        <f t="shared" si="384"/>
        <v>0</v>
      </c>
      <c r="HL79" s="454" t="str">
        <f>IF(AO79=0,"",IF(VLOOKUP(AP79,Données!$J$2:$M$258,4,FALSE)="G",AO79,""))</f>
        <v/>
      </c>
      <c r="HM79" s="455" t="str">
        <f>IF(AQ79=0,"",IF(VLOOKUP(AR79,Données!$J$2:$M$258,4,FALSE)="G",AQ79,""))</f>
        <v/>
      </c>
      <c r="HN79" s="455" t="str">
        <f>IF(AS79=0,"",IF(VLOOKUP(AT79,Données!$J$2:$M$258,4,FALSE)="G",AS79,""))</f>
        <v/>
      </c>
      <c r="HO79" s="455" t="str">
        <f>IF(AU79=0,"",IF(VLOOKUP(AV79,Données!$J$2:$M$258,4,FALSE)="G",AU79,""))</f>
        <v/>
      </c>
      <c r="HP79" s="455" t="str">
        <f>IF(AW79=0,"",IF(VLOOKUP(AX79,Données!$J$2:$M$258,4,FALSE)="G",AW79,""))</f>
        <v/>
      </c>
      <c r="HQ79" s="462" t="str">
        <f>IF(AY79=0,"",IF(VLOOKUP(AZ79,Données!$J$2:$M$258,4,FALSE)="G",AY79,""))</f>
        <v/>
      </c>
      <c r="HR79" s="465">
        <f t="shared" si="385"/>
        <v>0</v>
      </c>
      <c r="HS79" s="454" t="str">
        <f>IF(BB79=0,"",IF(VLOOKUP(BC79,Données!$J$2:$M$258,4,FALSE)="G",BB79,""))</f>
        <v/>
      </c>
      <c r="HT79" s="455" t="str">
        <f>IF(BD79=0,"",IF(VLOOKUP(BE79,Données!$J$2:$M$258,4,FALSE)="G",BD79,""))</f>
        <v/>
      </c>
      <c r="HU79" s="455" t="str">
        <f>IF(BF79=0,"",IF(VLOOKUP(BG79,Données!$J$2:$M$258,4,FALSE)="G",BF79,""))</f>
        <v/>
      </c>
      <c r="HV79" s="455" t="str">
        <f>IF(BH79=0,"",IF(VLOOKUP(BI79,Données!$J$2:$M$258,4,FALSE)="G",BH79,""))</f>
        <v/>
      </c>
      <c r="HW79" s="455" t="str">
        <f>IF(BJ79=0,"",IF(VLOOKUP(BK79,Données!$J$2:$M$258,4,FALSE)="G",BJ79,""))</f>
        <v/>
      </c>
      <c r="HX79" s="462" t="str">
        <f>IF(BL79=0,"",IF(VLOOKUP(BM79,Données!$J$2:$M$258,4,FALSE)="G",BL79,""))</f>
        <v/>
      </c>
      <c r="HY79" s="465">
        <f t="shared" si="386"/>
        <v>0</v>
      </c>
      <c r="HZ79" s="454" t="str">
        <f>IF(BO79=0,"",IF(VLOOKUP(BP79,Données!$J$2:$M$258,4,FALSE)="G",BO79,""))</f>
        <v/>
      </c>
      <c r="IA79" s="455" t="str">
        <f>IF(BQ79=0,"",IF(VLOOKUP(BR79,Données!$J$2:$M$258,4,FALSE)="G",BQ79,""))</f>
        <v/>
      </c>
      <c r="IB79" s="455" t="str">
        <f>IF(BS79=0,"",IF(VLOOKUP(BT79,Données!$J$2:$M$258,4,FALSE)="G",BS79,""))</f>
        <v/>
      </c>
      <c r="IC79" s="455" t="str">
        <f>IF(BU79=0,"",IF(VLOOKUP(BV79,Données!$J$2:$M$258,4,FALSE)="G",BU79,""))</f>
        <v/>
      </c>
      <c r="ID79" s="455" t="str">
        <f>IF(BW79=0,"",IF(VLOOKUP(BX79,Données!$J$2:$M$258,4,FALSE)="G",BW79,""))</f>
        <v/>
      </c>
      <c r="IE79" s="462" t="str">
        <f>IF(BY79=0,"",IF(VLOOKUP(BZ79,Données!$J$2:$M$258,4,FALSE)="G",BY79,""))</f>
        <v/>
      </c>
      <c r="IF79" s="465">
        <f t="shared" si="387"/>
        <v>0</v>
      </c>
      <c r="IG79" s="454" t="str">
        <f>IF(CB79=0,"",IF(VLOOKUP(CC79,Données!$J$2:$M$258,4,FALSE)="G",CB79,""))</f>
        <v/>
      </c>
      <c r="IH79" s="455" t="str">
        <f>IF(CD79=0,"",IF(VLOOKUP(CE79,Données!$J$2:$M$258,4,FALSE)="G",CD79,""))</f>
        <v/>
      </c>
      <c r="II79" s="455" t="str">
        <f>IF(CF79=0,"",IF(VLOOKUP(CG79,Données!$J$2:$M$258,4,FALSE)="G",CF79,""))</f>
        <v/>
      </c>
      <c r="IJ79" s="455" t="str">
        <f>IF(CH79=0,"",IF(VLOOKUP(CI79,Données!$J$2:$M$258,4,FALSE)="G",CH79,""))</f>
        <v/>
      </c>
      <c r="IK79" s="455" t="str">
        <f>IF(CJ79=0,"",IF(VLOOKUP(CK79,Données!$J$2:$M$258,4,FALSE)="G",CJ79,""))</f>
        <v/>
      </c>
      <c r="IL79" s="462" t="str">
        <f>IF(CL79=0,"",IF(VLOOKUP(CM79,Données!$J$2:$M$258,4,FALSE)="G",CL79,""))</f>
        <v/>
      </c>
      <c r="IM79" s="465">
        <f t="shared" si="388"/>
        <v>0</v>
      </c>
      <c r="IO79" s="489">
        <f t="shared" si="332"/>
        <v>0</v>
      </c>
      <c r="IP79" s="490">
        <f t="shared" si="333"/>
        <v>0</v>
      </c>
      <c r="IQ79" s="491">
        <f t="shared" si="334"/>
        <v>0</v>
      </c>
      <c r="IR79" s="492">
        <f t="shared" si="335"/>
        <v>0</v>
      </c>
      <c r="IS79" s="493">
        <f t="shared" si="336"/>
        <v>0</v>
      </c>
      <c r="IT79" s="490">
        <f t="shared" si="337"/>
        <v>0</v>
      </c>
      <c r="IU79" s="491">
        <f t="shared" si="389"/>
        <v>0</v>
      </c>
      <c r="IV79" s="494">
        <f t="shared" si="390"/>
        <v>0</v>
      </c>
      <c r="IW79" s="492">
        <f>HLOOKUP(FO79,Plan!$I$6:$IO$30,25,FALSE)</f>
        <v>0</v>
      </c>
      <c r="IX79" s="491" t="str">
        <f t="shared" si="338"/>
        <v>00h30  0</v>
      </c>
      <c r="IY79" s="494">
        <f t="shared" si="339"/>
        <v>0</v>
      </c>
      <c r="IZ79" s="495">
        <f t="shared" si="340"/>
        <v>0</v>
      </c>
      <c r="JA79" s="493" t="str">
        <f t="shared" si="341"/>
        <v>00h30  0</v>
      </c>
      <c r="JB79" s="494">
        <f t="shared" si="342"/>
        <v>0</v>
      </c>
      <c r="JC79" s="496">
        <f t="shared" si="343"/>
        <v>0</v>
      </c>
      <c r="JD79" s="497" t="e">
        <f t="shared" si="391"/>
        <v>#REF!</v>
      </c>
      <c r="JF79" s="521">
        <f t="shared" si="344"/>
        <v>0</v>
      </c>
      <c r="JG79" s="522">
        <f t="shared" si="345"/>
        <v>0</v>
      </c>
      <c r="JH79" s="523">
        <f t="shared" si="346"/>
        <v>0</v>
      </c>
      <c r="JI79" s="524">
        <f t="shared" si="347"/>
        <v>0</v>
      </c>
      <c r="JJ79" s="522">
        <f t="shared" si="348"/>
        <v>0</v>
      </c>
      <c r="JK79" s="525">
        <f t="shared" si="349"/>
        <v>0</v>
      </c>
      <c r="JL79" s="526">
        <f t="shared" si="350"/>
        <v>0</v>
      </c>
      <c r="JM79" s="522">
        <f t="shared" si="351"/>
        <v>0</v>
      </c>
      <c r="JN79" s="523">
        <f t="shared" si="352"/>
        <v>0</v>
      </c>
      <c r="JO79" s="565">
        <f t="shared" si="392"/>
        <v>0</v>
      </c>
      <c r="JP79" s="566">
        <f t="shared" si="393"/>
        <v>0</v>
      </c>
      <c r="JQ79" s="566">
        <f t="shared" si="394"/>
        <v>0</v>
      </c>
      <c r="JR79" s="567">
        <f>HLOOKUP(GK79,Plan!$I$6:$IO$30,25,FALSE)</f>
        <v>0</v>
      </c>
      <c r="JS79" s="524" t="str">
        <f t="shared" si="353"/>
        <v>00h30  0</v>
      </c>
      <c r="JT79" s="522">
        <f t="shared" si="354"/>
        <v>0</v>
      </c>
      <c r="JU79" s="527">
        <f t="shared" si="355"/>
        <v>0</v>
      </c>
      <c r="JV79" s="526" t="str">
        <f t="shared" si="356"/>
        <v>00h30  0</v>
      </c>
      <c r="JW79" s="522">
        <f t="shared" si="357"/>
        <v>0</v>
      </c>
      <c r="JX79" s="528">
        <f t="shared" si="358"/>
        <v>1459</v>
      </c>
      <c r="JY79" s="524" t="str">
        <f t="shared" si="359"/>
        <v>00h30  0</v>
      </c>
      <c r="JZ79" s="522">
        <f t="shared" si="360"/>
        <v>0</v>
      </c>
      <c r="KA79" s="527">
        <f t="shared" si="361"/>
        <v>347</v>
      </c>
      <c r="KB79" s="529" t="e">
        <f t="shared" si="395"/>
        <v>#REF!</v>
      </c>
    </row>
    <row r="80" spans="1:288" ht="15.75" thickTop="1" x14ac:dyDescent="0.25">
      <c r="A80" s="385">
        <f t="shared" si="253"/>
        <v>79</v>
      </c>
      <c r="B80" s="386" t="s">
        <v>406</v>
      </c>
      <c r="C80" s="387" t="s">
        <v>34</v>
      </c>
      <c r="D80" s="388" t="s">
        <v>900</v>
      </c>
      <c r="E80" s="388" t="s">
        <v>886</v>
      </c>
      <c r="F80" s="388">
        <v>77</v>
      </c>
      <c r="G80" s="394" t="str">
        <f>IF(ISNA(VLOOKUP(E80,Données!$J$2:$K$258,2,FALSE)),"",VLOOKUP(E80,Données!$J$2:$K$258,2,FALSE))</f>
        <v>Chisinau</v>
      </c>
      <c r="H80" s="80"/>
      <c r="I80" s="77" t="str">
        <f t="shared" si="362"/>
        <v>1540GPA</v>
      </c>
      <c r="J80" s="82"/>
      <c r="K80" s="344" t="s">
        <v>570</v>
      </c>
      <c r="M80" s="84">
        <f t="shared" si="254"/>
        <v>0</v>
      </c>
      <c r="N80" s="84">
        <f t="shared" si="255"/>
        <v>0</v>
      </c>
      <c r="O80" s="84">
        <f t="shared" si="256"/>
        <v>0</v>
      </c>
      <c r="P80" s="84">
        <f t="shared" si="257"/>
        <v>0</v>
      </c>
      <c r="Q80" s="84">
        <f t="shared" si="258"/>
        <v>0</v>
      </c>
      <c r="S80" s="86" t="str">
        <f t="shared" si="363"/>
        <v>1540</v>
      </c>
      <c r="T80" s="371" t="str">
        <f>VLOOKUP(S80,Données!$Q$2:$R$229,2,FALSE)</f>
        <v>1530</v>
      </c>
      <c r="U80" s="85">
        <f>COUNTIF($T$4:T80,T80)</f>
        <v>3</v>
      </c>
      <c r="V80" s="85" t="str">
        <f t="shared" si="259"/>
        <v>GPA</v>
      </c>
      <c r="W80" s="85" t="str">
        <f t="shared" si="364"/>
        <v>15303GPA</v>
      </c>
      <c r="X80" s="85">
        <f t="shared" si="260"/>
        <v>186</v>
      </c>
      <c r="Y80" s="85" t="str">
        <f t="shared" si="261"/>
        <v>PRN</v>
      </c>
    </row>
    <row r="81" spans="1:25" x14ac:dyDescent="0.25">
      <c r="A81" s="385">
        <f t="shared" si="253"/>
        <v>80</v>
      </c>
      <c r="B81" s="386" t="s">
        <v>390</v>
      </c>
      <c r="C81" s="387" t="s">
        <v>606</v>
      </c>
      <c r="D81" s="388" t="s">
        <v>859</v>
      </c>
      <c r="E81" s="388" t="s">
        <v>195</v>
      </c>
      <c r="F81" s="388">
        <v>167</v>
      </c>
      <c r="G81" s="394" t="str">
        <f>IF(ISNA(VLOOKUP(E81,Données!$J$2:$K$258,2,FALSE)),"",VLOOKUP(E81,Données!$J$2:$K$258,2,FALSE))</f>
        <v>Dublin</v>
      </c>
      <c r="H81" s="80"/>
      <c r="I81" s="77" t="str">
        <f t="shared" si="362"/>
        <v>1545TRD</v>
      </c>
      <c r="J81" s="82"/>
      <c r="K81" s="344" t="s">
        <v>571</v>
      </c>
      <c r="M81" s="84">
        <f t="shared" si="254"/>
        <v>0</v>
      </c>
      <c r="N81" s="84">
        <f t="shared" si="255"/>
        <v>0</v>
      </c>
      <c r="O81" s="84">
        <f t="shared" si="256"/>
        <v>0</v>
      </c>
      <c r="P81" s="84">
        <f t="shared" si="257"/>
        <v>0</v>
      </c>
      <c r="Q81" s="84">
        <f t="shared" si="258"/>
        <v>0</v>
      </c>
      <c r="S81" s="86" t="str">
        <f t="shared" si="363"/>
        <v>1545</v>
      </c>
      <c r="T81" s="371" t="str">
        <f>VLOOKUP(S81,Données!$Q$2:$R$229,2,FALSE)</f>
        <v>1545</v>
      </c>
      <c r="U81" s="85">
        <f>COUNTIF($T$4:T81,T81)</f>
        <v>1</v>
      </c>
      <c r="V81" s="85" t="str">
        <f t="shared" si="259"/>
        <v>TRD</v>
      </c>
      <c r="W81" s="85" t="str">
        <f t="shared" si="364"/>
        <v>15451TRD</v>
      </c>
      <c r="X81" s="85">
        <f t="shared" si="260"/>
        <v>116</v>
      </c>
      <c r="Y81" s="85" t="str">
        <f t="shared" si="261"/>
        <v>LHR</v>
      </c>
    </row>
    <row r="82" spans="1:25" x14ac:dyDescent="0.25">
      <c r="A82" s="385">
        <f t="shared" si="253"/>
        <v>81</v>
      </c>
      <c r="B82" s="386" t="s">
        <v>406</v>
      </c>
      <c r="C82" s="387" t="s">
        <v>35</v>
      </c>
      <c r="D82" s="388" t="s">
        <v>903</v>
      </c>
      <c r="E82" s="388" t="s">
        <v>260</v>
      </c>
      <c r="F82" s="388">
        <v>147</v>
      </c>
      <c r="G82" s="394" t="str">
        <f>IF(ISNA(VLOOKUP(E82,Données!$J$2:$K$258,2,FALSE)),"",VLOOKUP(E82,Données!$J$2:$K$258,2,FALSE))</f>
        <v>London Gatwick</v>
      </c>
      <c r="H82" s="80"/>
      <c r="I82" s="77" t="str">
        <f t="shared" si="362"/>
        <v>1545GPD</v>
      </c>
      <c r="J82" s="82"/>
      <c r="K82" s="344" t="s">
        <v>17</v>
      </c>
      <c r="M82" s="84">
        <f t="shared" si="254"/>
        <v>1</v>
      </c>
      <c r="N82" s="84">
        <f t="shared" si="255"/>
        <v>0</v>
      </c>
      <c r="O82" s="84">
        <f t="shared" si="256"/>
        <v>1</v>
      </c>
      <c r="P82" s="84">
        <f t="shared" si="257"/>
        <v>0</v>
      </c>
      <c r="Q82" s="84">
        <f t="shared" si="258"/>
        <v>0</v>
      </c>
      <c r="S82" s="86" t="str">
        <f t="shared" si="363"/>
        <v>1545</v>
      </c>
      <c r="T82" s="371" t="str">
        <f>VLOOKUP(S82,Données!$Q$2:$R$229,2,FALSE)</f>
        <v>1545</v>
      </c>
      <c r="U82" s="85">
        <f>COUNTIF($T$4:T82,T82)</f>
        <v>2</v>
      </c>
      <c r="V82" s="85" t="str">
        <f t="shared" si="259"/>
        <v>GPD</v>
      </c>
      <c r="W82" s="85" t="str">
        <f t="shared" si="364"/>
        <v>15452GPD</v>
      </c>
      <c r="X82" s="85">
        <f t="shared" si="260"/>
        <v>77</v>
      </c>
      <c r="Y82" s="85" t="str">
        <f t="shared" si="261"/>
        <v>KIV</v>
      </c>
    </row>
    <row r="83" spans="1:25" x14ac:dyDescent="0.25">
      <c r="A83" s="385">
        <f t="shared" si="253"/>
        <v>82</v>
      </c>
      <c r="B83" s="386" t="s">
        <v>406</v>
      </c>
      <c r="C83" s="387" t="s">
        <v>35</v>
      </c>
      <c r="D83" s="388" t="s">
        <v>848</v>
      </c>
      <c r="E83" s="388" t="s">
        <v>340</v>
      </c>
      <c r="F83" s="388">
        <v>110</v>
      </c>
      <c r="G83" s="394" t="str">
        <f>IF(ISNA(VLOOKUP(E83,Données!$J$2:$K$258,2,FALSE)),"",VLOOKUP(E83,Données!$J$2:$K$258,2,FALSE))</f>
        <v>Riyadh</v>
      </c>
      <c r="H83" s="80"/>
      <c r="I83" s="77" t="str">
        <f t="shared" si="362"/>
        <v>1550T30</v>
      </c>
      <c r="J83" s="82"/>
      <c r="K83" s="344" t="s">
        <v>572</v>
      </c>
      <c r="M83" s="84">
        <f t="shared" si="254"/>
        <v>1</v>
      </c>
      <c r="N83" s="84">
        <f t="shared" si="255"/>
        <v>0</v>
      </c>
      <c r="O83" s="84">
        <f t="shared" si="256"/>
        <v>0</v>
      </c>
      <c r="P83" s="84">
        <f t="shared" si="257"/>
        <v>0</v>
      </c>
      <c r="Q83" s="84">
        <f t="shared" si="258"/>
        <v>0</v>
      </c>
      <c r="S83" s="86" t="str">
        <f t="shared" si="363"/>
        <v>1550</v>
      </c>
      <c r="T83" s="371" t="str">
        <f>VLOOKUP(S83,Données!$Q$2:$R$229,2,FALSE)</f>
        <v>1545</v>
      </c>
      <c r="U83" s="85">
        <f>COUNTIF($T$4:T83,T83)</f>
        <v>3</v>
      </c>
      <c r="V83" s="85" t="str">
        <f t="shared" si="259"/>
        <v>T30</v>
      </c>
      <c r="W83" s="85" t="str">
        <f t="shared" si="364"/>
        <v>15453T30</v>
      </c>
      <c r="X83" s="85">
        <f t="shared" si="260"/>
        <v>167</v>
      </c>
      <c r="Y83" s="85" t="str">
        <f t="shared" si="261"/>
        <v>DUB</v>
      </c>
    </row>
    <row r="84" spans="1:25" x14ac:dyDescent="0.25">
      <c r="A84" s="385">
        <f t="shared" si="253"/>
        <v>83</v>
      </c>
      <c r="B84" s="386" t="s">
        <v>390</v>
      </c>
      <c r="C84" s="387" t="s">
        <v>608</v>
      </c>
      <c r="D84" s="388" t="s">
        <v>864</v>
      </c>
      <c r="E84" s="388" t="s">
        <v>256</v>
      </c>
      <c r="F84" s="388">
        <v>177</v>
      </c>
      <c r="G84" s="394" t="str">
        <f>IF(ISNA(VLOOKUP(E84,Données!$J$2:$K$258,2,FALSE)),"",VLOOKUP(E84,Données!$J$2:$K$258,2,FALSE))</f>
        <v>Liverpool</v>
      </c>
      <c r="H84" s="80"/>
      <c r="I84" s="77" t="str">
        <f t="shared" si="362"/>
        <v>1600GPD</v>
      </c>
      <c r="J84" s="82"/>
      <c r="K84" s="344" t="s">
        <v>573</v>
      </c>
      <c r="M84" s="84">
        <f t="shared" si="254"/>
        <v>0</v>
      </c>
      <c r="N84" s="84">
        <f t="shared" si="255"/>
        <v>2</v>
      </c>
      <c r="O84" s="84">
        <f t="shared" si="256"/>
        <v>1</v>
      </c>
      <c r="P84" s="84">
        <f t="shared" si="257"/>
        <v>0</v>
      </c>
      <c r="Q84" s="84">
        <f t="shared" si="258"/>
        <v>0</v>
      </c>
      <c r="S84" s="86" t="str">
        <f t="shared" si="363"/>
        <v>1600</v>
      </c>
      <c r="T84" s="371" t="str">
        <f>VLOOKUP(S84,Données!$Q$2:$R$229,2,FALSE)</f>
        <v>1600</v>
      </c>
      <c r="U84" s="85">
        <f>COUNTIF($T$4:T84,T84)</f>
        <v>1</v>
      </c>
      <c r="V84" s="85" t="str">
        <f t="shared" si="259"/>
        <v>GPD</v>
      </c>
      <c r="W84" s="85" t="str">
        <f t="shared" si="364"/>
        <v>16001GPD</v>
      </c>
      <c r="X84" s="85">
        <f t="shared" si="260"/>
        <v>147</v>
      </c>
      <c r="Y84" s="85" t="str">
        <f t="shared" si="261"/>
        <v>LGW</v>
      </c>
    </row>
    <row r="85" spans="1:25" x14ac:dyDescent="0.25">
      <c r="A85" s="385">
        <f t="shared" si="253"/>
        <v>84</v>
      </c>
      <c r="B85" s="386" t="s">
        <v>407</v>
      </c>
      <c r="C85" s="387" t="s">
        <v>608</v>
      </c>
      <c r="D85" s="388" t="s">
        <v>907</v>
      </c>
      <c r="E85" s="388" t="s">
        <v>352</v>
      </c>
      <c r="F85" s="388">
        <v>170</v>
      </c>
      <c r="G85" s="394" t="str">
        <f>IF(ISNA(VLOOKUP(E85,Données!$J$2:$K$258,2,FALSE)),"",VLOOKUP(E85,Données!$J$2:$K$258,2,FALSE))</f>
        <v>Sofia</v>
      </c>
      <c r="H85" s="80"/>
      <c r="I85" s="77" t="str">
        <f t="shared" si="362"/>
        <v>1600GPD</v>
      </c>
      <c r="J85" s="82"/>
      <c r="K85" s="344" t="s">
        <v>18</v>
      </c>
      <c r="M85" s="84">
        <f t="shared" si="254"/>
        <v>0</v>
      </c>
      <c r="N85" s="84">
        <f t="shared" si="255"/>
        <v>0</v>
      </c>
      <c r="O85" s="84">
        <f t="shared" si="256"/>
        <v>0</v>
      </c>
      <c r="P85" s="84">
        <f t="shared" si="257"/>
        <v>0</v>
      </c>
      <c r="Q85" s="84">
        <f t="shared" si="258"/>
        <v>0</v>
      </c>
      <c r="S85" s="86" t="str">
        <f t="shared" si="363"/>
        <v>1600</v>
      </c>
      <c r="T85" s="371" t="str">
        <f>VLOOKUP(S85,Données!$Q$2:$R$229,2,FALSE)</f>
        <v>1600</v>
      </c>
      <c r="U85" s="85">
        <f>COUNTIF($T$4:T85,T85)</f>
        <v>2</v>
      </c>
      <c r="V85" s="85" t="str">
        <f t="shared" si="259"/>
        <v>GPD</v>
      </c>
      <c r="W85" s="85" t="str">
        <f t="shared" si="364"/>
        <v>16002GPD</v>
      </c>
      <c r="X85" s="85">
        <f t="shared" si="260"/>
        <v>110</v>
      </c>
      <c r="Y85" s="85" t="str">
        <f t="shared" si="261"/>
        <v>RUH</v>
      </c>
    </row>
    <row r="86" spans="1:25" x14ac:dyDescent="0.25">
      <c r="A86" s="385">
        <f t="shared" si="253"/>
        <v>85</v>
      </c>
      <c r="B86" s="386" t="s">
        <v>405</v>
      </c>
      <c r="C86" s="387" t="s">
        <v>609</v>
      </c>
      <c r="D86" s="388" t="s">
        <v>898</v>
      </c>
      <c r="E86" s="388" t="s">
        <v>149</v>
      </c>
      <c r="F86" s="388">
        <v>186</v>
      </c>
      <c r="G86" s="394" t="str">
        <f>IF(ISNA(VLOOKUP(E86,Données!$J$2:$K$258,2,FALSE)),"",VLOOKUP(E86,Données!$J$2:$K$258,2,FALSE))</f>
        <v>Belgrade</v>
      </c>
      <c r="H86" s="80"/>
      <c r="I86" s="77" t="str">
        <f t="shared" si="362"/>
        <v>1605T30</v>
      </c>
      <c r="J86" s="82"/>
      <c r="K86" s="344" t="s">
        <v>574</v>
      </c>
      <c r="M86" s="84">
        <f t="shared" si="254"/>
        <v>0</v>
      </c>
      <c r="N86" s="84">
        <f t="shared" si="255"/>
        <v>1</v>
      </c>
      <c r="O86" s="84">
        <f t="shared" si="256"/>
        <v>0</v>
      </c>
      <c r="P86" s="84">
        <f t="shared" si="257"/>
        <v>0</v>
      </c>
      <c r="Q86" s="84">
        <f t="shared" si="258"/>
        <v>0</v>
      </c>
      <c r="S86" s="86" t="str">
        <f t="shared" si="363"/>
        <v>1605</v>
      </c>
      <c r="T86" s="371" t="str">
        <f>VLOOKUP(S86,Données!$Q$2:$R$229,2,FALSE)</f>
        <v>1600</v>
      </c>
      <c r="U86" s="85">
        <f>COUNTIF($T$4:T86,T86)</f>
        <v>3</v>
      </c>
      <c r="V86" s="85" t="str">
        <f t="shared" si="259"/>
        <v>T30</v>
      </c>
      <c r="W86" s="85" t="str">
        <f t="shared" si="364"/>
        <v>16003T30</v>
      </c>
      <c r="X86" s="85">
        <f t="shared" si="260"/>
        <v>177</v>
      </c>
      <c r="Y86" s="85" t="str">
        <f t="shared" si="261"/>
        <v>LPL</v>
      </c>
    </row>
    <row r="87" spans="1:25" x14ac:dyDescent="0.25">
      <c r="A87" s="385">
        <f t="shared" si="253"/>
        <v>86</v>
      </c>
      <c r="B87" s="386" t="s">
        <v>405</v>
      </c>
      <c r="C87" s="387" t="s">
        <v>609</v>
      </c>
      <c r="D87" s="388" t="s">
        <v>795</v>
      </c>
      <c r="E87" s="388" t="s">
        <v>260</v>
      </c>
      <c r="F87" s="388">
        <v>137</v>
      </c>
      <c r="G87" s="394" t="str">
        <f>IF(ISNA(VLOOKUP(E87,Données!$J$2:$K$258,2,FALSE)),"",VLOOKUP(E87,Données!$J$2:$K$258,2,FALSE))</f>
        <v>London Gatwick</v>
      </c>
      <c r="H87" s="80"/>
      <c r="I87" s="77" t="str">
        <f t="shared" si="362"/>
        <v>1605TRD</v>
      </c>
      <c r="J87" s="82"/>
      <c r="K87" s="344" t="s">
        <v>575</v>
      </c>
      <c r="M87" s="84">
        <f t="shared" si="254"/>
        <v>0</v>
      </c>
      <c r="N87" s="84">
        <f t="shared" si="255"/>
        <v>0</v>
      </c>
      <c r="O87" s="84">
        <f t="shared" si="256"/>
        <v>1</v>
      </c>
      <c r="P87" s="84">
        <f t="shared" si="257"/>
        <v>0</v>
      </c>
      <c r="Q87" s="84">
        <f t="shared" si="258"/>
        <v>0</v>
      </c>
      <c r="S87" s="86" t="str">
        <f t="shared" si="363"/>
        <v>1605</v>
      </c>
      <c r="T87" s="371" t="str">
        <f>VLOOKUP(S87,Données!$Q$2:$R$229,2,FALSE)</f>
        <v>1600</v>
      </c>
      <c r="U87" s="85">
        <f>COUNTIF($T$4:T87,T87)</f>
        <v>4</v>
      </c>
      <c r="V87" s="85" t="str">
        <f t="shared" si="259"/>
        <v>TRD</v>
      </c>
      <c r="W87" s="85" t="str">
        <f t="shared" si="364"/>
        <v>16004TRD</v>
      </c>
      <c r="X87" s="85">
        <f t="shared" si="260"/>
        <v>170</v>
      </c>
      <c r="Y87" s="85" t="str">
        <f t="shared" si="261"/>
        <v>SOF</v>
      </c>
    </row>
    <row r="88" spans="1:25" x14ac:dyDescent="0.25">
      <c r="A88" s="385">
        <f t="shared" si="253"/>
        <v>87</v>
      </c>
      <c r="B88" s="386" t="s">
        <v>394</v>
      </c>
      <c r="C88" s="387" t="s">
        <v>610</v>
      </c>
      <c r="D88" s="388" t="s">
        <v>894</v>
      </c>
      <c r="E88" s="388" t="s">
        <v>264</v>
      </c>
      <c r="F88" s="388">
        <v>174</v>
      </c>
      <c r="G88" s="394" t="str">
        <f>IF(ISNA(VLOOKUP(E88,Données!$J$2:$K$258,2,FALSE)),"",VLOOKUP(E88,Données!$J$2:$K$258,2,FALSE))</f>
        <v>London Luton</v>
      </c>
      <c r="H88" s="80"/>
      <c r="I88" s="77" t="str">
        <f t="shared" si="362"/>
        <v>1610GPA</v>
      </c>
      <c r="J88" s="82"/>
      <c r="K88" s="344" t="s">
        <v>19</v>
      </c>
      <c r="M88" s="84">
        <f t="shared" si="254"/>
        <v>0</v>
      </c>
      <c r="N88" s="84">
        <f t="shared" si="255"/>
        <v>0</v>
      </c>
      <c r="O88" s="84">
        <f t="shared" si="256"/>
        <v>0</v>
      </c>
      <c r="P88" s="84">
        <f t="shared" si="257"/>
        <v>1</v>
      </c>
      <c r="Q88" s="84">
        <f t="shared" si="258"/>
        <v>0</v>
      </c>
      <c r="S88" s="86" t="str">
        <f t="shared" si="363"/>
        <v>1610</v>
      </c>
      <c r="T88" s="371" t="str">
        <f>VLOOKUP(S88,Données!$Q$2:$R$229,2,FALSE)</f>
        <v>1600</v>
      </c>
      <c r="U88" s="85">
        <f>COUNTIF($T$4:T88,T88)</f>
        <v>5</v>
      </c>
      <c r="V88" s="85" t="str">
        <f t="shared" si="259"/>
        <v>GPA</v>
      </c>
      <c r="W88" s="85" t="str">
        <f t="shared" si="364"/>
        <v>16005GPA</v>
      </c>
      <c r="X88" s="85">
        <f t="shared" si="260"/>
        <v>186</v>
      </c>
      <c r="Y88" s="85" t="str">
        <f t="shared" si="261"/>
        <v>BEG</v>
      </c>
    </row>
    <row r="89" spans="1:25" x14ac:dyDescent="0.25">
      <c r="A89" s="385">
        <f t="shared" si="253"/>
        <v>88</v>
      </c>
      <c r="B89" s="386" t="s">
        <v>405</v>
      </c>
      <c r="C89" s="387" t="s">
        <v>610</v>
      </c>
      <c r="D89" s="388" t="s">
        <v>865</v>
      </c>
      <c r="E89" s="388" t="s">
        <v>181</v>
      </c>
      <c r="F89" s="388">
        <v>148</v>
      </c>
      <c r="G89" s="394" t="str">
        <f>IF(ISNA(VLOOKUP(E89,Données!$J$2:$K$258,2,FALSE)),"",VLOOKUP(E89,Données!$J$2:$K$258,2,FALSE))</f>
        <v>Casablanca</v>
      </c>
      <c r="H89" s="80"/>
      <c r="I89" s="77" t="str">
        <f t="shared" si="362"/>
        <v>1610GPA</v>
      </c>
      <c r="J89" s="82"/>
      <c r="K89" s="344" t="s">
        <v>576</v>
      </c>
      <c r="M89" s="84">
        <f t="shared" si="254"/>
        <v>0</v>
      </c>
      <c r="N89" s="84">
        <f t="shared" si="255"/>
        <v>0</v>
      </c>
      <c r="O89" s="84">
        <f t="shared" si="256"/>
        <v>0</v>
      </c>
      <c r="P89" s="84">
        <f t="shared" si="257"/>
        <v>1</v>
      </c>
      <c r="Q89" s="84">
        <f t="shared" si="258"/>
        <v>0</v>
      </c>
      <c r="S89" s="86" t="str">
        <f t="shared" si="363"/>
        <v>1610</v>
      </c>
      <c r="T89" s="371" t="str">
        <f>VLOOKUP(S89,Données!$Q$2:$R$229,2,FALSE)</f>
        <v>1600</v>
      </c>
      <c r="U89" s="85">
        <f>COUNTIF($T$4:T89,T89)</f>
        <v>6</v>
      </c>
      <c r="V89" s="85" t="str">
        <f t="shared" si="259"/>
        <v>GPA</v>
      </c>
      <c r="W89" s="85" t="str">
        <f t="shared" si="364"/>
        <v>16006GPA</v>
      </c>
      <c r="X89" s="85">
        <f t="shared" si="260"/>
        <v>137</v>
      </c>
      <c r="Y89" s="85" t="str">
        <f t="shared" si="261"/>
        <v>LGW</v>
      </c>
    </row>
    <row r="90" spans="1:25" x14ac:dyDescent="0.25">
      <c r="A90" s="385">
        <f t="shared" si="253"/>
        <v>89</v>
      </c>
      <c r="B90" s="386" t="s">
        <v>407</v>
      </c>
      <c r="C90" s="387" t="s">
        <v>37</v>
      </c>
      <c r="D90" s="388" t="s">
        <v>861</v>
      </c>
      <c r="E90" s="388" t="s">
        <v>195</v>
      </c>
      <c r="F90" s="388">
        <v>160</v>
      </c>
      <c r="G90" s="394" t="str">
        <f>IF(ISNA(VLOOKUP(E90,Données!$J$2:$K$258,2,FALSE)),"",VLOOKUP(E90,Données!$J$2:$K$258,2,FALSE))</f>
        <v>Dublin</v>
      </c>
      <c r="H90" s="80"/>
      <c r="I90" s="77" t="str">
        <f t="shared" si="362"/>
        <v>1620T40</v>
      </c>
      <c r="J90" s="82"/>
      <c r="K90" s="344" t="s">
        <v>577</v>
      </c>
      <c r="M90" s="84">
        <f t="shared" si="254"/>
        <v>0</v>
      </c>
      <c r="N90" s="84">
        <f t="shared" si="255"/>
        <v>0</v>
      </c>
      <c r="O90" s="84">
        <f t="shared" si="256"/>
        <v>0</v>
      </c>
      <c r="P90" s="84">
        <f t="shared" si="257"/>
        <v>0</v>
      </c>
      <c r="Q90" s="84">
        <f t="shared" si="258"/>
        <v>0</v>
      </c>
      <c r="S90" s="86" t="str">
        <f t="shared" si="363"/>
        <v>1620</v>
      </c>
      <c r="T90" s="371" t="str">
        <f>VLOOKUP(S90,Données!$Q$2:$R$229,2,FALSE)</f>
        <v>1615</v>
      </c>
      <c r="U90" s="85">
        <f>COUNTIF($T$4:T90,T90)</f>
        <v>1</v>
      </c>
      <c r="V90" s="85" t="str">
        <f t="shared" si="259"/>
        <v>T40</v>
      </c>
      <c r="W90" s="85" t="str">
        <f t="shared" si="364"/>
        <v>16151T40</v>
      </c>
      <c r="X90" s="85">
        <f t="shared" si="260"/>
        <v>174</v>
      </c>
      <c r="Y90" s="85" t="str">
        <f t="shared" si="261"/>
        <v>LTN</v>
      </c>
    </row>
    <row r="91" spans="1:25" x14ac:dyDescent="0.25">
      <c r="A91" s="385">
        <f t="shared" si="253"/>
        <v>90</v>
      </c>
      <c r="B91" s="386" t="s">
        <v>405</v>
      </c>
      <c r="C91" s="387" t="s">
        <v>612</v>
      </c>
      <c r="D91" s="388" t="s">
        <v>895</v>
      </c>
      <c r="E91" s="388" t="s">
        <v>362</v>
      </c>
      <c r="F91" s="388">
        <v>186</v>
      </c>
      <c r="G91" s="394" t="str">
        <f>IF(ISNA(VLOOKUP(E91,Données!$J$2:$K$258,2,FALSE)),"",VLOOKUP(E91,Données!$J$2:$K$258,2,FALSE))</f>
        <v>Tel Aviv</v>
      </c>
      <c r="H91" s="80"/>
      <c r="I91" s="77" t="str">
        <f t="shared" si="362"/>
        <v>1620GPA</v>
      </c>
      <c r="J91" s="82"/>
      <c r="K91" s="344" t="s">
        <v>20</v>
      </c>
      <c r="M91" s="84">
        <f t="shared" si="254"/>
        <v>0</v>
      </c>
      <c r="N91" s="84">
        <f t="shared" si="255"/>
        <v>0</v>
      </c>
      <c r="O91" s="84">
        <f t="shared" si="256"/>
        <v>0</v>
      </c>
      <c r="P91" s="84">
        <f t="shared" si="257"/>
        <v>0</v>
      </c>
      <c r="Q91" s="84">
        <f t="shared" si="258"/>
        <v>0</v>
      </c>
      <c r="S91" s="86" t="str">
        <f t="shared" si="363"/>
        <v>1620</v>
      </c>
      <c r="T91" s="371" t="str">
        <f>VLOOKUP(S91,Données!$Q$2:$R$229,2,FALSE)</f>
        <v>1615</v>
      </c>
      <c r="U91" s="85">
        <f>COUNTIF($T$4:T91,T91)</f>
        <v>2</v>
      </c>
      <c r="V91" s="85" t="str">
        <f t="shared" si="259"/>
        <v>GPA</v>
      </c>
      <c r="W91" s="85" t="str">
        <f t="shared" si="364"/>
        <v>16152GPA</v>
      </c>
      <c r="X91" s="85">
        <f t="shared" si="260"/>
        <v>148</v>
      </c>
      <c r="Y91" s="85" t="str">
        <f t="shared" si="261"/>
        <v>CMN</v>
      </c>
    </row>
    <row r="92" spans="1:25" x14ac:dyDescent="0.25">
      <c r="A92" s="385">
        <f t="shared" si="253"/>
        <v>91</v>
      </c>
      <c r="B92" s="386" t="s">
        <v>390</v>
      </c>
      <c r="C92" s="387" t="s">
        <v>38</v>
      </c>
      <c r="D92" s="388" t="s">
        <v>760</v>
      </c>
      <c r="E92" s="388" t="s">
        <v>262</v>
      </c>
      <c r="F92" s="388">
        <v>162</v>
      </c>
      <c r="G92" s="394" t="str">
        <f>IF(ISNA(VLOOKUP(E92,Données!$J$2:$K$258,2,FALSE)),"",VLOOKUP(E92,Données!$J$2:$K$258,2,FALSE))</f>
        <v>London Heathrow</v>
      </c>
      <c r="H92" s="80"/>
      <c r="I92" s="77" t="str">
        <f t="shared" si="362"/>
        <v>1630TRD</v>
      </c>
      <c r="J92" s="82"/>
      <c r="K92" s="344" t="s">
        <v>578</v>
      </c>
      <c r="M92" s="84">
        <f t="shared" si="254"/>
        <v>0</v>
      </c>
      <c r="N92" s="84">
        <f t="shared" si="255"/>
        <v>0</v>
      </c>
      <c r="O92" s="84">
        <f t="shared" si="256"/>
        <v>0</v>
      </c>
      <c r="P92" s="84">
        <f t="shared" si="257"/>
        <v>0</v>
      </c>
      <c r="Q92" s="84">
        <f t="shared" si="258"/>
        <v>0</v>
      </c>
      <c r="S92" s="86" t="str">
        <f t="shared" si="363"/>
        <v>1630</v>
      </c>
      <c r="T92" s="371" t="str">
        <f>VLOOKUP(S92,Données!$Q$2:$R$229,2,FALSE)</f>
        <v>1630</v>
      </c>
      <c r="U92" s="85">
        <f>COUNTIF($T$4:T92,T92)</f>
        <v>1</v>
      </c>
      <c r="V92" s="85" t="str">
        <f t="shared" si="259"/>
        <v>TRD</v>
      </c>
      <c r="W92" s="85" t="str">
        <f t="shared" si="364"/>
        <v>16301TRD</v>
      </c>
      <c r="X92" s="85">
        <f t="shared" si="260"/>
        <v>160</v>
      </c>
      <c r="Y92" s="85" t="str">
        <f t="shared" si="261"/>
        <v>DUB</v>
      </c>
    </row>
    <row r="93" spans="1:25" x14ac:dyDescent="0.25">
      <c r="A93" s="385">
        <f t="shared" si="253"/>
        <v>92</v>
      </c>
      <c r="B93" s="386" t="s">
        <v>407</v>
      </c>
      <c r="C93" s="387" t="s">
        <v>38</v>
      </c>
      <c r="D93" s="388" t="s">
        <v>800</v>
      </c>
      <c r="E93" s="388" t="s">
        <v>256</v>
      </c>
      <c r="F93" s="388">
        <v>178</v>
      </c>
      <c r="G93" s="394" t="str">
        <f>IF(ISNA(VLOOKUP(E93,Données!$J$2:$K$258,2,FALSE)),"",VLOOKUP(E93,Données!$J$2:$K$258,2,FALSE))</f>
        <v>Liverpool</v>
      </c>
      <c r="H93" s="80"/>
      <c r="I93" s="77" t="str">
        <f t="shared" si="362"/>
        <v>1635GPA</v>
      </c>
      <c r="J93" s="82"/>
      <c r="K93" s="344" t="s">
        <v>579</v>
      </c>
      <c r="M93" s="84">
        <f t="shared" si="254"/>
        <v>0</v>
      </c>
      <c r="N93" s="84">
        <f t="shared" si="255"/>
        <v>0</v>
      </c>
      <c r="O93" s="84">
        <f t="shared" si="256"/>
        <v>0</v>
      </c>
      <c r="P93" s="84">
        <f t="shared" si="257"/>
        <v>0</v>
      </c>
      <c r="Q93" s="84">
        <f t="shared" si="258"/>
        <v>0</v>
      </c>
      <c r="S93" s="86" t="str">
        <f t="shared" si="363"/>
        <v>1635</v>
      </c>
      <c r="T93" s="371" t="str">
        <f>VLOOKUP(S93,Données!$Q$2:$R$229,2,FALSE)</f>
        <v>1630</v>
      </c>
      <c r="U93" s="85">
        <f>COUNTIF($T$4:T93,T93)</f>
        <v>2</v>
      </c>
      <c r="V93" s="85" t="str">
        <f t="shared" si="259"/>
        <v>GPA</v>
      </c>
      <c r="W93" s="85" t="str">
        <f t="shared" si="364"/>
        <v>16302GPA</v>
      </c>
      <c r="X93" s="85">
        <f t="shared" si="260"/>
        <v>186</v>
      </c>
      <c r="Y93" s="85" t="str">
        <f t="shared" si="261"/>
        <v>TLV</v>
      </c>
    </row>
    <row r="94" spans="1:25" x14ac:dyDescent="0.25">
      <c r="A94" s="385">
        <f t="shared" si="253"/>
        <v>93</v>
      </c>
      <c r="B94" s="386" t="s">
        <v>407</v>
      </c>
      <c r="C94" s="387" t="s">
        <v>614</v>
      </c>
      <c r="D94" s="388" t="s">
        <v>833</v>
      </c>
      <c r="E94" s="388" t="s">
        <v>157</v>
      </c>
      <c r="F94" s="388">
        <v>172</v>
      </c>
      <c r="G94" s="394" t="str">
        <f>IF(ISNA(VLOOKUP(E94,Données!$J$2:$K$258,2,FALSE)),"",VLOOKUP(E94,Données!$J$2:$K$258,2,FALSE))</f>
        <v>Birmingham</v>
      </c>
      <c r="H94" s="80"/>
      <c r="I94" s="77" t="str">
        <f t="shared" si="362"/>
        <v>1645T30</v>
      </c>
      <c r="J94" s="82"/>
      <c r="K94" s="344" t="s">
        <v>21</v>
      </c>
      <c r="M94" s="84">
        <f t="shared" si="254"/>
        <v>0</v>
      </c>
      <c r="N94" s="84">
        <f t="shared" si="255"/>
        <v>0</v>
      </c>
      <c r="O94" s="84">
        <f t="shared" si="256"/>
        <v>0</v>
      </c>
      <c r="P94" s="84">
        <f t="shared" si="257"/>
        <v>0</v>
      </c>
      <c r="Q94" s="84">
        <f t="shared" si="258"/>
        <v>0</v>
      </c>
      <c r="S94" s="86" t="str">
        <f t="shared" si="363"/>
        <v>1645</v>
      </c>
      <c r="T94" s="371" t="str">
        <f>VLOOKUP(S94,Données!$Q$2:$R$229,2,FALSE)</f>
        <v>1645</v>
      </c>
      <c r="U94" s="85">
        <f>COUNTIF($T$4:T94,T94)</f>
        <v>1</v>
      </c>
      <c r="V94" s="85" t="str">
        <f t="shared" si="259"/>
        <v>T30</v>
      </c>
      <c r="W94" s="85" t="str">
        <f t="shared" si="364"/>
        <v>16451T30</v>
      </c>
      <c r="X94" s="85">
        <f t="shared" si="260"/>
        <v>162</v>
      </c>
      <c r="Y94" s="85" t="str">
        <f t="shared" si="261"/>
        <v>LHR</v>
      </c>
    </row>
    <row r="95" spans="1:25" x14ac:dyDescent="0.25">
      <c r="A95" s="385">
        <f t="shared" si="253"/>
        <v>94</v>
      </c>
      <c r="B95" s="386" t="s">
        <v>406</v>
      </c>
      <c r="C95" s="387" t="s">
        <v>614</v>
      </c>
      <c r="D95" s="388" t="s">
        <v>803</v>
      </c>
      <c r="E95" s="388" t="s">
        <v>260</v>
      </c>
      <c r="F95" s="388">
        <v>145</v>
      </c>
      <c r="G95" s="394" t="str">
        <f>IF(ISNA(VLOOKUP(E95,Données!$J$2:$K$258,2,FALSE)),"",VLOOKUP(E95,Données!$J$2:$K$258,2,FALSE))</f>
        <v>London Gatwick</v>
      </c>
      <c r="H95" s="80"/>
      <c r="I95" s="77" t="str">
        <f t="shared" si="362"/>
        <v>1645TRD</v>
      </c>
      <c r="J95" s="82"/>
      <c r="K95" s="344" t="s">
        <v>580</v>
      </c>
      <c r="M95" s="84">
        <f t="shared" si="254"/>
        <v>0</v>
      </c>
      <c r="N95" s="84">
        <f t="shared" si="255"/>
        <v>0</v>
      </c>
      <c r="O95" s="84">
        <f t="shared" si="256"/>
        <v>0</v>
      </c>
      <c r="P95" s="84">
        <f t="shared" si="257"/>
        <v>0</v>
      </c>
      <c r="Q95" s="84">
        <f t="shared" si="258"/>
        <v>0</v>
      </c>
      <c r="S95" s="86" t="str">
        <f t="shared" si="363"/>
        <v>1645</v>
      </c>
      <c r="T95" s="371" t="str">
        <f>VLOOKUP(S95,Données!$Q$2:$R$229,2,FALSE)</f>
        <v>1645</v>
      </c>
      <c r="U95" s="85">
        <f>COUNTIF($T$4:T95,T95)</f>
        <v>2</v>
      </c>
      <c r="V95" s="85" t="str">
        <f t="shared" si="259"/>
        <v>TRD</v>
      </c>
      <c r="W95" s="85" t="str">
        <f t="shared" si="364"/>
        <v>16452TRD</v>
      </c>
      <c r="X95" s="85">
        <f t="shared" si="260"/>
        <v>178</v>
      </c>
      <c r="Y95" s="85" t="str">
        <f t="shared" si="261"/>
        <v>LPL</v>
      </c>
    </row>
    <row r="96" spans="1:25" x14ac:dyDescent="0.25">
      <c r="A96" s="385">
        <f t="shared" si="253"/>
        <v>95</v>
      </c>
      <c r="B96" s="386" t="s">
        <v>390</v>
      </c>
      <c r="C96" s="387" t="s">
        <v>616</v>
      </c>
      <c r="D96" s="388" t="s">
        <v>761</v>
      </c>
      <c r="E96" s="388" t="s">
        <v>262</v>
      </c>
      <c r="F96" s="388">
        <v>137</v>
      </c>
      <c r="G96" s="394" t="str">
        <f>IF(ISNA(VLOOKUP(E96,Données!$J$2:$K$258,2,FALSE)),"",VLOOKUP(E96,Données!$J$2:$K$258,2,FALSE))</f>
        <v>London Heathrow</v>
      </c>
      <c r="H96" s="80"/>
      <c r="I96" s="77" t="str">
        <f t="shared" si="362"/>
        <v>1650TRD</v>
      </c>
      <c r="J96" s="82"/>
      <c r="K96" s="344" t="s">
        <v>581</v>
      </c>
      <c r="M96" s="84">
        <f t="shared" si="254"/>
        <v>0</v>
      </c>
      <c r="N96" s="84">
        <f t="shared" si="255"/>
        <v>1</v>
      </c>
      <c r="O96" s="84">
        <f t="shared" si="256"/>
        <v>1</v>
      </c>
      <c r="P96" s="84">
        <f t="shared" si="257"/>
        <v>0</v>
      </c>
      <c r="Q96" s="84">
        <f t="shared" si="258"/>
        <v>0</v>
      </c>
      <c r="S96" s="86" t="str">
        <f t="shared" si="363"/>
        <v>1650</v>
      </c>
      <c r="T96" s="371" t="str">
        <f>VLOOKUP(S96,Données!$Q$2:$R$229,2,FALSE)</f>
        <v>1645</v>
      </c>
      <c r="U96" s="85">
        <f>COUNTIF($T$4:T96,T96)</f>
        <v>3</v>
      </c>
      <c r="V96" s="85" t="str">
        <f t="shared" si="259"/>
        <v>TRD</v>
      </c>
      <c r="W96" s="85" t="str">
        <f t="shared" si="364"/>
        <v>16453TRD</v>
      </c>
      <c r="X96" s="85">
        <f t="shared" si="260"/>
        <v>172</v>
      </c>
      <c r="Y96" s="85" t="str">
        <f t="shared" si="261"/>
        <v>BHX</v>
      </c>
    </row>
    <row r="97" spans="1:25" x14ac:dyDescent="0.25">
      <c r="A97" s="385">
        <f t="shared" si="253"/>
        <v>96</v>
      </c>
      <c r="B97" s="386" t="s">
        <v>407</v>
      </c>
      <c r="C97" s="387" t="s">
        <v>40</v>
      </c>
      <c r="D97" s="388" t="s">
        <v>862</v>
      </c>
      <c r="E97" s="388" t="s">
        <v>181</v>
      </c>
      <c r="F97" s="388">
        <v>134</v>
      </c>
      <c r="G97" s="394" t="str">
        <f>IF(ISNA(VLOOKUP(E97,Données!$J$2:$K$258,2,FALSE)),"",VLOOKUP(E97,Données!$J$2:$K$258,2,FALSE))</f>
        <v>Casablanca</v>
      </c>
      <c r="H97" s="80"/>
      <c r="I97" s="77" t="str">
        <f t="shared" si="362"/>
        <v>1650GPD</v>
      </c>
      <c r="J97" s="82"/>
      <c r="K97" s="344" t="s">
        <v>22</v>
      </c>
      <c r="M97" s="84">
        <f t="shared" si="254"/>
        <v>1</v>
      </c>
      <c r="N97" s="84">
        <f t="shared" si="255"/>
        <v>0</v>
      </c>
      <c r="O97" s="84">
        <f t="shared" si="256"/>
        <v>0</v>
      </c>
      <c r="P97" s="84">
        <f t="shared" si="257"/>
        <v>0</v>
      </c>
      <c r="Q97" s="84">
        <f t="shared" si="258"/>
        <v>0</v>
      </c>
      <c r="S97" s="86" t="str">
        <f t="shared" si="363"/>
        <v>1650</v>
      </c>
      <c r="T97" s="371" t="str">
        <f>VLOOKUP(S97,Données!$Q$2:$R$229,2,FALSE)</f>
        <v>1645</v>
      </c>
      <c r="U97" s="85">
        <f>COUNTIF($T$4:T97,T97)</f>
        <v>4</v>
      </c>
      <c r="V97" s="85" t="str">
        <f t="shared" si="259"/>
        <v>GPD</v>
      </c>
      <c r="W97" s="85" t="str">
        <f t="shared" si="364"/>
        <v>16454GPD</v>
      </c>
      <c r="X97" s="85">
        <f t="shared" si="260"/>
        <v>145</v>
      </c>
      <c r="Y97" s="85" t="str">
        <f t="shared" si="261"/>
        <v>LGW</v>
      </c>
    </row>
    <row r="98" spans="1:25" x14ac:dyDescent="0.25">
      <c r="A98" s="385">
        <f t="shared" si="253"/>
        <v>97</v>
      </c>
      <c r="B98" s="386" t="s">
        <v>405</v>
      </c>
      <c r="C98" s="387" t="s">
        <v>40</v>
      </c>
      <c r="D98" s="388" t="s">
        <v>841</v>
      </c>
      <c r="E98" s="388" t="s">
        <v>370</v>
      </c>
      <c r="F98" s="388">
        <v>158</v>
      </c>
      <c r="G98" s="394" t="str">
        <f>IF(ISNA(VLOOKUP(E98,Données!$J$2:$K$258,2,FALSE)),"",VLOOKUP(E98,Données!$J$2:$K$258,2,FALSE))</f>
        <v>Tunis</v>
      </c>
      <c r="H98" s="80"/>
      <c r="I98" s="77" t="str">
        <f t="shared" si="362"/>
        <v>1705T30</v>
      </c>
      <c r="J98" s="82"/>
      <c r="K98" s="344" t="s">
        <v>582</v>
      </c>
      <c r="M98" s="84">
        <f t="shared" si="254"/>
        <v>0</v>
      </c>
      <c r="N98" s="84">
        <f t="shared" si="255"/>
        <v>0</v>
      </c>
      <c r="O98" s="84">
        <f t="shared" si="256"/>
        <v>1</v>
      </c>
      <c r="P98" s="84">
        <f t="shared" si="257"/>
        <v>0</v>
      </c>
      <c r="Q98" s="84">
        <f t="shared" si="258"/>
        <v>0</v>
      </c>
      <c r="S98" s="86" t="str">
        <f t="shared" si="363"/>
        <v>1705</v>
      </c>
      <c r="T98" s="371" t="str">
        <f>VLOOKUP(S98,Données!$Q$2:$R$229,2,FALSE)</f>
        <v>1700</v>
      </c>
      <c r="U98" s="85">
        <f>COUNTIF($T$4:T98,T98)</f>
        <v>1</v>
      </c>
      <c r="V98" s="85" t="str">
        <f t="shared" si="259"/>
        <v>T30</v>
      </c>
      <c r="W98" s="85" t="str">
        <f t="shared" si="364"/>
        <v>17001T30</v>
      </c>
      <c r="X98" s="85">
        <f t="shared" si="260"/>
        <v>137</v>
      </c>
      <c r="Y98" s="85" t="str">
        <f t="shared" si="261"/>
        <v>LHR</v>
      </c>
    </row>
    <row r="99" spans="1:25" x14ac:dyDescent="0.25">
      <c r="A99" s="385">
        <f t="shared" si="253"/>
        <v>98</v>
      </c>
      <c r="B99" s="386" t="s">
        <v>407</v>
      </c>
      <c r="C99" s="387" t="s">
        <v>41</v>
      </c>
      <c r="D99" s="388" t="s">
        <v>780</v>
      </c>
      <c r="E99" s="388" t="s">
        <v>262</v>
      </c>
      <c r="F99" s="388">
        <v>85</v>
      </c>
      <c r="G99" s="394" t="str">
        <f>IF(ISNA(VLOOKUP(E99,Données!$J$2:$K$258,2,FALSE)),"",VLOOKUP(E99,Données!$J$2:$K$258,2,FALSE))</f>
        <v>London Heathrow</v>
      </c>
      <c r="H99" s="80"/>
      <c r="I99" s="77" t="str">
        <f t="shared" si="362"/>
        <v>1715TRD</v>
      </c>
      <c r="J99" s="82"/>
      <c r="K99" s="344" t="s">
        <v>583</v>
      </c>
      <c r="M99" s="84">
        <f t="shared" si="254"/>
        <v>0</v>
      </c>
      <c r="N99" s="84">
        <f t="shared" si="255"/>
        <v>0</v>
      </c>
      <c r="O99" s="84">
        <f t="shared" si="256"/>
        <v>0</v>
      </c>
      <c r="P99" s="84">
        <f t="shared" si="257"/>
        <v>0</v>
      </c>
      <c r="Q99" s="84">
        <f t="shared" si="258"/>
        <v>0</v>
      </c>
      <c r="S99" s="86" t="str">
        <f t="shared" si="363"/>
        <v>1715</v>
      </c>
      <c r="T99" s="371" t="str">
        <f>VLOOKUP(S99,Données!$Q$2:$R$229,2,FALSE)</f>
        <v>1715</v>
      </c>
      <c r="U99" s="85">
        <f>COUNTIF($T$4:T99,T99)</f>
        <v>1</v>
      </c>
      <c r="V99" s="85" t="str">
        <f t="shared" si="259"/>
        <v>TRD</v>
      </c>
      <c r="W99" s="85" t="str">
        <f t="shared" si="364"/>
        <v>17151TRD</v>
      </c>
      <c r="X99" s="85">
        <f t="shared" si="260"/>
        <v>134</v>
      </c>
      <c r="Y99" s="85" t="str">
        <f t="shared" si="261"/>
        <v>CMN</v>
      </c>
    </row>
    <row r="100" spans="1:25" x14ac:dyDescent="0.25">
      <c r="A100" s="385">
        <f t="shared" si="253"/>
        <v>99</v>
      </c>
      <c r="B100" s="386" t="s">
        <v>405</v>
      </c>
      <c r="C100" s="387" t="s">
        <v>41</v>
      </c>
      <c r="D100" s="388" t="s">
        <v>796</v>
      </c>
      <c r="E100" s="388" t="s">
        <v>232</v>
      </c>
      <c r="F100" s="388">
        <v>164</v>
      </c>
      <c r="G100" s="394" t="str">
        <f>IF(ISNA(VLOOKUP(E100,Données!$J$2:$K$258,2,FALSE)),"",VLOOKUP(E100,Données!$J$2:$K$258,2,FALSE))</f>
        <v>Istanbul</v>
      </c>
      <c r="H100" s="80"/>
      <c r="I100" s="77" t="str">
        <f t="shared" si="362"/>
        <v>1715GPA</v>
      </c>
      <c r="J100" s="82"/>
      <c r="K100" s="344" t="s">
        <v>23</v>
      </c>
      <c r="M100" s="84">
        <f t="shared" si="254"/>
        <v>0</v>
      </c>
      <c r="N100" s="84">
        <f t="shared" si="255"/>
        <v>0</v>
      </c>
      <c r="O100" s="84">
        <f t="shared" si="256"/>
        <v>1</v>
      </c>
      <c r="P100" s="84">
        <f t="shared" si="257"/>
        <v>0</v>
      </c>
      <c r="Q100" s="84">
        <f t="shared" si="258"/>
        <v>0</v>
      </c>
      <c r="S100" s="86" t="str">
        <f t="shared" si="363"/>
        <v>1715</v>
      </c>
      <c r="T100" s="371" t="str">
        <f>VLOOKUP(S100,Données!$Q$2:$R$229,2,FALSE)</f>
        <v>1715</v>
      </c>
      <c r="U100" s="85">
        <f>COUNTIF($T$4:T100,T100)</f>
        <v>2</v>
      </c>
      <c r="V100" s="85" t="str">
        <f t="shared" si="259"/>
        <v>GPA</v>
      </c>
      <c r="W100" s="85" t="str">
        <f t="shared" si="364"/>
        <v>17152GPA</v>
      </c>
      <c r="X100" s="85">
        <f t="shared" ref="X100:X131" si="399">F98</f>
        <v>158</v>
      </c>
      <c r="Y100" s="85" t="str">
        <f t="shared" ref="Y100:Y131" si="400">E98</f>
        <v>TUN</v>
      </c>
    </row>
    <row r="101" spans="1:25" x14ac:dyDescent="0.25">
      <c r="A101" s="385">
        <f t="shared" si="253"/>
        <v>100</v>
      </c>
      <c r="B101" s="386" t="s">
        <v>407</v>
      </c>
      <c r="C101" s="387" t="s">
        <v>622</v>
      </c>
      <c r="D101" s="388" t="s">
        <v>781</v>
      </c>
      <c r="E101" s="388" t="s">
        <v>262</v>
      </c>
      <c r="F101" s="388">
        <v>115</v>
      </c>
      <c r="G101" s="394" t="str">
        <f>IF(ISNA(VLOOKUP(E101,Données!$J$2:$K$258,2,FALSE)),"",VLOOKUP(E101,Données!$J$2:$K$258,2,FALSE))</f>
        <v>London Heathrow</v>
      </c>
      <c r="H101" s="80"/>
      <c r="I101" s="77" t="str">
        <f t="shared" si="362"/>
        <v>1730TRD</v>
      </c>
      <c r="J101" s="82"/>
      <c r="K101" s="344" t="s">
        <v>584</v>
      </c>
      <c r="M101" s="84">
        <f t="shared" si="254"/>
        <v>0</v>
      </c>
      <c r="N101" s="84">
        <f t="shared" si="255"/>
        <v>0</v>
      </c>
      <c r="O101" s="84">
        <f t="shared" si="256"/>
        <v>0</v>
      </c>
      <c r="P101" s="84">
        <f t="shared" si="257"/>
        <v>0</v>
      </c>
      <c r="Q101" s="84">
        <f t="shared" si="258"/>
        <v>0</v>
      </c>
      <c r="S101" s="86" t="str">
        <f t="shared" si="363"/>
        <v>1730</v>
      </c>
      <c r="T101" s="371" t="str">
        <f>VLOOKUP(S101,Données!$Q$2:$R$229,2,FALSE)</f>
        <v>1730</v>
      </c>
      <c r="U101" s="85">
        <f>COUNTIF($T$4:T101,T101)</f>
        <v>1</v>
      </c>
      <c r="V101" s="85" t="str">
        <f t="shared" si="259"/>
        <v>TRD</v>
      </c>
      <c r="W101" s="85" t="str">
        <f t="shared" si="364"/>
        <v>17301TRD</v>
      </c>
      <c r="X101" s="85">
        <f t="shared" si="399"/>
        <v>85</v>
      </c>
      <c r="Y101" s="85" t="str">
        <f t="shared" si="400"/>
        <v>LHR</v>
      </c>
    </row>
    <row r="102" spans="1:25" x14ac:dyDescent="0.25">
      <c r="A102" s="385">
        <f t="shared" si="253"/>
        <v>101</v>
      </c>
      <c r="B102" s="386" t="s">
        <v>390</v>
      </c>
      <c r="C102" s="387" t="s">
        <v>623</v>
      </c>
      <c r="D102" s="388" t="s">
        <v>928</v>
      </c>
      <c r="E102" s="388" t="s">
        <v>310</v>
      </c>
      <c r="F102" s="388">
        <v>186</v>
      </c>
      <c r="G102" s="394" t="str">
        <f>IF(ISNA(VLOOKUP(E102,Données!$J$2:$K$258,2,FALSE)),"",VLOOKUP(E102,Données!$J$2:$K$258,2,FALSE))</f>
        <v>Newcastel</v>
      </c>
      <c r="H102" s="80"/>
      <c r="I102" s="77" t="str">
        <f t="shared" si="362"/>
        <v>1730GPA</v>
      </c>
      <c r="J102" s="82"/>
      <c r="K102" s="344" t="s">
        <v>585</v>
      </c>
      <c r="M102" s="84">
        <f t="shared" si="254"/>
        <v>1</v>
      </c>
      <c r="N102" s="84">
        <f t="shared" si="255"/>
        <v>0</v>
      </c>
      <c r="O102" s="84">
        <f t="shared" si="256"/>
        <v>0</v>
      </c>
      <c r="P102" s="84">
        <f t="shared" si="257"/>
        <v>0</v>
      </c>
      <c r="Q102" s="84">
        <f t="shared" si="258"/>
        <v>0</v>
      </c>
      <c r="S102" s="86" t="str">
        <f t="shared" si="363"/>
        <v>1730</v>
      </c>
      <c r="T102" s="371" t="str">
        <f>VLOOKUP(S102,Données!$Q$2:$R$229,2,FALSE)</f>
        <v>1730</v>
      </c>
      <c r="U102" s="85">
        <f>COUNTIF($T$4:T102,T102)</f>
        <v>2</v>
      </c>
      <c r="V102" s="85" t="str">
        <f t="shared" si="259"/>
        <v>GPA</v>
      </c>
      <c r="W102" s="85" t="str">
        <f t="shared" si="364"/>
        <v>17302GPA</v>
      </c>
      <c r="X102" s="85">
        <f t="shared" si="399"/>
        <v>164</v>
      </c>
      <c r="Y102" s="85" t="str">
        <f t="shared" si="400"/>
        <v>IST</v>
      </c>
    </row>
    <row r="103" spans="1:25" x14ac:dyDescent="0.25">
      <c r="A103" s="385">
        <f t="shared" si="253"/>
        <v>102</v>
      </c>
      <c r="B103" s="386" t="s">
        <v>406</v>
      </c>
      <c r="C103" s="387" t="s">
        <v>623</v>
      </c>
      <c r="D103" s="388" t="s">
        <v>804</v>
      </c>
      <c r="E103" s="388" t="s">
        <v>258</v>
      </c>
      <c r="F103" s="388">
        <v>100</v>
      </c>
      <c r="G103" s="394" t="str">
        <f>IF(ISNA(VLOOKUP(E103,Données!$J$2:$K$258,2,FALSE)),"",VLOOKUP(E103,Données!$J$2:$K$258,2,FALSE))</f>
        <v>London City</v>
      </c>
      <c r="H103" s="80"/>
      <c r="I103" s="77" t="str">
        <f t="shared" si="362"/>
        <v>1750TRD</v>
      </c>
      <c r="J103" s="82"/>
      <c r="K103" s="344" t="s">
        <v>24</v>
      </c>
      <c r="M103" s="84">
        <f t="shared" si="254"/>
        <v>0</v>
      </c>
      <c r="N103" s="84">
        <f t="shared" si="255"/>
        <v>0</v>
      </c>
      <c r="O103" s="84">
        <f t="shared" si="256"/>
        <v>0</v>
      </c>
      <c r="P103" s="84">
        <f t="shared" si="257"/>
        <v>0</v>
      </c>
      <c r="Q103" s="84">
        <f t="shared" si="258"/>
        <v>0</v>
      </c>
      <c r="S103" s="86" t="str">
        <f t="shared" si="363"/>
        <v>1750</v>
      </c>
      <c r="T103" s="371" t="str">
        <f>VLOOKUP(S103,Données!$Q$2:$R$229,2,FALSE)</f>
        <v>1745</v>
      </c>
      <c r="U103" s="85">
        <f>COUNTIF($T$4:T103,T103)</f>
        <v>1</v>
      </c>
      <c r="V103" s="85" t="str">
        <f t="shared" si="259"/>
        <v>TRD</v>
      </c>
      <c r="W103" s="85" t="str">
        <f t="shared" si="364"/>
        <v>17451TRD</v>
      </c>
      <c r="X103" s="85">
        <f t="shared" si="399"/>
        <v>115</v>
      </c>
      <c r="Y103" s="85" t="str">
        <f t="shared" si="400"/>
        <v>LHR</v>
      </c>
    </row>
    <row r="104" spans="1:25" x14ac:dyDescent="0.25">
      <c r="A104" s="385">
        <f t="shared" si="253"/>
        <v>103</v>
      </c>
      <c r="B104" s="386" t="s">
        <v>390</v>
      </c>
      <c r="C104" s="387" t="s">
        <v>43</v>
      </c>
      <c r="D104" s="388" t="s">
        <v>835</v>
      </c>
      <c r="E104" s="388" t="s">
        <v>262</v>
      </c>
      <c r="F104" s="388">
        <v>134</v>
      </c>
      <c r="G104" s="394" t="str">
        <f>IF(ISNA(VLOOKUP(E104,Données!$J$2:$K$258,2,FALSE)),"",VLOOKUP(E104,Données!$J$2:$K$258,2,FALSE))</f>
        <v>London Heathrow</v>
      </c>
      <c r="H104" s="80"/>
      <c r="I104" s="77" t="str">
        <f t="shared" si="362"/>
        <v>1755T30</v>
      </c>
      <c r="J104" s="82"/>
      <c r="K104" s="344" t="s">
        <v>586</v>
      </c>
      <c r="M104" s="84">
        <f t="shared" si="254"/>
        <v>0</v>
      </c>
      <c r="N104" s="84">
        <f t="shared" si="255"/>
        <v>0</v>
      </c>
      <c r="O104" s="84">
        <f t="shared" si="256"/>
        <v>0</v>
      </c>
      <c r="P104" s="84">
        <f t="shared" si="257"/>
        <v>0</v>
      </c>
      <c r="Q104" s="84">
        <f t="shared" si="258"/>
        <v>0</v>
      </c>
      <c r="S104" s="86" t="str">
        <f t="shared" si="363"/>
        <v>1755</v>
      </c>
      <c r="T104" s="371" t="str">
        <f>VLOOKUP(S104,Données!$Q$2:$R$229,2,FALSE)</f>
        <v>1745</v>
      </c>
      <c r="U104" s="85">
        <f>COUNTIF($T$4:T104,T104)</f>
        <v>2</v>
      </c>
      <c r="V104" s="85" t="str">
        <f t="shared" si="259"/>
        <v>T30</v>
      </c>
      <c r="W104" s="85" t="str">
        <f t="shared" si="364"/>
        <v>17452T30</v>
      </c>
      <c r="X104" s="85">
        <f t="shared" si="399"/>
        <v>186</v>
      </c>
      <c r="Y104" s="85" t="str">
        <f t="shared" si="400"/>
        <v>NCL</v>
      </c>
    </row>
    <row r="105" spans="1:25" x14ac:dyDescent="0.25">
      <c r="A105" s="385">
        <f t="shared" si="253"/>
        <v>104</v>
      </c>
      <c r="B105" s="386" t="s">
        <v>407</v>
      </c>
      <c r="C105" s="387" t="s">
        <v>624</v>
      </c>
      <c r="D105" s="388" t="s">
        <v>839</v>
      </c>
      <c r="E105" s="388" t="s">
        <v>370</v>
      </c>
      <c r="F105" s="388">
        <v>110</v>
      </c>
      <c r="G105" s="394" t="str">
        <f>IF(ISNA(VLOOKUP(E105,Données!$J$2:$K$258,2,FALSE)),"",VLOOKUP(E105,Données!$J$2:$K$258,2,FALSE))</f>
        <v>Tunis</v>
      </c>
      <c r="H105" s="80"/>
      <c r="I105" s="77" t="str">
        <f t="shared" si="362"/>
        <v>1755GPD</v>
      </c>
      <c r="J105" s="82"/>
      <c r="K105" s="344" t="s">
        <v>587</v>
      </c>
      <c r="M105" s="84">
        <f t="shared" si="254"/>
        <v>0</v>
      </c>
      <c r="N105" s="84">
        <f t="shared" si="255"/>
        <v>0</v>
      </c>
      <c r="O105" s="84">
        <f t="shared" si="256"/>
        <v>0</v>
      </c>
      <c r="P105" s="84">
        <f t="shared" si="257"/>
        <v>0</v>
      </c>
      <c r="Q105" s="84">
        <f t="shared" si="258"/>
        <v>0</v>
      </c>
      <c r="S105" s="86" t="str">
        <f t="shared" si="363"/>
        <v>1755</v>
      </c>
      <c r="T105" s="371" t="str">
        <f>VLOOKUP(S105,Données!$Q$2:$R$229,2,FALSE)</f>
        <v>1745</v>
      </c>
      <c r="U105" s="85">
        <f>COUNTIF($T$4:T105,T105)</f>
        <v>3</v>
      </c>
      <c r="V105" s="85" t="str">
        <f t="shared" si="259"/>
        <v>GPD</v>
      </c>
      <c r="W105" s="85" t="str">
        <f t="shared" si="364"/>
        <v>17453GPD</v>
      </c>
      <c r="X105" s="85">
        <f t="shared" si="399"/>
        <v>100</v>
      </c>
      <c r="Y105" s="85" t="str">
        <f t="shared" si="400"/>
        <v>LCY</v>
      </c>
    </row>
    <row r="106" spans="1:25" x14ac:dyDescent="0.25">
      <c r="A106" s="385">
        <f t="shared" si="253"/>
        <v>105</v>
      </c>
      <c r="B106" s="386" t="s">
        <v>407</v>
      </c>
      <c r="C106" s="387" t="s">
        <v>626</v>
      </c>
      <c r="D106" s="388" t="s">
        <v>782</v>
      </c>
      <c r="E106" s="388" t="s">
        <v>232</v>
      </c>
      <c r="F106" s="388">
        <v>167</v>
      </c>
      <c r="G106" s="394" t="str">
        <f>IF(ISNA(VLOOKUP(E106,Données!$J$2:$K$258,2,FALSE)),"",VLOOKUP(E106,Données!$J$2:$K$258,2,FALSE))</f>
        <v>Istanbul</v>
      </c>
      <c r="H106" s="80"/>
      <c r="I106" s="77" t="str">
        <f t="shared" si="362"/>
        <v>1800T30</v>
      </c>
      <c r="J106" s="82"/>
      <c r="K106" s="344" t="s">
        <v>25</v>
      </c>
      <c r="M106" s="84">
        <f t="shared" si="254"/>
        <v>0</v>
      </c>
      <c r="N106" s="84">
        <f t="shared" si="255"/>
        <v>0</v>
      </c>
      <c r="O106" s="84">
        <f t="shared" si="256"/>
        <v>0</v>
      </c>
      <c r="P106" s="84">
        <f t="shared" si="257"/>
        <v>0</v>
      </c>
      <c r="Q106" s="84">
        <f t="shared" si="258"/>
        <v>0</v>
      </c>
      <c r="S106" s="86" t="str">
        <f t="shared" si="363"/>
        <v>1800</v>
      </c>
      <c r="T106" s="371" t="str">
        <f>VLOOKUP(S106,Données!$Q$2:$R$229,2,FALSE)</f>
        <v>1800</v>
      </c>
      <c r="U106" s="85">
        <f>COUNTIF($T$4:T106,T106)</f>
        <v>1</v>
      </c>
      <c r="V106" s="85" t="str">
        <f t="shared" si="259"/>
        <v>T30</v>
      </c>
      <c r="W106" s="85" t="str">
        <f t="shared" si="364"/>
        <v>18001T30</v>
      </c>
      <c r="X106" s="85">
        <f t="shared" si="399"/>
        <v>134</v>
      </c>
      <c r="Y106" s="85" t="str">
        <f t="shared" si="400"/>
        <v>LHR</v>
      </c>
    </row>
    <row r="107" spans="1:25" x14ac:dyDescent="0.25">
      <c r="A107" s="385">
        <f t="shared" si="253"/>
        <v>106</v>
      </c>
      <c r="B107" s="386" t="s">
        <v>405</v>
      </c>
      <c r="C107" s="387" t="s">
        <v>626</v>
      </c>
      <c r="D107" s="388" t="s">
        <v>866</v>
      </c>
      <c r="E107" s="388" t="s">
        <v>294</v>
      </c>
      <c r="F107" s="388">
        <v>126</v>
      </c>
      <c r="G107" s="394" t="str">
        <f>IF(ISNA(VLOOKUP(E107,Données!$J$2:$K$258,2,FALSE)),"",VLOOKUP(E107,Données!$J$2:$K$258,2,FALSE))</f>
        <v>Moscow Doomodedovo</v>
      </c>
      <c r="H107" s="80"/>
      <c r="I107" s="77" t="str">
        <f t="shared" si="362"/>
        <v>1805TRD</v>
      </c>
      <c r="J107" s="82"/>
      <c r="K107" s="344" t="s">
        <v>588</v>
      </c>
      <c r="M107" s="84">
        <f t="shared" si="254"/>
        <v>0</v>
      </c>
      <c r="N107" s="84">
        <f t="shared" si="255"/>
        <v>0</v>
      </c>
      <c r="O107" s="84">
        <f t="shared" si="256"/>
        <v>0</v>
      </c>
      <c r="P107" s="84">
        <f t="shared" si="257"/>
        <v>1</v>
      </c>
      <c r="Q107" s="84">
        <f t="shared" si="258"/>
        <v>0</v>
      </c>
      <c r="S107" s="86" t="str">
        <f t="shared" si="363"/>
        <v>1805</v>
      </c>
      <c r="T107" s="371" t="str">
        <f>VLOOKUP(S107,Données!$Q$2:$R$229,2,FALSE)</f>
        <v>1800</v>
      </c>
      <c r="U107" s="85">
        <f>COUNTIF($T$4:T107,T107)</f>
        <v>2</v>
      </c>
      <c r="V107" s="85" t="str">
        <f t="shared" si="259"/>
        <v>TRD</v>
      </c>
      <c r="W107" s="85" t="str">
        <f t="shared" si="364"/>
        <v>18002TRD</v>
      </c>
      <c r="X107" s="85">
        <f t="shared" si="399"/>
        <v>110</v>
      </c>
      <c r="Y107" s="85" t="str">
        <f t="shared" si="400"/>
        <v>TUN</v>
      </c>
    </row>
    <row r="108" spans="1:25" x14ac:dyDescent="0.25">
      <c r="A108" s="385">
        <f t="shared" si="253"/>
        <v>107</v>
      </c>
      <c r="B108" s="386" t="s">
        <v>407</v>
      </c>
      <c r="C108" s="387" t="s">
        <v>627</v>
      </c>
      <c r="D108" s="388" t="s">
        <v>929</v>
      </c>
      <c r="E108" s="388" t="s">
        <v>310</v>
      </c>
      <c r="F108" s="388">
        <v>178</v>
      </c>
      <c r="G108" s="394" t="str">
        <f>IF(ISNA(VLOOKUP(E108,Données!$J$2:$K$258,2,FALSE)),"",VLOOKUP(E108,Données!$J$2:$K$258,2,FALSE))</f>
        <v>Newcastel</v>
      </c>
      <c r="H108" s="80"/>
      <c r="I108" s="77" t="str">
        <f t="shared" si="362"/>
        <v>1820TRD</v>
      </c>
      <c r="J108" s="82"/>
      <c r="K108" s="344" t="s">
        <v>589</v>
      </c>
      <c r="M108" s="84">
        <f t="shared" si="254"/>
        <v>0</v>
      </c>
      <c r="N108" s="84">
        <f t="shared" si="255"/>
        <v>0</v>
      </c>
      <c r="O108" s="84">
        <f t="shared" si="256"/>
        <v>0</v>
      </c>
      <c r="P108" s="84">
        <f t="shared" si="257"/>
        <v>0</v>
      </c>
      <c r="Q108" s="84">
        <f t="shared" si="258"/>
        <v>0</v>
      </c>
      <c r="S108" s="86" t="str">
        <f t="shared" si="363"/>
        <v>1820</v>
      </c>
      <c r="T108" s="371" t="str">
        <f>VLOOKUP(S108,Données!$Q$2:$R$229,2,FALSE)</f>
        <v>1815</v>
      </c>
      <c r="U108" s="85">
        <f>COUNTIF($T$4:T108,T108)</f>
        <v>1</v>
      </c>
      <c r="V108" s="85" t="str">
        <f t="shared" si="259"/>
        <v>TRD</v>
      </c>
      <c r="W108" s="85" t="str">
        <f t="shared" si="364"/>
        <v>18151TRD</v>
      </c>
      <c r="X108" s="85">
        <f t="shared" si="399"/>
        <v>167</v>
      </c>
      <c r="Y108" s="85" t="str">
        <f t="shared" si="400"/>
        <v>IST</v>
      </c>
    </row>
    <row r="109" spans="1:25" x14ac:dyDescent="0.25">
      <c r="A109" s="385">
        <f t="shared" si="253"/>
        <v>108</v>
      </c>
      <c r="B109" s="386" t="s">
        <v>405</v>
      </c>
      <c r="C109" s="387" t="s">
        <v>627</v>
      </c>
      <c r="D109" s="388" t="s">
        <v>874</v>
      </c>
      <c r="E109" s="388" t="s">
        <v>125</v>
      </c>
      <c r="F109" s="388">
        <v>142</v>
      </c>
      <c r="G109" s="394" t="str">
        <f>IF(ISNA(VLOOKUP(E109,Données!$J$2:$K$258,2,FALSE)),"",VLOOKUP(E109,Données!$J$2:$K$258,2,FALSE))</f>
        <v>Algiers</v>
      </c>
      <c r="H109" s="80"/>
      <c r="I109" s="77" t="str">
        <f t="shared" si="362"/>
        <v>1820GPA</v>
      </c>
      <c r="J109" s="82"/>
      <c r="K109" s="344" t="s">
        <v>26</v>
      </c>
      <c r="M109" s="84">
        <f t="shared" si="254"/>
        <v>0</v>
      </c>
      <c r="N109" s="84">
        <f t="shared" si="255"/>
        <v>0</v>
      </c>
      <c r="O109" s="84">
        <f t="shared" si="256"/>
        <v>1</v>
      </c>
      <c r="P109" s="84">
        <f t="shared" si="257"/>
        <v>0</v>
      </c>
      <c r="Q109" s="84">
        <f t="shared" si="258"/>
        <v>0</v>
      </c>
      <c r="S109" s="86" t="str">
        <f t="shared" si="363"/>
        <v>1820</v>
      </c>
      <c r="T109" s="371" t="str">
        <f>VLOOKUP(S109,Données!$Q$2:$R$229,2,FALSE)</f>
        <v>1815</v>
      </c>
      <c r="U109" s="85">
        <f>COUNTIF($T$4:T109,T109)</f>
        <v>2</v>
      </c>
      <c r="V109" s="85" t="str">
        <f t="shared" si="259"/>
        <v>GPA</v>
      </c>
      <c r="W109" s="85" t="str">
        <f t="shared" si="364"/>
        <v>18152GPA</v>
      </c>
      <c r="X109" s="85">
        <f t="shared" si="399"/>
        <v>126</v>
      </c>
      <c r="Y109" s="85" t="str">
        <f t="shared" si="400"/>
        <v>DME</v>
      </c>
    </row>
    <row r="110" spans="1:25" x14ac:dyDescent="0.25">
      <c r="A110" s="385">
        <f t="shared" si="253"/>
        <v>109</v>
      </c>
      <c r="B110" s="386" t="s">
        <v>407</v>
      </c>
      <c r="C110" s="387">
        <v>1830</v>
      </c>
      <c r="D110" s="388" t="s">
        <v>843</v>
      </c>
      <c r="E110" s="388" t="s">
        <v>125</v>
      </c>
      <c r="F110" s="388">
        <v>98</v>
      </c>
      <c r="G110" s="394" t="str">
        <f>IF(ISNA(VLOOKUP(E110,Données!$J$2:$K$258,2,FALSE)),"",VLOOKUP(E110,Données!$J$2:$K$258,2,FALSE))</f>
        <v>Algiers</v>
      </c>
      <c r="H110" s="80"/>
      <c r="I110" s="77" t="str">
        <f t="shared" si="362"/>
        <v>1825TRD</v>
      </c>
      <c r="J110" s="82"/>
      <c r="K110" s="344" t="s">
        <v>590</v>
      </c>
      <c r="M110" s="84">
        <f t="shared" si="254"/>
        <v>1</v>
      </c>
      <c r="N110" s="84">
        <f t="shared" si="255"/>
        <v>0</v>
      </c>
      <c r="O110" s="84">
        <f t="shared" si="256"/>
        <v>0</v>
      </c>
      <c r="P110" s="84">
        <f t="shared" si="257"/>
        <v>0</v>
      </c>
      <c r="Q110" s="84">
        <f t="shared" si="258"/>
        <v>0</v>
      </c>
      <c r="S110" s="86" t="str">
        <f t="shared" si="363"/>
        <v>1825</v>
      </c>
      <c r="T110" s="371" t="str">
        <f>VLOOKUP(S110,Données!$Q$2:$R$229,2,FALSE)</f>
        <v>1815</v>
      </c>
      <c r="U110" s="85">
        <f>COUNTIF($T$4:T110,T110)</f>
        <v>3</v>
      </c>
      <c r="V110" s="85" t="str">
        <f t="shared" si="259"/>
        <v>TRD</v>
      </c>
      <c r="W110" s="85" t="str">
        <f t="shared" si="364"/>
        <v>18153TRD</v>
      </c>
      <c r="X110" s="85">
        <f t="shared" si="399"/>
        <v>178</v>
      </c>
      <c r="Y110" s="85" t="str">
        <f t="shared" si="400"/>
        <v>NCL</v>
      </c>
    </row>
    <row r="111" spans="1:25" x14ac:dyDescent="0.25">
      <c r="A111" s="385">
        <f t="shared" si="253"/>
        <v>110</v>
      </c>
      <c r="B111" s="386" t="s">
        <v>407</v>
      </c>
      <c r="C111" s="387" t="s">
        <v>46</v>
      </c>
      <c r="D111" s="388" t="s">
        <v>836</v>
      </c>
      <c r="E111" s="388" t="s">
        <v>262</v>
      </c>
      <c r="F111" s="388">
        <v>93</v>
      </c>
      <c r="G111" s="394" t="str">
        <f>IF(ISNA(VLOOKUP(E111,Données!$J$2:$K$258,2,FALSE)),"",VLOOKUP(E111,Données!$J$2:$K$258,2,FALSE))</f>
        <v>London Heathrow</v>
      </c>
      <c r="H111" s="80"/>
      <c r="I111" s="77" t="str">
        <f t="shared" si="362"/>
        <v>1825GPA</v>
      </c>
      <c r="J111" s="82"/>
      <c r="K111" s="344" t="s">
        <v>591</v>
      </c>
      <c r="M111" s="84">
        <f t="shared" si="254"/>
        <v>1</v>
      </c>
      <c r="N111" s="84">
        <f t="shared" si="255"/>
        <v>0</v>
      </c>
      <c r="O111" s="84">
        <f t="shared" si="256"/>
        <v>0</v>
      </c>
      <c r="P111" s="84">
        <f t="shared" si="257"/>
        <v>1</v>
      </c>
      <c r="Q111" s="84">
        <f t="shared" si="258"/>
        <v>0</v>
      </c>
      <c r="S111" s="86" t="str">
        <f t="shared" si="363"/>
        <v>1825</v>
      </c>
      <c r="T111" s="371" t="str">
        <f>VLOOKUP(S111,Données!$Q$2:$R$229,2,FALSE)</f>
        <v>1815</v>
      </c>
      <c r="U111" s="85">
        <f>COUNTIF($T$4:T111,T111)</f>
        <v>4</v>
      </c>
      <c r="V111" s="85" t="str">
        <f t="shared" si="259"/>
        <v>GPA</v>
      </c>
      <c r="W111" s="85" t="str">
        <f t="shared" si="364"/>
        <v>18154GPA</v>
      </c>
      <c r="X111" s="85">
        <f t="shared" si="399"/>
        <v>142</v>
      </c>
      <c r="Y111" s="85" t="str">
        <f t="shared" si="400"/>
        <v>ALG</v>
      </c>
    </row>
    <row r="112" spans="1:25" x14ac:dyDescent="0.25">
      <c r="A112" s="385">
        <v>111</v>
      </c>
      <c r="B112" s="386" t="s">
        <v>407</v>
      </c>
      <c r="C112" s="387" t="s">
        <v>632</v>
      </c>
      <c r="D112" s="388" t="s">
        <v>805</v>
      </c>
      <c r="E112" s="388" t="s">
        <v>260</v>
      </c>
      <c r="F112" s="388">
        <v>172</v>
      </c>
      <c r="G112" s="394" t="str">
        <f>IF(ISNA(VLOOKUP(E112,Données!$J$2:$K$258,2,FALSE)),"",VLOOKUP(E112,Données!$J$2:$K$258,2,FALSE))</f>
        <v>London Gatwick</v>
      </c>
      <c r="H112" s="80"/>
      <c r="I112" s="77" t="str">
        <f t="shared" si="362"/>
        <v>1830TRD</v>
      </c>
      <c r="J112" s="82"/>
      <c r="K112" s="344" t="s">
        <v>27</v>
      </c>
      <c r="M112" s="84">
        <f t="shared" si="254"/>
        <v>0</v>
      </c>
      <c r="N112" s="84">
        <f t="shared" si="255"/>
        <v>0</v>
      </c>
      <c r="O112" s="84">
        <f t="shared" si="256"/>
        <v>0</v>
      </c>
      <c r="P112" s="84">
        <f t="shared" si="257"/>
        <v>0</v>
      </c>
      <c r="Q112" s="84">
        <f t="shared" si="258"/>
        <v>0</v>
      </c>
      <c r="S112" s="86" t="str">
        <f t="shared" si="363"/>
        <v>1830</v>
      </c>
      <c r="T112" s="371" t="str">
        <f>VLOOKUP(S112,Données!$Q$2:$R$229,2,FALSE)</f>
        <v>1830</v>
      </c>
      <c r="U112" s="85">
        <f>COUNTIF($T$4:T112,T112)</f>
        <v>1</v>
      </c>
      <c r="V112" s="85" t="str">
        <f t="shared" si="259"/>
        <v>TRD</v>
      </c>
      <c r="W112" s="85" t="str">
        <f t="shared" si="364"/>
        <v>18301TRD</v>
      </c>
      <c r="X112" s="85">
        <f t="shared" si="399"/>
        <v>98</v>
      </c>
      <c r="Y112" s="85" t="str">
        <f t="shared" si="400"/>
        <v>ALG</v>
      </c>
    </row>
    <row r="113" spans="1:25" x14ac:dyDescent="0.25">
      <c r="A113" s="385">
        <f t="shared" si="253"/>
        <v>112</v>
      </c>
      <c r="B113" s="386" t="s">
        <v>390</v>
      </c>
      <c r="C113" s="387" t="s">
        <v>49</v>
      </c>
      <c r="D113" s="388" t="s">
        <v>896</v>
      </c>
      <c r="E113" s="388" t="s">
        <v>260</v>
      </c>
      <c r="F113" s="388">
        <v>186</v>
      </c>
      <c r="G113" s="394" t="str">
        <f>IF(ISNA(VLOOKUP(E113,Données!$J$2:$K$258,2,FALSE)),"",VLOOKUP(E113,Données!$J$2:$K$258,2,FALSE))</f>
        <v>London Gatwick</v>
      </c>
      <c r="H113" s="80"/>
      <c r="I113" s="77" t="str">
        <f t="shared" si="362"/>
        <v>1845TRD</v>
      </c>
      <c r="J113" s="82"/>
      <c r="K113" s="344" t="s">
        <v>592</v>
      </c>
      <c r="M113" s="84">
        <f t="shared" si="254"/>
        <v>0</v>
      </c>
      <c r="N113" s="84">
        <f t="shared" si="255"/>
        <v>0</v>
      </c>
      <c r="O113" s="84">
        <f t="shared" si="256"/>
        <v>0</v>
      </c>
      <c r="P113" s="84">
        <f t="shared" si="257"/>
        <v>0</v>
      </c>
      <c r="Q113" s="84">
        <f t="shared" si="258"/>
        <v>0</v>
      </c>
      <c r="S113" s="86" t="str">
        <f t="shared" si="363"/>
        <v>1845</v>
      </c>
      <c r="T113" s="371" t="str">
        <f>VLOOKUP(S113,Données!$Q$2:$R$229,2,FALSE)</f>
        <v>1845</v>
      </c>
      <c r="U113" s="85">
        <f>COUNTIF($T$4:T113,T113)</f>
        <v>1</v>
      </c>
      <c r="V113" s="85" t="str">
        <f t="shared" si="259"/>
        <v>TRD</v>
      </c>
      <c r="W113" s="85" t="str">
        <f t="shared" si="364"/>
        <v>18451TRD</v>
      </c>
      <c r="X113" s="85">
        <f t="shared" si="399"/>
        <v>93</v>
      </c>
      <c r="Y113" s="85" t="str">
        <f t="shared" si="400"/>
        <v>LHR</v>
      </c>
    </row>
    <row r="114" spans="1:25" x14ac:dyDescent="0.25">
      <c r="A114" s="385">
        <f t="shared" si="253"/>
        <v>113</v>
      </c>
      <c r="B114" s="386" t="s">
        <v>394</v>
      </c>
      <c r="C114" s="387" t="s">
        <v>638</v>
      </c>
      <c r="D114" s="388" t="s">
        <v>798</v>
      </c>
      <c r="E114" s="388" t="s">
        <v>262</v>
      </c>
      <c r="F114" s="388">
        <v>139</v>
      </c>
      <c r="G114" s="394" t="str">
        <f>IF(ISNA(VLOOKUP(E114,Données!$J$2:$K$258,2,FALSE)),"",VLOOKUP(E114,Données!$J$2:$K$258,2,FALSE))</f>
        <v>London Heathrow</v>
      </c>
      <c r="H114" s="80"/>
      <c r="I114" s="77" t="str">
        <f t="shared" si="362"/>
        <v>1905TRD</v>
      </c>
      <c r="J114" s="82"/>
      <c r="K114" s="344" t="s">
        <v>593</v>
      </c>
      <c r="M114" s="84">
        <f t="shared" si="254"/>
        <v>1</v>
      </c>
      <c r="N114" s="84">
        <f t="shared" si="255"/>
        <v>0</v>
      </c>
      <c r="O114" s="84">
        <f t="shared" si="256"/>
        <v>0</v>
      </c>
      <c r="P114" s="84">
        <f t="shared" si="257"/>
        <v>0</v>
      </c>
      <c r="Q114" s="84">
        <f t="shared" si="258"/>
        <v>0</v>
      </c>
      <c r="S114" s="86" t="str">
        <f t="shared" si="363"/>
        <v>1905</v>
      </c>
      <c r="T114" s="371" t="str">
        <f>VLOOKUP(S114,Données!$Q$2:$R$229,2,FALSE)</f>
        <v>1900</v>
      </c>
      <c r="U114" s="85">
        <f>COUNTIF($T$4:T114,T114)</f>
        <v>1</v>
      </c>
      <c r="V114" s="85" t="str">
        <f t="shared" si="259"/>
        <v>TRD</v>
      </c>
      <c r="W114" s="85" t="str">
        <f t="shared" si="364"/>
        <v>19001TRD</v>
      </c>
      <c r="X114" s="85">
        <f t="shared" si="399"/>
        <v>172</v>
      </c>
      <c r="Y114" s="85" t="str">
        <f t="shared" si="400"/>
        <v>LGW</v>
      </c>
    </row>
    <row r="115" spans="1:25" x14ac:dyDescent="0.25">
      <c r="A115" s="385">
        <f t="shared" si="253"/>
        <v>114</v>
      </c>
      <c r="B115" s="386" t="s">
        <v>405</v>
      </c>
      <c r="C115" s="387" t="s">
        <v>638</v>
      </c>
      <c r="D115" s="388" t="s">
        <v>797</v>
      </c>
      <c r="E115" s="388" t="s">
        <v>193</v>
      </c>
      <c r="F115" s="388">
        <v>360</v>
      </c>
      <c r="G115" s="394" t="str">
        <f>IF(ISNA(VLOOKUP(E115,Données!$J$2:$K$258,2,FALSE)),"",VLOOKUP(E115,Données!$J$2:$K$258,2,FALSE))</f>
        <v>Dubai</v>
      </c>
      <c r="H115" s="80"/>
      <c r="I115" s="77" t="str">
        <f t="shared" si="362"/>
        <v>1930T30</v>
      </c>
      <c r="J115" s="82"/>
      <c r="K115" s="344" t="s">
        <v>28</v>
      </c>
      <c r="M115" s="84">
        <f t="shared" si="254"/>
        <v>2</v>
      </c>
      <c r="N115" s="84">
        <f t="shared" si="255"/>
        <v>0</v>
      </c>
      <c r="O115" s="84">
        <f t="shared" si="256"/>
        <v>1</v>
      </c>
      <c r="P115" s="84">
        <f t="shared" si="257"/>
        <v>1</v>
      </c>
      <c r="Q115" s="84">
        <f t="shared" si="258"/>
        <v>0</v>
      </c>
      <c r="S115" s="86" t="str">
        <f t="shared" si="363"/>
        <v>1930</v>
      </c>
      <c r="T115" s="371" t="str">
        <f>VLOOKUP(S115,Données!$Q$2:$R$229,2,FALSE)</f>
        <v>1930</v>
      </c>
      <c r="U115" s="85">
        <f>COUNTIF($T$4:T115,T115)</f>
        <v>1</v>
      </c>
      <c r="V115" s="85" t="str">
        <f t="shared" si="259"/>
        <v>T30</v>
      </c>
      <c r="W115" s="85" t="str">
        <f t="shared" si="364"/>
        <v>19301T30</v>
      </c>
      <c r="X115" s="85">
        <f t="shared" si="399"/>
        <v>186</v>
      </c>
      <c r="Y115" s="85" t="str">
        <f t="shared" si="400"/>
        <v>LGW</v>
      </c>
    </row>
    <row r="116" spans="1:25" x14ac:dyDescent="0.25">
      <c r="A116" s="385">
        <f t="shared" si="253"/>
        <v>115</v>
      </c>
      <c r="B116" s="386" t="s">
        <v>405</v>
      </c>
      <c r="C116" s="387" t="s">
        <v>52</v>
      </c>
      <c r="D116" s="388" t="s">
        <v>878</v>
      </c>
      <c r="E116" s="388" t="s">
        <v>258</v>
      </c>
      <c r="F116" s="388">
        <v>78</v>
      </c>
      <c r="G116" s="394" t="str">
        <f>IF(ISNA(VLOOKUP(E116,Données!$J$2:$K$258,2,FALSE)),"",VLOOKUP(E116,Données!$J$2:$K$258,2,FALSE))</f>
        <v>London City</v>
      </c>
      <c r="H116" s="80"/>
      <c r="I116" s="77" t="str">
        <f t="shared" si="362"/>
        <v>1950T40</v>
      </c>
      <c r="J116" s="82"/>
      <c r="K116" s="344" t="s">
        <v>594</v>
      </c>
      <c r="M116" s="84">
        <f t="shared" si="254"/>
        <v>0</v>
      </c>
      <c r="N116" s="84">
        <f t="shared" si="255"/>
        <v>0</v>
      </c>
      <c r="O116" s="84">
        <f t="shared" si="256"/>
        <v>0</v>
      </c>
      <c r="P116" s="84">
        <f t="shared" si="257"/>
        <v>0</v>
      </c>
      <c r="Q116" s="84">
        <f t="shared" si="258"/>
        <v>0</v>
      </c>
      <c r="S116" s="86" t="str">
        <f t="shared" si="363"/>
        <v>1950</v>
      </c>
      <c r="T116" s="371" t="str">
        <f>VLOOKUP(S116,Données!$Q$2:$R$229,2,FALSE)</f>
        <v>1945</v>
      </c>
      <c r="U116" s="85">
        <f>COUNTIF($T$4:T116,T116)</f>
        <v>1</v>
      </c>
      <c r="V116" s="85" t="str">
        <f t="shared" si="259"/>
        <v>T40</v>
      </c>
      <c r="W116" s="85" t="str">
        <f t="shared" si="364"/>
        <v>19451T40</v>
      </c>
      <c r="X116" s="85">
        <f t="shared" si="399"/>
        <v>139</v>
      </c>
      <c r="Y116" s="85" t="str">
        <f t="shared" si="400"/>
        <v>LHR</v>
      </c>
    </row>
    <row r="117" spans="1:25" x14ac:dyDescent="0.25">
      <c r="A117" s="385">
        <f t="shared" si="253"/>
        <v>116</v>
      </c>
      <c r="B117" s="386" t="s">
        <v>390</v>
      </c>
      <c r="C117" s="387" t="s">
        <v>642</v>
      </c>
      <c r="D117" s="388" t="s">
        <v>837</v>
      </c>
      <c r="E117" s="388" t="s">
        <v>262</v>
      </c>
      <c r="F117" s="388">
        <v>147</v>
      </c>
      <c r="G117" s="394" t="str">
        <f>IF(ISNA(VLOOKUP(E117,Données!$J$2:$K$258,2,FALSE)),"",VLOOKUP(E117,Données!$J$2:$K$258,2,FALSE))</f>
        <v>London Heathrow</v>
      </c>
      <c r="H117" s="80"/>
      <c r="I117" s="77" t="str">
        <f t="shared" si="362"/>
        <v>1950GPA</v>
      </c>
      <c r="J117" s="82"/>
      <c r="K117" s="344" t="s">
        <v>595</v>
      </c>
      <c r="M117" s="84">
        <f t="shared" si="254"/>
        <v>0</v>
      </c>
      <c r="N117" s="84">
        <f t="shared" si="255"/>
        <v>0</v>
      </c>
      <c r="O117" s="84">
        <f t="shared" si="256"/>
        <v>0</v>
      </c>
      <c r="P117" s="84">
        <f t="shared" si="257"/>
        <v>0</v>
      </c>
      <c r="Q117" s="84">
        <f t="shared" si="258"/>
        <v>0</v>
      </c>
      <c r="S117" s="86" t="str">
        <f t="shared" si="363"/>
        <v>1950</v>
      </c>
      <c r="T117" s="371" t="str">
        <f>VLOOKUP(S117,Données!$Q$2:$R$229,2,FALSE)</f>
        <v>1945</v>
      </c>
      <c r="U117" s="85">
        <f>COUNTIF($T$4:T117,T117)</f>
        <v>2</v>
      </c>
      <c r="V117" s="85" t="str">
        <f t="shared" si="259"/>
        <v>GPA</v>
      </c>
      <c r="W117" s="85" t="str">
        <f t="shared" si="364"/>
        <v>19452GPA</v>
      </c>
      <c r="X117" s="85">
        <f t="shared" si="399"/>
        <v>360</v>
      </c>
      <c r="Y117" s="85" t="str">
        <f t="shared" si="400"/>
        <v>DXB</v>
      </c>
    </row>
    <row r="118" spans="1:25" x14ac:dyDescent="0.25">
      <c r="A118" s="385">
        <f t="shared" si="253"/>
        <v>117</v>
      </c>
      <c r="B118" s="386" t="s">
        <v>405</v>
      </c>
      <c r="C118" s="387" t="s">
        <v>644</v>
      </c>
      <c r="D118" s="388" t="s">
        <v>799</v>
      </c>
      <c r="E118" s="388" t="s">
        <v>296</v>
      </c>
      <c r="F118" s="388">
        <v>157</v>
      </c>
      <c r="G118" s="394" t="str">
        <f>IF(ISNA(VLOOKUP(E118,Données!$J$2:$K$258,2,FALSE)),"",VLOOKUP(E118,Données!$J$2:$K$258,2,FALSE))</f>
        <v>Moscow Sheremetyevo</v>
      </c>
      <c r="H118" s="80"/>
      <c r="I118" s="77" t="str">
        <f t="shared" si="362"/>
        <v>2015GPA</v>
      </c>
      <c r="J118" s="82"/>
      <c r="K118" s="344" t="s">
        <v>29</v>
      </c>
      <c r="M118" s="84">
        <f t="shared" si="254"/>
        <v>1</v>
      </c>
      <c r="N118" s="84">
        <f t="shared" si="255"/>
        <v>0</v>
      </c>
      <c r="O118" s="84">
        <f t="shared" si="256"/>
        <v>0</v>
      </c>
      <c r="P118" s="84">
        <f t="shared" si="257"/>
        <v>0</v>
      </c>
      <c r="Q118" s="84">
        <f t="shared" si="258"/>
        <v>0</v>
      </c>
      <c r="S118" s="86" t="str">
        <f t="shared" si="363"/>
        <v>2015</v>
      </c>
      <c r="T118" s="371" t="str">
        <f>VLOOKUP(S118,Données!$Q$2:$R$229,2,FALSE)</f>
        <v>2015</v>
      </c>
      <c r="U118" s="85">
        <f>COUNTIF($T$4:T118,T118)</f>
        <v>1</v>
      </c>
      <c r="V118" s="85" t="str">
        <f t="shared" si="259"/>
        <v>GPA</v>
      </c>
      <c r="W118" s="85" t="str">
        <f t="shared" si="364"/>
        <v>20151GPA</v>
      </c>
      <c r="X118" s="85">
        <f t="shared" si="399"/>
        <v>78</v>
      </c>
      <c r="Y118" s="85" t="str">
        <f t="shared" si="400"/>
        <v>LCY</v>
      </c>
    </row>
    <row r="119" spans="1:25" x14ac:dyDescent="0.25">
      <c r="A119" s="385">
        <f t="shared" si="253"/>
        <v>118</v>
      </c>
      <c r="B119" s="386" t="s">
        <v>390</v>
      </c>
      <c r="C119" s="387" t="s">
        <v>645</v>
      </c>
      <c r="D119" s="388" t="s">
        <v>867</v>
      </c>
      <c r="E119" s="388" t="s">
        <v>167</v>
      </c>
      <c r="F119" s="388">
        <v>156</v>
      </c>
      <c r="G119" s="394" t="str">
        <f>IF(ISNA(VLOOKUP(E119,Données!$J$2:$K$258,2,FALSE)),"",VLOOKUP(E119,Données!$J$2:$K$258,2,FALSE))</f>
        <v>Bristol</v>
      </c>
      <c r="H119" s="80"/>
      <c r="I119" s="77" t="str">
        <f t="shared" si="362"/>
        <v>2020T30</v>
      </c>
      <c r="J119" s="82"/>
      <c r="K119" s="344" t="s">
        <v>596</v>
      </c>
      <c r="M119" s="84">
        <f t="shared" si="254"/>
        <v>1</v>
      </c>
      <c r="N119" s="84">
        <f t="shared" si="255"/>
        <v>0</v>
      </c>
      <c r="O119" s="84">
        <f t="shared" si="256"/>
        <v>1</v>
      </c>
      <c r="P119" s="84">
        <f t="shared" si="257"/>
        <v>0</v>
      </c>
      <c r="Q119" s="84">
        <f t="shared" si="258"/>
        <v>0</v>
      </c>
      <c r="S119" s="86" t="str">
        <f t="shared" si="363"/>
        <v>2020</v>
      </c>
      <c r="T119" s="371" t="str">
        <f>VLOOKUP(S119,Données!$Q$2:$R$229,2,FALSE)</f>
        <v>2015</v>
      </c>
      <c r="U119" s="85">
        <f>COUNTIF($T$4:T119,T119)</f>
        <v>2</v>
      </c>
      <c r="V119" s="85" t="str">
        <f t="shared" si="259"/>
        <v>T30</v>
      </c>
      <c r="W119" s="85" t="str">
        <f t="shared" si="364"/>
        <v>20152T30</v>
      </c>
      <c r="X119" s="85">
        <f t="shared" si="399"/>
        <v>147</v>
      </c>
      <c r="Y119" s="85" t="str">
        <f t="shared" si="400"/>
        <v>LHR</v>
      </c>
    </row>
    <row r="120" spans="1:25" x14ac:dyDescent="0.25">
      <c r="A120" s="385">
        <f t="shared" si="253"/>
        <v>119</v>
      </c>
      <c r="B120" s="386" t="s">
        <v>406</v>
      </c>
      <c r="C120" s="387" t="s">
        <v>645</v>
      </c>
      <c r="D120" s="388" t="s">
        <v>934</v>
      </c>
      <c r="E120" s="388" t="s">
        <v>908</v>
      </c>
      <c r="F120" s="388">
        <v>18</v>
      </c>
      <c r="G120" s="394" t="str">
        <f>IF(ISNA(VLOOKUP(E120,Données!$J$2:$K$258,2,FALSE)),"",VLOOKUP(E120,Données!$J$2:$K$258,2,FALSE))</f>
        <v>Addis Ababa</v>
      </c>
      <c r="H120" s="80"/>
      <c r="I120" s="77" t="str">
        <f t="shared" si="362"/>
        <v>2035GPA</v>
      </c>
      <c r="J120" s="82"/>
      <c r="K120" s="344" t="s">
        <v>597</v>
      </c>
      <c r="M120" s="84">
        <f t="shared" si="254"/>
        <v>0</v>
      </c>
      <c r="N120" s="84">
        <f t="shared" si="255"/>
        <v>0</v>
      </c>
      <c r="O120" s="84">
        <f t="shared" si="256"/>
        <v>0</v>
      </c>
      <c r="P120" s="84">
        <f t="shared" si="257"/>
        <v>0</v>
      </c>
      <c r="Q120" s="84">
        <f t="shared" si="258"/>
        <v>0</v>
      </c>
      <c r="S120" s="86" t="str">
        <f t="shared" si="363"/>
        <v>2035</v>
      </c>
      <c r="T120" s="371" t="str">
        <f>VLOOKUP(S120,Données!$Q$2:$R$229,2,FALSE)</f>
        <v>2030</v>
      </c>
      <c r="U120" s="85">
        <f>COUNTIF($T$4:T120,T120)</f>
        <v>1</v>
      </c>
      <c r="V120" s="85" t="str">
        <f t="shared" si="259"/>
        <v>GPA</v>
      </c>
      <c r="W120" s="85" t="str">
        <f t="shared" si="364"/>
        <v>20301GPA</v>
      </c>
      <c r="X120" s="85">
        <f t="shared" si="399"/>
        <v>157</v>
      </c>
      <c r="Y120" s="85" t="str">
        <f t="shared" si="400"/>
        <v>SVO</v>
      </c>
    </row>
    <row r="121" spans="1:25" x14ac:dyDescent="0.25">
      <c r="A121" s="385">
        <f t="shared" si="253"/>
        <v>120</v>
      </c>
      <c r="B121" s="386" t="s">
        <v>407</v>
      </c>
      <c r="C121" s="387" t="s">
        <v>646</v>
      </c>
      <c r="D121" s="388" t="s">
        <v>783</v>
      </c>
      <c r="E121" s="388" t="s">
        <v>262</v>
      </c>
      <c r="F121" s="388">
        <v>114</v>
      </c>
      <c r="G121" s="394" t="str">
        <f>IF(ISNA(VLOOKUP(E121,Données!$J$2:$K$258,2,FALSE)),"",VLOOKUP(E121,Données!$J$2:$K$258,2,FALSE))</f>
        <v>London Heathrow</v>
      </c>
      <c r="H121" s="80"/>
      <c r="I121" s="77" t="str">
        <f t="shared" si="362"/>
        <v>2040T30</v>
      </c>
      <c r="J121" s="82"/>
      <c r="K121" s="344" t="s">
        <v>30</v>
      </c>
      <c r="M121" s="84">
        <f t="shared" si="254"/>
        <v>0</v>
      </c>
      <c r="N121" s="84">
        <f t="shared" si="255"/>
        <v>0</v>
      </c>
      <c r="O121" s="84">
        <f t="shared" si="256"/>
        <v>0</v>
      </c>
      <c r="P121" s="84">
        <f t="shared" si="257"/>
        <v>0</v>
      </c>
      <c r="Q121" s="84">
        <f t="shared" si="258"/>
        <v>0</v>
      </c>
      <c r="S121" s="86" t="str">
        <f t="shared" si="363"/>
        <v>2040</v>
      </c>
      <c r="T121" s="371" t="str">
        <f>VLOOKUP(S121,Données!$Q$2:$R$229,2,FALSE)</f>
        <v>2030</v>
      </c>
      <c r="U121" s="85">
        <f>COUNTIF($T$4:T121,T121)</f>
        <v>2</v>
      </c>
      <c r="V121" s="85" t="str">
        <f t="shared" si="259"/>
        <v>T30</v>
      </c>
      <c r="W121" s="85" t="str">
        <f t="shared" si="364"/>
        <v>20302T30</v>
      </c>
      <c r="X121" s="85">
        <f t="shared" si="399"/>
        <v>156</v>
      </c>
      <c r="Y121" s="85" t="str">
        <f t="shared" si="400"/>
        <v>BRS</v>
      </c>
    </row>
    <row r="122" spans="1:25" x14ac:dyDescent="0.25">
      <c r="A122" s="385">
        <f t="shared" si="253"/>
        <v>121</v>
      </c>
      <c r="B122" s="386" t="s">
        <v>405</v>
      </c>
      <c r="C122" s="387" t="s">
        <v>647</v>
      </c>
      <c r="D122" s="388" t="s">
        <v>834</v>
      </c>
      <c r="E122" s="388" t="s">
        <v>157</v>
      </c>
      <c r="F122" s="388">
        <v>169</v>
      </c>
      <c r="G122" s="394" t="str">
        <f>IF(ISNA(VLOOKUP(E122,Données!$J$2:$K$258,2,FALSE)),"",VLOOKUP(E122,Données!$J$2:$K$258,2,FALSE))</f>
        <v>Birmingham</v>
      </c>
      <c r="H122" s="80"/>
      <c r="I122" s="77" t="str">
        <f t="shared" si="362"/>
        <v>2040GPD</v>
      </c>
      <c r="J122" s="82"/>
      <c r="K122" s="344" t="s">
        <v>598</v>
      </c>
      <c r="M122" s="84">
        <f t="shared" si="254"/>
        <v>1</v>
      </c>
      <c r="N122" s="84">
        <f t="shared" si="255"/>
        <v>0</v>
      </c>
      <c r="O122" s="84">
        <f t="shared" si="256"/>
        <v>0</v>
      </c>
      <c r="P122" s="84">
        <f t="shared" si="257"/>
        <v>0</v>
      </c>
      <c r="Q122" s="84">
        <f t="shared" si="258"/>
        <v>0</v>
      </c>
      <c r="S122" s="86" t="str">
        <f t="shared" si="363"/>
        <v>2040</v>
      </c>
      <c r="T122" s="371" t="str">
        <f>VLOOKUP(S122,Données!$Q$2:$R$229,2,FALSE)</f>
        <v>2030</v>
      </c>
      <c r="U122" s="85">
        <f>COUNTIF($T$4:T122,T122)</f>
        <v>3</v>
      </c>
      <c r="V122" s="85" t="str">
        <f t="shared" si="259"/>
        <v>GPD</v>
      </c>
      <c r="W122" s="85" t="str">
        <f t="shared" si="364"/>
        <v>20303GPD</v>
      </c>
      <c r="X122" s="85">
        <f t="shared" si="399"/>
        <v>18</v>
      </c>
      <c r="Y122" s="85" t="str">
        <f t="shared" si="400"/>
        <v>ADD</v>
      </c>
    </row>
    <row r="123" spans="1:25" x14ac:dyDescent="0.25">
      <c r="A123" s="385">
        <f t="shared" si="253"/>
        <v>122</v>
      </c>
      <c r="B123" s="386" t="s">
        <v>406</v>
      </c>
      <c r="C123" s="387" t="s">
        <v>647</v>
      </c>
      <c r="D123" s="388" t="s">
        <v>784</v>
      </c>
      <c r="E123" s="388" t="s">
        <v>258</v>
      </c>
      <c r="F123" s="388">
        <v>96</v>
      </c>
      <c r="G123" s="394" t="str">
        <f>IF(ISNA(VLOOKUP(E123,Données!$J$2:$K$258,2,FALSE)),"",VLOOKUP(E123,Données!$J$2:$K$258,2,FALSE))</f>
        <v>London City</v>
      </c>
      <c r="H123" s="80"/>
      <c r="I123" s="77" t="str">
        <f t="shared" si="362"/>
        <v>2050TRD</v>
      </c>
      <c r="J123" s="82"/>
      <c r="K123" s="344" t="s">
        <v>599</v>
      </c>
      <c r="M123" s="84">
        <f t="shared" si="254"/>
        <v>0</v>
      </c>
      <c r="N123" s="84">
        <f t="shared" si="255"/>
        <v>0</v>
      </c>
      <c r="O123" s="84">
        <f t="shared" si="256"/>
        <v>1</v>
      </c>
      <c r="P123" s="84">
        <f t="shared" si="257"/>
        <v>0</v>
      </c>
      <c r="Q123" s="84">
        <f t="shared" si="258"/>
        <v>0</v>
      </c>
      <c r="S123" s="86" t="str">
        <f t="shared" si="363"/>
        <v>2050</v>
      </c>
      <c r="T123" s="371" t="str">
        <f>VLOOKUP(S123,Données!$Q$2:$R$229,2,FALSE)</f>
        <v>2045</v>
      </c>
      <c r="U123" s="85">
        <f>COUNTIF($T$4:T123,T123)</f>
        <v>1</v>
      </c>
      <c r="V123" s="85" t="str">
        <f t="shared" si="259"/>
        <v>TRD</v>
      </c>
      <c r="W123" s="85" t="str">
        <f t="shared" si="364"/>
        <v>20451TRD</v>
      </c>
      <c r="X123" s="85">
        <f t="shared" si="399"/>
        <v>114</v>
      </c>
      <c r="Y123" s="85" t="str">
        <f t="shared" si="400"/>
        <v>LHR</v>
      </c>
    </row>
    <row r="124" spans="1:25" x14ac:dyDescent="0.25">
      <c r="A124" s="385">
        <f t="shared" si="253"/>
        <v>123</v>
      </c>
      <c r="B124" s="386" t="s">
        <v>394</v>
      </c>
      <c r="C124" s="387" t="s">
        <v>55</v>
      </c>
      <c r="D124" s="388" t="s">
        <v>897</v>
      </c>
      <c r="E124" s="388" t="s">
        <v>280</v>
      </c>
      <c r="F124" s="388">
        <v>175</v>
      </c>
      <c r="G124" s="394" t="str">
        <f>IF(ISNA(VLOOKUP(E124,Données!$J$2:$K$258,2,FALSE)),"",VLOOKUP(E124,Données!$J$2:$K$258,2,FALSE))</f>
        <v>Manchester</v>
      </c>
      <c r="H124" s="80"/>
      <c r="I124" s="77" t="str">
        <f t="shared" si="362"/>
        <v>2055GPA</v>
      </c>
      <c r="J124" s="82"/>
      <c r="K124" s="344" t="s">
        <v>31</v>
      </c>
      <c r="M124" s="84">
        <f t="shared" si="254"/>
        <v>0</v>
      </c>
      <c r="N124" s="84">
        <f t="shared" si="255"/>
        <v>0</v>
      </c>
      <c r="O124" s="84">
        <f t="shared" si="256"/>
        <v>2</v>
      </c>
      <c r="P124" s="84">
        <f t="shared" si="257"/>
        <v>0</v>
      </c>
      <c r="Q124" s="84">
        <f t="shared" si="258"/>
        <v>0</v>
      </c>
      <c r="S124" s="86" t="str">
        <f t="shared" si="363"/>
        <v>2055</v>
      </c>
      <c r="T124" s="371" t="str">
        <f>VLOOKUP(S124,Données!$Q$2:$R$229,2,FALSE)</f>
        <v>2045</v>
      </c>
      <c r="U124" s="85">
        <f>COUNTIF($T$4:T124,T124)</f>
        <v>2</v>
      </c>
      <c r="V124" s="85" t="str">
        <f t="shared" si="259"/>
        <v>GPA</v>
      </c>
      <c r="W124" s="85" t="str">
        <f t="shared" si="364"/>
        <v>20452GPA</v>
      </c>
      <c r="X124" s="85">
        <f t="shared" si="399"/>
        <v>169</v>
      </c>
      <c r="Y124" s="85" t="str">
        <f t="shared" si="400"/>
        <v>BHX</v>
      </c>
    </row>
    <row r="125" spans="1:25" x14ac:dyDescent="0.25">
      <c r="A125" s="385">
        <f t="shared" si="253"/>
        <v>124</v>
      </c>
      <c r="B125" s="386" t="s">
        <v>405</v>
      </c>
      <c r="C125" s="387" t="s">
        <v>55</v>
      </c>
      <c r="D125" s="388" t="s">
        <v>762</v>
      </c>
      <c r="E125" s="388" t="s">
        <v>260</v>
      </c>
      <c r="F125" s="388">
        <v>150</v>
      </c>
      <c r="G125" s="394" t="str">
        <f>IF(ISNA(VLOOKUP(E125,Données!$J$2:$K$258,2,FALSE)),"",VLOOKUP(E125,Données!$J$2:$K$258,2,FALSE))</f>
        <v>London Gatwick</v>
      </c>
      <c r="H125" s="80"/>
      <c r="I125" s="77" t="str">
        <f t="shared" si="362"/>
        <v>2055GPD</v>
      </c>
      <c r="J125" s="82"/>
      <c r="K125" s="344" t="s">
        <v>600</v>
      </c>
      <c r="M125" s="84">
        <f t="shared" si="254"/>
        <v>0</v>
      </c>
      <c r="N125" s="84">
        <f t="shared" si="255"/>
        <v>0</v>
      </c>
      <c r="O125" s="84">
        <f t="shared" si="256"/>
        <v>1</v>
      </c>
      <c r="P125" s="84">
        <f t="shared" si="257"/>
        <v>0</v>
      </c>
      <c r="Q125" s="84">
        <f t="shared" si="258"/>
        <v>0</v>
      </c>
      <c r="S125" s="86" t="str">
        <f t="shared" si="363"/>
        <v>2055</v>
      </c>
      <c r="T125" s="371" t="str">
        <f>VLOOKUP(S125,Données!$Q$2:$R$229,2,FALSE)</f>
        <v>2045</v>
      </c>
      <c r="U125" s="85">
        <f>COUNTIF($T$4:T125,T125)</f>
        <v>3</v>
      </c>
      <c r="V125" s="85" t="str">
        <f t="shared" si="259"/>
        <v>GPD</v>
      </c>
      <c r="W125" s="85" t="str">
        <f t="shared" si="364"/>
        <v>20453GPD</v>
      </c>
      <c r="X125" s="85">
        <f t="shared" si="399"/>
        <v>96</v>
      </c>
      <c r="Y125" s="85" t="str">
        <f t="shared" si="400"/>
        <v>LCY</v>
      </c>
    </row>
    <row r="126" spans="1:25" x14ac:dyDescent="0.25">
      <c r="A126" s="385">
        <f t="shared" si="253"/>
        <v>125</v>
      </c>
      <c r="B126" s="386" t="s">
        <v>405</v>
      </c>
      <c r="C126" s="387" t="s">
        <v>55</v>
      </c>
      <c r="D126" s="388" t="s">
        <v>871</v>
      </c>
      <c r="E126" s="388" t="s">
        <v>200</v>
      </c>
      <c r="F126" s="388">
        <v>186</v>
      </c>
      <c r="G126" s="394" t="str">
        <f>IF(ISNA(VLOOKUP(E126,Données!$J$2:$K$258,2,FALSE)),"",VLOOKUP(E126,Données!$J$2:$K$258,2,FALSE))</f>
        <v>Edinburgh</v>
      </c>
      <c r="H126" s="80"/>
      <c r="I126" s="77" t="str">
        <f t="shared" si="362"/>
        <v>2100T40</v>
      </c>
      <c r="J126" s="82"/>
      <c r="K126" s="344" t="s">
        <v>601</v>
      </c>
      <c r="M126" s="84">
        <f t="shared" si="254"/>
        <v>0</v>
      </c>
      <c r="N126" s="84">
        <f t="shared" si="255"/>
        <v>0</v>
      </c>
      <c r="O126" s="84">
        <f t="shared" si="256"/>
        <v>0</v>
      </c>
      <c r="P126" s="84">
        <f t="shared" si="257"/>
        <v>0</v>
      </c>
      <c r="Q126" s="84">
        <f t="shared" si="258"/>
        <v>0</v>
      </c>
      <c r="S126" s="86" t="str">
        <f t="shared" si="363"/>
        <v>2100</v>
      </c>
      <c r="T126" s="371" t="str">
        <f>VLOOKUP(S126,Données!$Q$2:$R$229,2,FALSE)</f>
        <v>2100</v>
      </c>
      <c r="U126" s="85">
        <f>COUNTIF($T$4:T126,T126)</f>
        <v>1</v>
      </c>
      <c r="V126" s="85" t="str">
        <f t="shared" si="259"/>
        <v>T40</v>
      </c>
      <c r="W126" s="85" t="str">
        <f t="shared" si="364"/>
        <v>21001T40</v>
      </c>
      <c r="X126" s="85">
        <f t="shared" si="399"/>
        <v>175</v>
      </c>
      <c r="Y126" s="85" t="str">
        <f t="shared" si="400"/>
        <v>MAN</v>
      </c>
    </row>
    <row r="127" spans="1:25" x14ac:dyDescent="0.25">
      <c r="A127" s="385">
        <f t="shared" si="253"/>
        <v>126</v>
      </c>
      <c r="B127" s="386" t="s">
        <v>407</v>
      </c>
      <c r="C127" s="387" t="s">
        <v>56</v>
      </c>
      <c r="D127" s="388" t="s">
        <v>838</v>
      </c>
      <c r="E127" s="388" t="s">
        <v>262</v>
      </c>
      <c r="F127" s="388">
        <v>104</v>
      </c>
      <c r="G127" s="394" t="str">
        <f>IF(ISNA(VLOOKUP(E127,Données!$J$2:$K$258,2,FALSE)),"",VLOOKUP(E127,Données!$J$2:$K$258,2,FALSE))</f>
        <v>London Heathrow</v>
      </c>
      <c r="H127" s="80"/>
      <c r="I127" s="77" t="str">
        <f t="shared" si="362"/>
        <v>2100GPA</v>
      </c>
      <c r="J127" s="82"/>
      <c r="K127" s="344" t="s">
        <v>32</v>
      </c>
      <c r="M127" s="84">
        <f t="shared" si="254"/>
        <v>0</v>
      </c>
      <c r="N127" s="84">
        <f t="shared" si="255"/>
        <v>1</v>
      </c>
      <c r="O127" s="84">
        <f t="shared" si="256"/>
        <v>0</v>
      </c>
      <c r="P127" s="84">
        <f t="shared" si="257"/>
        <v>0</v>
      </c>
      <c r="Q127" s="84">
        <f t="shared" si="258"/>
        <v>0</v>
      </c>
      <c r="S127" s="86" t="str">
        <f t="shared" si="363"/>
        <v>2100</v>
      </c>
      <c r="T127" s="371" t="str">
        <f>VLOOKUP(S127,Données!$Q$2:$R$229,2,FALSE)</f>
        <v>2100</v>
      </c>
      <c r="U127" s="85">
        <f>COUNTIF($T$4:T127,T127)</f>
        <v>2</v>
      </c>
      <c r="V127" s="85" t="str">
        <f t="shared" si="259"/>
        <v>GPA</v>
      </c>
      <c r="W127" s="85" t="str">
        <f t="shared" si="364"/>
        <v>21002GPA</v>
      </c>
      <c r="X127" s="85">
        <f t="shared" si="399"/>
        <v>150</v>
      </c>
      <c r="Y127" s="85" t="str">
        <f t="shared" si="400"/>
        <v>LGW</v>
      </c>
    </row>
    <row r="128" spans="1:25" x14ac:dyDescent="0.25">
      <c r="A128" s="385">
        <f t="shared" si="253"/>
        <v>127</v>
      </c>
      <c r="B128" s="386" t="s">
        <v>407</v>
      </c>
      <c r="C128" s="387" t="s">
        <v>650</v>
      </c>
      <c r="D128" s="388" t="s">
        <v>884</v>
      </c>
      <c r="E128" s="388" t="s">
        <v>167</v>
      </c>
      <c r="F128" s="388">
        <v>143</v>
      </c>
      <c r="G128" s="394" t="str">
        <f>IF(ISNA(VLOOKUP(E128,Données!$J$2:$K$258,2,FALSE)),"",VLOOKUP(E128,Données!$J$2:$K$258,2,FALSE))</f>
        <v>Bristol</v>
      </c>
      <c r="H128" s="80"/>
      <c r="I128" s="77" t="str">
        <f t="shared" si="362"/>
        <v>2100GPA</v>
      </c>
      <c r="J128" s="82"/>
      <c r="K128" s="344" t="s">
        <v>602</v>
      </c>
      <c r="M128" s="84">
        <f t="shared" si="254"/>
        <v>0</v>
      </c>
      <c r="N128" s="84">
        <f t="shared" si="255"/>
        <v>0</v>
      </c>
      <c r="O128" s="84">
        <f t="shared" si="256"/>
        <v>0</v>
      </c>
      <c r="P128" s="84">
        <f t="shared" si="257"/>
        <v>0</v>
      </c>
      <c r="Q128" s="84">
        <f t="shared" si="258"/>
        <v>0</v>
      </c>
      <c r="S128" s="86" t="str">
        <f t="shared" si="363"/>
        <v>2100</v>
      </c>
      <c r="T128" s="371" t="str">
        <f>VLOOKUP(S128,Données!$Q$2:$R$229,2,FALSE)</f>
        <v>2100</v>
      </c>
      <c r="U128" s="85">
        <f>COUNTIF($T$4:T128,T128)</f>
        <v>3</v>
      </c>
      <c r="V128" s="85" t="str">
        <f t="shared" si="259"/>
        <v>GPA</v>
      </c>
      <c r="W128" s="85" t="str">
        <f t="shared" si="364"/>
        <v>21003GPA</v>
      </c>
      <c r="X128" s="85">
        <f t="shared" si="399"/>
        <v>186</v>
      </c>
      <c r="Y128" s="85" t="str">
        <f t="shared" si="400"/>
        <v>EDI</v>
      </c>
    </row>
    <row r="129" spans="1:25" x14ac:dyDescent="0.25">
      <c r="A129" s="385">
        <f t="shared" si="253"/>
        <v>128</v>
      </c>
      <c r="B129" s="386" t="s">
        <v>406</v>
      </c>
      <c r="C129" s="387" t="s">
        <v>651</v>
      </c>
      <c r="D129" s="388" t="s">
        <v>842</v>
      </c>
      <c r="E129" s="388" t="s">
        <v>264</v>
      </c>
      <c r="F129" s="388">
        <v>165</v>
      </c>
      <c r="G129" s="394" t="str">
        <f>IF(ISNA(VLOOKUP(E129,Données!$J$2:$K$258,2,FALSE)),"",VLOOKUP(E129,Données!$J$2:$K$258,2,FALSE))</f>
        <v>London Luton</v>
      </c>
      <c r="H129" s="80"/>
      <c r="I129" s="77" t="str">
        <f t="shared" si="362"/>
        <v>2115TRD</v>
      </c>
      <c r="J129" s="82"/>
      <c r="K129" s="344" t="s">
        <v>603</v>
      </c>
      <c r="M129" s="84">
        <f t="shared" si="254"/>
        <v>0</v>
      </c>
      <c r="N129" s="84">
        <f t="shared" si="255"/>
        <v>1</v>
      </c>
      <c r="O129" s="84">
        <f t="shared" si="256"/>
        <v>0</v>
      </c>
      <c r="P129" s="84">
        <f t="shared" si="257"/>
        <v>0</v>
      </c>
      <c r="Q129" s="84">
        <f t="shared" si="258"/>
        <v>0</v>
      </c>
      <c r="S129" s="86" t="str">
        <f t="shared" si="363"/>
        <v>2115</v>
      </c>
      <c r="T129" s="371" t="str">
        <f>VLOOKUP(S129,Données!$Q$2:$R$229,2,FALSE)</f>
        <v>2115</v>
      </c>
      <c r="U129" s="85">
        <f>COUNTIF($T$4:T129,T129)</f>
        <v>1</v>
      </c>
      <c r="V129" s="85" t="str">
        <f t="shared" si="259"/>
        <v>TRD</v>
      </c>
      <c r="W129" s="85" t="str">
        <f t="shared" si="364"/>
        <v>21151TRD</v>
      </c>
      <c r="X129" s="85">
        <f t="shared" si="399"/>
        <v>104</v>
      </c>
      <c r="Y129" s="85" t="str">
        <f t="shared" si="400"/>
        <v>LHR</v>
      </c>
    </row>
    <row r="130" spans="1:25" x14ac:dyDescent="0.25">
      <c r="A130" s="385">
        <f t="shared" si="253"/>
        <v>129</v>
      </c>
      <c r="B130" s="386" t="s">
        <v>405</v>
      </c>
      <c r="C130" s="387" t="s">
        <v>652</v>
      </c>
      <c r="D130" s="388" t="s">
        <v>868</v>
      </c>
      <c r="E130" s="388" t="s">
        <v>232</v>
      </c>
      <c r="F130" s="388">
        <v>133</v>
      </c>
      <c r="G130" s="394" t="str">
        <f>IF(ISNA(VLOOKUP(E130,Données!$J$2:$K$258,2,FALSE)),"",VLOOKUP(E130,Données!$J$2:$K$258,2,FALSE))</f>
        <v>Istanbul</v>
      </c>
      <c r="H130" s="80"/>
      <c r="I130" s="77" t="str">
        <f t="shared" si="362"/>
        <v>2120TRD</v>
      </c>
      <c r="J130" s="82"/>
      <c r="K130" s="344" t="s">
        <v>33</v>
      </c>
      <c r="M130" s="84">
        <f t="shared" si="254"/>
        <v>0</v>
      </c>
      <c r="N130" s="84">
        <f t="shared" si="255"/>
        <v>0</v>
      </c>
      <c r="O130" s="84">
        <f t="shared" si="256"/>
        <v>0</v>
      </c>
      <c r="P130" s="84">
        <f t="shared" si="257"/>
        <v>0</v>
      </c>
      <c r="Q130" s="84">
        <f t="shared" si="258"/>
        <v>0</v>
      </c>
      <c r="S130" s="86" t="str">
        <f t="shared" si="363"/>
        <v>2120</v>
      </c>
      <c r="T130" s="371" t="str">
        <f>VLOOKUP(S130,Données!$Q$2:$R$229,2,FALSE)</f>
        <v>2115</v>
      </c>
      <c r="U130" s="85">
        <f>COUNTIF($T$4:T130,T130)</f>
        <v>2</v>
      </c>
      <c r="V130" s="85" t="str">
        <f t="shared" si="259"/>
        <v>TRD</v>
      </c>
      <c r="W130" s="85" t="str">
        <f t="shared" si="364"/>
        <v>21152TRD</v>
      </c>
      <c r="X130" s="85">
        <f t="shared" si="399"/>
        <v>143</v>
      </c>
      <c r="Y130" s="85" t="str">
        <f t="shared" si="400"/>
        <v>BRS</v>
      </c>
    </row>
    <row r="131" spans="1:25" x14ac:dyDescent="0.25">
      <c r="A131" s="385">
        <f t="shared" si="253"/>
        <v>130</v>
      </c>
      <c r="B131" s="386" t="s">
        <v>406</v>
      </c>
      <c r="C131" s="387" t="s">
        <v>652</v>
      </c>
      <c r="D131" s="388" t="s">
        <v>785</v>
      </c>
      <c r="E131" s="388" t="s">
        <v>260</v>
      </c>
      <c r="F131" s="388">
        <v>152</v>
      </c>
      <c r="G131" s="394" t="str">
        <f>IF(ISNA(VLOOKUP(E131,Données!$J$2:$K$258,2,FALSE)),"",VLOOKUP(E131,Données!$J$2:$K$258,2,FALSE))</f>
        <v>London Gatwick</v>
      </c>
      <c r="H131" s="80"/>
      <c r="I131" s="77" t="str">
        <f t="shared" si="362"/>
        <v>2125GPD</v>
      </c>
      <c r="J131" s="82"/>
      <c r="K131" s="344" t="s">
        <v>604</v>
      </c>
      <c r="M131" s="84">
        <f t="shared" si="254"/>
        <v>0</v>
      </c>
      <c r="N131" s="84">
        <f t="shared" si="255"/>
        <v>1</v>
      </c>
      <c r="O131" s="84">
        <f t="shared" si="256"/>
        <v>0</v>
      </c>
      <c r="P131" s="84">
        <f t="shared" si="257"/>
        <v>1</v>
      </c>
      <c r="Q131" s="84">
        <f t="shared" si="258"/>
        <v>0</v>
      </c>
      <c r="S131" s="86" t="str">
        <f t="shared" si="363"/>
        <v>2125</v>
      </c>
      <c r="T131" s="371" t="str">
        <f>VLOOKUP(S131,Données!$Q$2:$R$229,2,FALSE)</f>
        <v>2115</v>
      </c>
      <c r="U131" s="85">
        <f>COUNTIF($T$4:T131,T131)</f>
        <v>3</v>
      </c>
      <c r="V131" s="85" t="str">
        <f t="shared" si="259"/>
        <v>GPD</v>
      </c>
      <c r="W131" s="85" t="str">
        <f t="shared" si="364"/>
        <v>21153GPD</v>
      </c>
      <c r="X131" s="85">
        <f t="shared" si="399"/>
        <v>165</v>
      </c>
      <c r="Y131" s="85" t="str">
        <f t="shared" si="400"/>
        <v>LTN</v>
      </c>
    </row>
    <row r="132" spans="1:25" x14ac:dyDescent="0.25">
      <c r="A132" s="385">
        <f t="shared" ref="A132:A195" si="401">IF(B132="","",A131+1)</f>
        <v>131</v>
      </c>
      <c r="B132" s="386" t="s">
        <v>407</v>
      </c>
      <c r="C132" s="387" t="s">
        <v>653</v>
      </c>
      <c r="D132" s="388" t="s">
        <v>905</v>
      </c>
      <c r="E132" s="388" t="s">
        <v>280</v>
      </c>
      <c r="F132" s="388">
        <v>181</v>
      </c>
      <c r="G132" s="394" t="str">
        <f>IF(ISNA(VLOOKUP(E132,Données!$J$2:$K$258,2,FALSE)),"",VLOOKUP(E132,Données!$J$2:$K$258,2,FALSE))</f>
        <v>Manchester</v>
      </c>
      <c r="H132" s="80"/>
      <c r="I132" s="77" t="str">
        <f t="shared" si="362"/>
        <v>2135GPA</v>
      </c>
      <c r="J132" s="82"/>
      <c r="K132" s="344" t="s">
        <v>605</v>
      </c>
      <c r="M132" s="84">
        <f t="shared" ref="M132:M195" si="402">COUNTIFS($I$4:$I$252,K132&amp;$M$3)</f>
        <v>1</v>
      </c>
      <c r="N132" s="84">
        <f t="shared" ref="N132:N195" si="403">COUNTIFS($I$4:$I$252,K132&amp;$N$3)</f>
        <v>0</v>
      </c>
      <c r="O132" s="84">
        <f t="shared" ref="O132:O195" si="404">COUNTIFS($I$4:$I$252,K132&amp;$O$3)</f>
        <v>0</v>
      </c>
      <c r="P132" s="84">
        <f t="shared" ref="P132:P195" si="405">COUNTIFS($I$4:$I$252,K132&amp;$P$3)</f>
        <v>0</v>
      </c>
      <c r="Q132" s="84">
        <f t="shared" ref="Q132:Q195" si="406">COUNTIFS($I$4:$I$252,K132&amp;$Q$3)</f>
        <v>0</v>
      </c>
      <c r="S132" s="86" t="str">
        <f t="shared" si="363"/>
        <v>2135</v>
      </c>
      <c r="T132" s="371" t="str">
        <f>VLOOKUP(S132,Données!$Q$2:$R$229,2,FALSE)</f>
        <v>2130</v>
      </c>
      <c r="U132" s="85">
        <f>COUNTIF($T$4:T132,T132)</f>
        <v>1</v>
      </c>
      <c r="V132" s="85" t="str">
        <f t="shared" ref="V132:V195" si="407">B130</f>
        <v>GPA</v>
      </c>
      <c r="W132" s="85" t="str">
        <f t="shared" si="364"/>
        <v>21301GPA</v>
      </c>
      <c r="X132" s="85">
        <f t="shared" ref="X132:X163" si="408">F130</f>
        <v>133</v>
      </c>
      <c r="Y132" s="85" t="str">
        <f t="shared" ref="Y132:Y163" si="409">E130</f>
        <v>IST</v>
      </c>
    </row>
    <row r="133" spans="1:25" x14ac:dyDescent="0.25">
      <c r="A133" s="385">
        <f t="shared" si="401"/>
        <v>132</v>
      </c>
      <c r="B133" s="386" t="s">
        <v>407</v>
      </c>
      <c r="C133" s="387" t="s">
        <v>653</v>
      </c>
      <c r="D133" s="388" t="s">
        <v>786</v>
      </c>
      <c r="E133" s="388" t="s">
        <v>296</v>
      </c>
      <c r="F133" s="388">
        <v>134</v>
      </c>
      <c r="G133" s="394" t="str">
        <f>IF(ISNA(VLOOKUP(E133,Données!$J$2:$K$258,2,FALSE)),"",VLOOKUP(E133,Données!$J$2:$K$258,2,FALSE))</f>
        <v>Moscow Sheremetyevo</v>
      </c>
      <c r="H133" s="80"/>
      <c r="I133" s="77" t="str">
        <f t="shared" ref="I133:I196" si="410">C131&amp;B131</f>
        <v>2135GPD</v>
      </c>
      <c r="J133" s="82"/>
      <c r="K133" s="344" t="s">
        <v>34</v>
      </c>
      <c r="M133" s="84">
        <f t="shared" si="402"/>
        <v>0</v>
      </c>
      <c r="N133" s="84">
        <f t="shared" si="403"/>
        <v>1</v>
      </c>
      <c r="O133" s="84">
        <f t="shared" si="404"/>
        <v>1</v>
      </c>
      <c r="P133" s="84">
        <f t="shared" si="405"/>
        <v>0</v>
      </c>
      <c r="Q133" s="84">
        <f t="shared" si="406"/>
        <v>0</v>
      </c>
      <c r="S133" s="86" t="str">
        <f t="shared" ref="S133:S196" si="411">IF(LEN(I133)=6,LEFT(I133,3),LEFT(I133,4))</f>
        <v>2135</v>
      </c>
      <c r="T133" s="371" t="str">
        <f>VLOOKUP(S133,Données!$Q$2:$R$229,2,FALSE)</f>
        <v>2130</v>
      </c>
      <c r="U133" s="85">
        <f>COUNTIF($T$4:T133,T133)</f>
        <v>2</v>
      </c>
      <c r="V133" s="85" t="str">
        <f t="shared" si="407"/>
        <v>GPD</v>
      </c>
      <c r="W133" s="85" t="str">
        <f t="shared" ref="W133:W196" si="412">T133&amp;U133&amp;V133</f>
        <v>21302GPD</v>
      </c>
      <c r="X133" s="85">
        <f t="shared" si="408"/>
        <v>152</v>
      </c>
      <c r="Y133" s="85" t="str">
        <f t="shared" si="409"/>
        <v>LGW</v>
      </c>
    </row>
    <row r="134" spans="1:25" x14ac:dyDescent="0.25">
      <c r="A134" s="385">
        <f t="shared" si="401"/>
        <v>133</v>
      </c>
      <c r="B134" s="386" t="s">
        <v>406</v>
      </c>
      <c r="C134" s="387" t="s">
        <v>653</v>
      </c>
      <c r="D134" s="388" t="s">
        <v>807</v>
      </c>
      <c r="E134" s="388" t="s">
        <v>193</v>
      </c>
      <c r="F134" s="388">
        <v>292</v>
      </c>
      <c r="G134" s="394" t="str">
        <f>IF(ISNA(VLOOKUP(E134,Données!$J$2:$K$258,2,FALSE)),"",VLOOKUP(E134,Données!$J$2:$K$258,2,FALSE))</f>
        <v>Dubai</v>
      </c>
      <c r="H134" s="80"/>
      <c r="I134" s="77" t="str">
        <f t="shared" si="410"/>
        <v>2140TRD</v>
      </c>
      <c r="J134" s="82"/>
      <c r="K134" s="344" t="s">
        <v>606</v>
      </c>
      <c r="M134" s="84">
        <f t="shared" si="402"/>
        <v>0</v>
      </c>
      <c r="N134" s="84">
        <f t="shared" si="403"/>
        <v>0</v>
      </c>
      <c r="O134" s="84">
        <f t="shared" si="404"/>
        <v>0</v>
      </c>
      <c r="P134" s="84">
        <f t="shared" si="405"/>
        <v>1</v>
      </c>
      <c r="Q134" s="84">
        <f t="shared" si="406"/>
        <v>0</v>
      </c>
      <c r="S134" s="86" t="str">
        <f t="shared" si="411"/>
        <v>2140</v>
      </c>
      <c r="T134" s="371" t="str">
        <f>VLOOKUP(S134,Données!$Q$2:$R$229,2,FALSE)</f>
        <v>2130</v>
      </c>
      <c r="U134" s="85">
        <f>COUNTIF($T$4:T134,T134)</f>
        <v>3</v>
      </c>
      <c r="V134" s="85" t="str">
        <f t="shared" si="407"/>
        <v>TRD</v>
      </c>
      <c r="W134" s="85" t="str">
        <f t="shared" si="412"/>
        <v>21303TRD</v>
      </c>
      <c r="X134" s="85">
        <f t="shared" si="408"/>
        <v>181</v>
      </c>
      <c r="Y134" s="85" t="str">
        <f t="shared" si="409"/>
        <v>MAN</v>
      </c>
    </row>
    <row r="135" spans="1:25" x14ac:dyDescent="0.25">
      <c r="A135" s="385">
        <f t="shared" si="401"/>
        <v>134</v>
      </c>
      <c r="B135" s="386" t="s">
        <v>406</v>
      </c>
      <c r="C135" s="387" t="s">
        <v>653</v>
      </c>
      <c r="D135" s="388" t="s">
        <v>872</v>
      </c>
      <c r="E135" s="388" t="s">
        <v>200</v>
      </c>
      <c r="F135" s="388">
        <v>180</v>
      </c>
      <c r="G135" s="394" t="str">
        <f>IF(ISNA(VLOOKUP(E135,Données!$J$2:$K$258,2,FALSE)),"",VLOOKUP(E135,Données!$J$2:$K$258,2,FALSE))</f>
        <v>Edinburgh</v>
      </c>
      <c r="H135" s="80"/>
      <c r="I135" s="77" t="str">
        <f t="shared" si="410"/>
        <v>2140TRD</v>
      </c>
      <c r="J135" s="82"/>
      <c r="K135" s="344" t="s">
        <v>607</v>
      </c>
      <c r="M135" s="84">
        <f t="shared" si="402"/>
        <v>0</v>
      </c>
      <c r="N135" s="84">
        <f t="shared" si="403"/>
        <v>0</v>
      </c>
      <c r="O135" s="84">
        <f t="shared" si="404"/>
        <v>0</v>
      </c>
      <c r="P135" s="84">
        <f t="shared" si="405"/>
        <v>0</v>
      </c>
      <c r="Q135" s="84">
        <f t="shared" si="406"/>
        <v>0</v>
      </c>
      <c r="S135" s="86" t="str">
        <f t="shared" si="411"/>
        <v>2140</v>
      </c>
      <c r="T135" s="371" t="str">
        <f>VLOOKUP(S135,Données!$Q$2:$R$229,2,FALSE)</f>
        <v>2130</v>
      </c>
      <c r="U135" s="85">
        <f>COUNTIF($T$4:T135,T135)</f>
        <v>4</v>
      </c>
      <c r="V135" s="85" t="str">
        <f t="shared" si="407"/>
        <v>TRD</v>
      </c>
      <c r="W135" s="85" t="str">
        <f t="shared" si="412"/>
        <v>21304TRD</v>
      </c>
      <c r="X135" s="85">
        <f t="shared" si="408"/>
        <v>134</v>
      </c>
      <c r="Y135" s="85" t="str">
        <f t="shared" si="409"/>
        <v>SVO</v>
      </c>
    </row>
    <row r="136" spans="1:25" x14ac:dyDescent="0.25">
      <c r="A136" s="385">
        <f t="shared" si="401"/>
        <v>135</v>
      </c>
      <c r="B136" s="386" t="s">
        <v>390</v>
      </c>
      <c r="C136" s="387" t="s">
        <v>58</v>
      </c>
      <c r="D136" s="388" t="s">
        <v>763</v>
      </c>
      <c r="E136" s="388" t="s">
        <v>258</v>
      </c>
      <c r="F136" s="388">
        <v>99</v>
      </c>
      <c r="G136" s="394" t="str">
        <f>IF(ISNA(VLOOKUP(E136,Données!$J$2:$K$258,2,FALSE)),"",VLOOKUP(E136,Données!$J$2:$K$258,2,FALSE))</f>
        <v>London City</v>
      </c>
      <c r="H136" s="80"/>
      <c r="I136" s="77" t="str">
        <f t="shared" si="410"/>
        <v>2140GPD</v>
      </c>
      <c r="J136" s="82"/>
      <c r="K136" s="344" t="s">
        <v>35</v>
      </c>
      <c r="M136" s="84">
        <f t="shared" si="402"/>
        <v>0</v>
      </c>
      <c r="N136" s="84">
        <f t="shared" si="403"/>
        <v>2</v>
      </c>
      <c r="O136" s="84">
        <f t="shared" si="404"/>
        <v>0</v>
      </c>
      <c r="P136" s="84">
        <f t="shared" si="405"/>
        <v>0</v>
      </c>
      <c r="Q136" s="84">
        <f t="shared" si="406"/>
        <v>0</v>
      </c>
      <c r="S136" s="86" t="str">
        <f t="shared" si="411"/>
        <v>2140</v>
      </c>
      <c r="T136" s="371" t="str">
        <f>VLOOKUP(S136,Données!$Q$2:$R$229,2,FALSE)</f>
        <v>2130</v>
      </c>
      <c r="U136" s="85">
        <f>COUNTIF($T$4:T136,T136)</f>
        <v>5</v>
      </c>
      <c r="V136" s="85" t="str">
        <f t="shared" si="407"/>
        <v>GPD</v>
      </c>
      <c r="W136" s="85" t="str">
        <f t="shared" si="412"/>
        <v>21305GPD</v>
      </c>
      <c r="X136" s="85">
        <f t="shared" si="408"/>
        <v>292</v>
      </c>
      <c r="Y136" s="85" t="str">
        <f t="shared" si="409"/>
        <v>DXB</v>
      </c>
    </row>
    <row r="137" spans="1:25" x14ac:dyDescent="0.25">
      <c r="A137" s="385">
        <f t="shared" si="401"/>
        <v>136</v>
      </c>
      <c r="B137" s="386" t="s">
        <v>405</v>
      </c>
      <c r="C137" s="387" t="s">
        <v>59</v>
      </c>
      <c r="D137" s="388" t="s">
        <v>765</v>
      </c>
      <c r="E137" s="388" t="s">
        <v>262</v>
      </c>
      <c r="F137" s="388">
        <v>143</v>
      </c>
      <c r="G137" s="394" t="str">
        <f>IF(ISNA(VLOOKUP(E137,Données!$J$2:$K$258,2,FALSE)),"",VLOOKUP(E137,Données!$J$2:$K$258,2,FALSE))</f>
        <v>London Heathrow</v>
      </c>
      <c r="H137" s="80"/>
      <c r="I137" s="77" t="str">
        <f t="shared" si="410"/>
        <v>2140GPD</v>
      </c>
      <c r="J137" s="82"/>
      <c r="K137" s="344" t="s">
        <v>608</v>
      </c>
      <c r="M137" s="84">
        <f t="shared" si="402"/>
        <v>0</v>
      </c>
      <c r="N137" s="84">
        <f t="shared" si="403"/>
        <v>0</v>
      </c>
      <c r="O137" s="84">
        <f t="shared" si="404"/>
        <v>1</v>
      </c>
      <c r="P137" s="84">
        <f t="shared" si="405"/>
        <v>1</v>
      </c>
      <c r="Q137" s="84">
        <f t="shared" si="406"/>
        <v>0</v>
      </c>
      <c r="S137" s="86" t="str">
        <f t="shared" si="411"/>
        <v>2140</v>
      </c>
      <c r="T137" s="371" t="str">
        <f>VLOOKUP(S137,Données!$Q$2:$R$229,2,FALSE)</f>
        <v>2130</v>
      </c>
      <c r="U137" s="85">
        <f>COUNTIF($T$4:T137,T137)</f>
        <v>6</v>
      </c>
      <c r="V137" s="85" t="str">
        <f t="shared" si="407"/>
        <v>GPD</v>
      </c>
      <c r="W137" s="85" t="str">
        <f t="shared" si="412"/>
        <v>21306GPD</v>
      </c>
      <c r="X137" s="85">
        <f t="shared" si="408"/>
        <v>180</v>
      </c>
      <c r="Y137" s="85" t="str">
        <f t="shared" si="409"/>
        <v>EDI</v>
      </c>
    </row>
    <row r="138" spans="1:25" x14ac:dyDescent="0.25">
      <c r="A138" s="385">
        <f t="shared" si="401"/>
        <v>137</v>
      </c>
      <c r="B138" s="386" t="s">
        <v>390</v>
      </c>
      <c r="C138" s="387" t="s">
        <v>62</v>
      </c>
      <c r="D138" s="388" t="s">
        <v>764</v>
      </c>
      <c r="E138" s="388" t="s">
        <v>262</v>
      </c>
      <c r="F138" s="388">
        <v>168</v>
      </c>
      <c r="G138" s="394" t="str">
        <f>IF(ISNA(VLOOKUP(E138,Données!$J$2:$K$258,2,FALSE)),"",VLOOKUP(E138,Données!$J$2:$K$258,2,FALSE))</f>
        <v>London Heathrow</v>
      </c>
      <c r="H138" s="80"/>
      <c r="I138" s="77" t="str">
        <f t="shared" si="410"/>
        <v>2145T30</v>
      </c>
      <c r="J138" s="82"/>
      <c r="K138" s="344" t="s">
        <v>609</v>
      </c>
      <c r="M138" s="84">
        <f t="shared" si="402"/>
        <v>2</v>
      </c>
      <c r="N138" s="84">
        <f t="shared" si="403"/>
        <v>0</v>
      </c>
      <c r="O138" s="84">
        <f t="shared" si="404"/>
        <v>0</v>
      </c>
      <c r="P138" s="84">
        <f t="shared" si="405"/>
        <v>0</v>
      </c>
      <c r="Q138" s="84">
        <f t="shared" si="406"/>
        <v>0</v>
      </c>
      <c r="S138" s="86" t="str">
        <f t="shared" si="411"/>
        <v>2145</v>
      </c>
      <c r="T138" s="371" t="str">
        <f>VLOOKUP(S138,Données!$Q$2:$R$229,2,FALSE)</f>
        <v>2145</v>
      </c>
      <c r="U138" s="85">
        <f>COUNTIF($T$4:T138,T138)</f>
        <v>1</v>
      </c>
      <c r="V138" s="85" t="str">
        <f t="shared" si="407"/>
        <v>T30</v>
      </c>
      <c r="W138" s="85" t="str">
        <f t="shared" si="412"/>
        <v>21451T30</v>
      </c>
      <c r="X138" s="85">
        <f t="shared" si="408"/>
        <v>99</v>
      </c>
      <c r="Y138" s="85" t="str">
        <f t="shared" si="409"/>
        <v>LCY</v>
      </c>
    </row>
    <row r="139" spans="1:25" x14ac:dyDescent="0.25">
      <c r="A139" s="385">
        <f t="shared" si="401"/>
        <v>138</v>
      </c>
      <c r="B139" s="386" t="s">
        <v>394</v>
      </c>
      <c r="C139" s="387" t="s">
        <v>662</v>
      </c>
      <c r="D139" s="388" t="s">
        <v>766</v>
      </c>
      <c r="E139" s="388" t="s">
        <v>260</v>
      </c>
      <c r="F139" s="388">
        <v>186</v>
      </c>
      <c r="G139" s="394" t="str">
        <f>IF(ISNA(VLOOKUP(E139,Données!$J$2:$K$258,2,FALSE)),"",VLOOKUP(E139,Données!$J$2:$K$258,2,FALSE))</f>
        <v>London Gatwick</v>
      </c>
      <c r="H139" s="80"/>
      <c r="I139" s="77" t="str">
        <f t="shared" si="410"/>
        <v>2200GPA</v>
      </c>
      <c r="J139" s="82"/>
      <c r="K139" s="344" t="s">
        <v>36</v>
      </c>
      <c r="M139" s="84">
        <f t="shared" si="402"/>
        <v>0</v>
      </c>
      <c r="N139" s="84">
        <f t="shared" si="403"/>
        <v>0</v>
      </c>
      <c r="O139" s="84">
        <f t="shared" si="404"/>
        <v>0</v>
      </c>
      <c r="P139" s="84">
        <f t="shared" si="405"/>
        <v>0</v>
      </c>
      <c r="Q139" s="84">
        <f t="shared" si="406"/>
        <v>0</v>
      </c>
      <c r="S139" s="86" t="str">
        <f t="shared" si="411"/>
        <v>2200</v>
      </c>
      <c r="T139" s="371" t="str">
        <f>VLOOKUP(S139,Données!$Q$2:$R$229,2,FALSE)</f>
        <v>2200</v>
      </c>
      <c r="U139" s="85">
        <f>COUNTIF($T$4:T139,T139)</f>
        <v>1</v>
      </c>
      <c r="V139" s="85" t="str">
        <f t="shared" si="407"/>
        <v>GPA</v>
      </c>
      <c r="W139" s="85" t="str">
        <f t="shared" si="412"/>
        <v>22001GPA</v>
      </c>
      <c r="X139" s="85">
        <f t="shared" si="408"/>
        <v>143</v>
      </c>
      <c r="Y139" s="85" t="str">
        <f t="shared" si="409"/>
        <v>LHR</v>
      </c>
    </row>
    <row r="140" spans="1:25" x14ac:dyDescent="0.25">
      <c r="A140" s="385" t="str">
        <f t="shared" si="401"/>
        <v/>
      </c>
      <c r="B140" s="386"/>
      <c r="C140" s="387"/>
      <c r="D140" s="388"/>
      <c r="E140" s="388"/>
      <c r="F140" s="388"/>
      <c r="G140" s="394" t="str">
        <f>IF(ISNA(VLOOKUP(E140,Données!$J$2:$K$258,2,FALSE)),"",VLOOKUP(E140,Données!$J$2:$K$258,2,FALSE))</f>
        <v/>
      </c>
      <c r="H140" s="80"/>
      <c r="I140" s="77" t="str">
        <f t="shared" si="410"/>
        <v>2245T30</v>
      </c>
      <c r="J140" s="82"/>
      <c r="K140" s="344" t="s">
        <v>610</v>
      </c>
      <c r="M140" s="84">
        <f t="shared" si="402"/>
        <v>1</v>
      </c>
      <c r="N140" s="84">
        <f t="shared" si="403"/>
        <v>0</v>
      </c>
      <c r="O140" s="84">
        <f t="shared" si="404"/>
        <v>0</v>
      </c>
      <c r="P140" s="84">
        <f t="shared" si="405"/>
        <v>0</v>
      </c>
      <c r="Q140" s="84">
        <f t="shared" si="406"/>
        <v>1</v>
      </c>
      <c r="S140" s="86" t="str">
        <f t="shared" si="411"/>
        <v>2245</v>
      </c>
      <c r="T140" s="371" t="str">
        <f>VLOOKUP(S140,Données!$Q$2:$R$229,2,FALSE)</f>
        <v>2245</v>
      </c>
      <c r="U140" s="85">
        <f>COUNTIF($T$4:T140,T140)</f>
        <v>1</v>
      </c>
      <c r="V140" s="85" t="str">
        <f t="shared" si="407"/>
        <v>T30</v>
      </c>
      <c r="W140" s="85" t="str">
        <f t="shared" si="412"/>
        <v>22451T30</v>
      </c>
      <c r="X140" s="85">
        <f t="shared" si="408"/>
        <v>168</v>
      </c>
      <c r="Y140" s="85" t="str">
        <f t="shared" si="409"/>
        <v>LHR</v>
      </c>
    </row>
    <row r="141" spans="1:25" x14ac:dyDescent="0.25">
      <c r="A141" s="385" t="str">
        <f t="shared" si="401"/>
        <v/>
      </c>
      <c r="B141" s="386"/>
      <c r="C141" s="387"/>
      <c r="D141" s="388"/>
      <c r="E141" s="388"/>
      <c r="F141" s="388"/>
      <c r="G141" s="394" t="str">
        <f>IF(ISNA(VLOOKUP(E141,Données!$J$2:$K$258,2,FALSE)),"",VLOOKUP(E141,Données!$J$2:$K$258,2,FALSE))</f>
        <v/>
      </c>
      <c r="H141" s="80"/>
      <c r="I141" s="77" t="str">
        <f t="shared" si="410"/>
        <v>2250T40</v>
      </c>
      <c r="J141" s="82"/>
      <c r="K141" s="344" t="s">
        <v>611</v>
      </c>
      <c r="M141" s="84">
        <f t="shared" si="402"/>
        <v>0</v>
      </c>
      <c r="N141" s="84">
        <f t="shared" si="403"/>
        <v>0</v>
      </c>
      <c r="O141" s="84">
        <f t="shared" si="404"/>
        <v>0</v>
      </c>
      <c r="P141" s="84">
        <f t="shared" si="405"/>
        <v>0</v>
      </c>
      <c r="Q141" s="84">
        <f t="shared" si="406"/>
        <v>0</v>
      </c>
      <c r="S141" s="86" t="str">
        <f t="shared" si="411"/>
        <v>2250</v>
      </c>
      <c r="T141" s="371" t="str">
        <f>VLOOKUP(S141,Données!$Q$2:$R$229,2,FALSE)</f>
        <v>2245</v>
      </c>
      <c r="U141" s="85">
        <f>COUNTIF($T$4:T141,T141)</f>
        <v>2</v>
      </c>
      <c r="V141" s="85" t="str">
        <f t="shared" si="407"/>
        <v>T40</v>
      </c>
      <c r="W141" s="85" t="str">
        <f t="shared" si="412"/>
        <v>22452T40</v>
      </c>
      <c r="X141" s="85">
        <f t="shared" si="408"/>
        <v>186</v>
      </c>
      <c r="Y141" s="85" t="str">
        <f t="shared" si="409"/>
        <v>LGW</v>
      </c>
    </row>
    <row r="142" spans="1:25" x14ac:dyDescent="0.25">
      <c r="A142" s="385" t="str">
        <f t="shared" si="401"/>
        <v/>
      </c>
      <c r="B142" s="386"/>
      <c r="C142" s="387"/>
      <c r="D142" s="388"/>
      <c r="E142" s="388"/>
      <c r="F142" s="388"/>
      <c r="G142" s="394" t="str">
        <f>IF(ISNA(VLOOKUP(E142,Données!$J$2:$K$258,2,FALSE)),"",VLOOKUP(E142,Données!$J$2:$K$258,2,FALSE))</f>
        <v/>
      </c>
      <c r="H142" s="80"/>
      <c r="I142" s="77" t="str">
        <f t="shared" si="410"/>
        <v/>
      </c>
      <c r="J142" s="82"/>
      <c r="K142" s="344" t="s">
        <v>37</v>
      </c>
      <c r="M142" s="84">
        <f t="shared" si="402"/>
        <v>0</v>
      </c>
      <c r="N142" s="84">
        <f t="shared" si="403"/>
        <v>0</v>
      </c>
      <c r="O142" s="84">
        <f t="shared" si="404"/>
        <v>1</v>
      </c>
      <c r="P142" s="84">
        <f t="shared" si="405"/>
        <v>0</v>
      </c>
      <c r="Q142" s="84">
        <f t="shared" si="406"/>
        <v>0</v>
      </c>
      <c r="S142" s="86" t="str">
        <f t="shared" si="411"/>
        <v/>
      </c>
      <c r="T142" s="371" t="e">
        <f>VLOOKUP(S142,Données!$Q$2:$R$229,2,FALSE)</f>
        <v>#N/A</v>
      </c>
      <c r="U142" s="85">
        <f>COUNTIF($T$4:T142,T142)</f>
        <v>1</v>
      </c>
      <c r="V142" s="85">
        <f t="shared" si="407"/>
        <v>0</v>
      </c>
      <c r="W142" s="85" t="e">
        <f t="shared" si="412"/>
        <v>#N/A</v>
      </c>
      <c r="X142" s="85">
        <f t="shared" si="408"/>
        <v>0</v>
      </c>
      <c r="Y142" s="85">
        <f t="shared" si="409"/>
        <v>0</v>
      </c>
    </row>
    <row r="143" spans="1:25" x14ac:dyDescent="0.25">
      <c r="A143" s="385" t="str">
        <f t="shared" si="401"/>
        <v/>
      </c>
      <c r="B143" s="386"/>
      <c r="C143" s="387"/>
      <c r="D143" s="388"/>
      <c r="E143" s="388"/>
      <c r="F143" s="388"/>
      <c r="G143" s="394" t="str">
        <f>IF(ISNA(VLOOKUP(E143,Données!$J$2:$K$258,2,FALSE)),"",VLOOKUP(E143,Données!$J$2:$K$258,2,FALSE))</f>
        <v/>
      </c>
      <c r="H143" s="80"/>
      <c r="I143" s="77" t="str">
        <f t="shared" si="410"/>
        <v/>
      </c>
      <c r="J143" s="82"/>
      <c r="K143" s="344" t="s">
        <v>612</v>
      </c>
      <c r="M143" s="84">
        <f t="shared" si="402"/>
        <v>1</v>
      </c>
      <c r="N143" s="84">
        <f t="shared" si="403"/>
        <v>0</v>
      </c>
      <c r="O143" s="84">
        <f t="shared" si="404"/>
        <v>0</v>
      </c>
      <c r="P143" s="84">
        <f t="shared" si="405"/>
        <v>0</v>
      </c>
      <c r="Q143" s="84">
        <f t="shared" si="406"/>
        <v>0</v>
      </c>
      <c r="S143" s="86" t="str">
        <f t="shared" si="411"/>
        <v/>
      </c>
      <c r="T143" s="371" t="e">
        <f>VLOOKUP(S143,Données!$Q$2:$R$229,2,FALSE)</f>
        <v>#N/A</v>
      </c>
      <c r="U143" s="85">
        <f>COUNTIF($T$4:T143,T143)</f>
        <v>2</v>
      </c>
      <c r="V143" s="85">
        <f t="shared" si="407"/>
        <v>0</v>
      </c>
      <c r="W143" s="85" t="e">
        <f t="shared" si="412"/>
        <v>#N/A</v>
      </c>
      <c r="X143" s="85">
        <f t="shared" si="408"/>
        <v>0</v>
      </c>
      <c r="Y143" s="85">
        <f t="shared" si="409"/>
        <v>0</v>
      </c>
    </row>
    <row r="144" spans="1:25" x14ac:dyDescent="0.25">
      <c r="A144" s="385" t="str">
        <f t="shared" si="401"/>
        <v/>
      </c>
      <c r="B144" s="386"/>
      <c r="C144" s="387"/>
      <c r="D144" s="388"/>
      <c r="E144" s="388"/>
      <c r="F144" s="388"/>
      <c r="G144" s="394" t="str">
        <f>IF(ISNA(VLOOKUP(E144,Données!$J$2:$K$258,2,FALSE)),"",VLOOKUP(E144,Données!$J$2:$K$258,2,FALSE))</f>
        <v/>
      </c>
      <c r="H144" s="80"/>
      <c r="I144" s="77" t="str">
        <f t="shared" si="410"/>
        <v/>
      </c>
      <c r="J144" s="82"/>
      <c r="K144" s="344" t="s">
        <v>613</v>
      </c>
      <c r="M144" s="84">
        <f t="shared" si="402"/>
        <v>0</v>
      </c>
      <c r="N144" s="84">
        <f t="shared" si="403"/>
        <v>0</v>
      </c>
      <c r="O144" s="84">
        <f t="shared" si="404"/>
        <v>0</v>
      </c>
      <c r="P144" s="84">
        <f t="shared" si="405"/>
        <v>0</v>
      </c>
      <c r="Q144" s="84">
        <f t="shared" si="406"/>
        <v>0</v>
      </c>
      <c r="S144" s="86" t="str">
        <f t="shared" si="411"/>
        <v/>
      </c>
      <c r="T144" s="371" t="e">
        <f>VLOOKUP(S144,Données!$Q$2:$R$229,2,FALSE)</f>
        <v>#N/A</v>
      </c>
      <c r="U144" s="85">
        <f>COUNTIF($T$4:T144,T144)</f>
        <v>3</v>
      </c>
      <c r="V144" s="85">
        <f t="shared" si="407"/>
        <v>0</v>
      </c>
      <c r="W144" s="85" t="e">
        <f t="shared" si="412"/>
        <v>#N/A</v>
      </c>
      <c r="X144" s="85">
        <f t="shared" si="408"/>
        <v>0</v>
      </c>
      <c r="Y144" s="85">
        <f t="shared" si="409"/>
        <v>0</v>
      </c>
    </row>
    <row r="145" spans="1:25" x14ac:dyDescent="0.25">
      <c r="A145" s="385" t="str">
        <f t="shared" si="401"/>
        <v/>
      </c>
      <c r="B145" s="386"/>
      <c r="C145" s="387"/>
      <c r="D145" s="388"/>
      <c r="E145" s="388"/>
      <c r="F145" s="388"/>
      <c r="G145" s="394" t="str">
        <f>IF(ISNA(VLOOKUP(E145,Données!$J$2:$K$258,2,FALSE)),"",VLOOKUP(E145,Données!$J$2:$K$258,2,FALSE))</f>
        <v/>
      </c>
      <c r="H145" s="80"/>
      <c r="I145" s="77" t="str">
        <f t="shared" si="410"/>
        <v/>
      </c>
      <c r="J145" s="82"/>
      <c r="K145" s="344" t="s">
        <v>38</v>
      </c>
      <c r="M145" s="84">
        <f t="shared" si="402"/>
        <v>0</v>
      </c>
      <c r="N145" s="84">
        <f t="shared" si="403"/>
        <v>0</v>
      </c>
      <c r="O145" s="84">
        <f t="shared" si="404"/>
        <v>1</v>
      </c>
      <c r="P145" s="84">
        <f t="shared" si="405"/>
        <v>1</v>
      </c>
      <c r="Q145" s="84">
        <f t="shared" si="406"/>
        <v>0</v>
      </c>
      <c r="S145" s="86" t="str">
        <f t="shared" si="411"/>
        <v/>
      </c>
      <c r="T145" s="371" t="e">
        <f>VLOOKUP(S145,Données!$Q$2:$R$229,2,FALSE)</f>
        <v>#N/A</v>
      </c>
      <c r="U145" s="85">
        <f>COUNTIF($T$4:T145,T145)</f>
        <v>4</v>
      </c>
      <c r="V145" s="85">
        <f t="shared" si="407"/>
        <v>0</v>
      </c>
      <c r="W145" s="85" t="e">
        <f t="shared" si="412"/>
        <v>#N/A</v>
      </c>
      <c r="X145" s="85">
        <f t="shared" si="408"/>
        <v>0</v>
      </c>
      <c r="Y145" s="85">
        <f t="shared" si="409"/>
        <v>0</v>
      </c>
    </row>
    <row r="146" spans="1:25" x14ac:dyDescent="0.25">
      <c r="A146" s="385" t="str">
        <f t="shared" si="401"/>
        <v/>
      </c>
      <c r="B146" s="386"/>
      <c r="C146" s="387"/>
      <c r="D146" s="388"/>
      <c r="E146" s="388"/>
      <c r="F146" s="388"/>
      <c r="G146" s="394" t="str">
        <f>IF(ISNA(VLOOKUP(E146,Données!$J$2:$K$258,2,FALSE)),"",VLOOKUP(E146,Données!$J$2:$K$258,2,FALSE))</f>
        <v/>
      </c>
      <c r="H146" s="80"/>
      <c r="I146" s="77" t="str">
        <f t="shared" si="410"/>
        <v/>
      </c>
      <c r="J146" s="82"/>
      <c r="K146" s="344" t="s">
        <v>614</v>
      </c>
      <c r="M146" s="84">
        <f t="shared" si="402"/>
        <v>0</v>
      </c>
      <c r="N146" s="84">
        <f t="shared" si="403"/>
        <v>1</v>
      </c>
      <c r="O146" s="84">
        <f t="shared" si="404"/>
        <v>1</v>
      </c>
      <c r="P146" s="84">
        <f t="shared" si="405"/>
        <v>0</v>
      </c>
      <c r="Q146" s="84">
        <f t="shared" si="406"/>
        <v>0</v>
      </c>
      <c r="S146" s="86" t="str">
        <f t="shared" si="411"/>
        <v/>
      </c>
      <c r="T146" s="371" t="e">
        <f>VLOOKUP(S146,Données!$Q$2:$R$229,2,FALSE)</f>
        <v>#N/A</v>
      </c>
      <c r="U146" s="85">
        <f>COUNTIF($T$4:T146,T146)</f>
        <v>5</v>
      </c>
      <c r="V146" s="85">
        <f t="shared" si="407"/>
        <v>0</v>
      </c>
      <c r="W146" s="85" t="e">
        <f t="shared" si="412"/>
        <v>#N/A</v>
      </c>
      <c r="X146" s="85">
        <f t="shared" si="408"/>
        <v>0</v>
      </c>
      <c r="Y146" s="85">
        <f t="shared" si="409"/>
        <v>0</v>
      </c>
    </row>
    <row r="147" spans="1:25" x14ac:dyDescent="0.25">
      <c r="A147" s="385" t="str">
        <f t="shared" si="401"/>
        <v/>
      </c>
      <c r="B147" s="386"/>
      <c r="C147" s="387"/>
      <c r="D147" s="388"/>
      <c r="E147" s="388"/>
      <c r="F147" s="388"/>
      <c r="G147" s="394" t="str">
        <f>IF(ISNA(VLOOKUP(E147,Données!$J$2:$K$258,2,FALSE)),"",VLOOKUP(E147,Données!$J$2:$K$258,2,FALSE))</f>
        <v/>
      </c>
      <c r="H147" s="80"/>
      <c r="I147" s="77" t="str">
        <f t="shared" si="410"/>
        <v/>
      </c>
      <c r="J147" s="82"/>
      <c r="K147" s="344" t="s">
        <v>615</v>
      </c>
      <c r="M147" s="84">
        <f t="shared" si="402"/>
        <v>0</v>
      </c>
      <c r="N147" s="84">
        <f t="shared" si="403"/>
        <v>0</v>
      </c>
      <c r="O147" s="84">
        <f t="shared" si="404"/>
        <v>0</v>
      </c>
      <c r="P147" s="84">
        <f t="shared" si="405"/>
        <v>0</v>
      </c>
      <c r="Q147" s="84">
        <f t="shared" si="406"/>
        <v>0</v>
      </c>
      <c r="S147" s="86" t="str">
        <f t="shared" si="411"/>
        <v/>
      </c>
      <c r="T147" s="371" t="e">
        <f>VLOOKUP(S147,Données!$Q$2:$R$229,2,FALSE)</f>
        <v>#N/A</v>
      </c>
      <c r="U147" s="85">
        <f>COUNTIF($T$4:T147,T147)</f>
        <v>6</v>
      </c>
      <c r="V147" s="85">
        <f t="shared" si="407"/>
        <v>0</v>
      </c>
      <c r="W147" s="85" t="e">
        <f t="shared" si="412"/>
        <v>#N/A</v>
      </c>
      <c r="X147" s="85">
        <f t="shared" si="408"/>
        <v>0</v>
      </c>
      <c r="Y147" s="85">
        <f t="shared" si="409"/>
        <v>0</v>
      </c>
    </row>
    <row r="148" spans="1:25" x14ac:dyDescent="0.25">
      <c r="A148" s="385" t="str">
        <f t="shared" si="401"/>
        <v/>
      </c>
      <c r="B148" s="386"/>
      <c r="C148" s="387"/>
      <c r="D148" s="388"/>
      <c r="E148" s="388"/>
      <c r="F148" s="388"/>
      <c r="G148" s="394" t="str">
        <f>IF(ISNA(VLOOKUP(E148,Données!$J$2:$K$258,2,FALSE)),"",VLOOKUP(E148,Données!$J$2:$K$258,2,FALSE))</f>
        <v/>
      </c>
      <c r="H148" s="80"/>
      <c r="I148" s="77" t="str">
        <f t="shared" si="410"/>
        <v/>
      </c>
      <c r="J148" s="82"/>
      <c r="K148" s="344" t="s">
        <v>39</v>
      </c>
      <c r="M148" s="84">
        <f t="shared" si="402"/>
        <v>0</v>
      </c>
      <c r="N148" s="84">
        <f t="shared" si="403"/>
        <v>0</v>
      </c>
      <c r="O148" s="84">
        <f t="shared" si="404"/>
        <v>0</v>
      </c>
      <c r="P148" s="84">
        <f t="shared" si="405"/>
        <v>0</v>
      </c>
      <c r="Q148" s="84">
        <f t="shared" si="406"/>
        <v>0</v>
      </c>
      <c r="S148" s="86" t="str">
        <f t="shared" si="411"/>
        <v/>
      </c>
      <c r="T148" s="371" t="e">
        <f>VLOOKUP(S148,Données!$Q$2:$R$229,2,FALSE)</f>
        <v>#N/A</v>
      </c>
      <c r="U148" s="85">
        <f>COUNTIF($T$4:T148,T148)</f>
        <v>7</v>
      </c>
      <c r="V148" s="85">
        <f t="shared" si="407"/>
        <v>0</v>
      </c>
      <c r="W148" s="85" t="e">
        <f t="shared" si="412"/>
        <v>#N/A</v>
      </c>
      <c r="X148" s="85">
        <f t="shared" si="408"/>
        <v>0</v>
      </c>
      <c r="Y148" s="85">
        <f t="shared" si="409"/>
        <v>0</v>
      </c>
    </row>
    <row r="149" spans="1:25" x14ac:dyDescent="0.25">
      <c r="A149" s="385" t="str">
        <f t="shared" si="401"/>
        <v/>
      </c>
      <c r="B149" s="386"/>
      <c r="C149" s="387"/>
      <c r="D149" s="388"/>
      <c r="E149" s="388"/>
      <c r="F149" s="388"/>
      <c r="G149" s="394" t="str">
        <f>IF(ISNA(VLOOKUP(E149,Données!$J$2:$K$258,2,FALSE)),"",VLOOKUP(E149,Données!$J$2:$K$258,2,FALSE))</f>
        <v/>
      </c>
      <c r="H149" s="80"/>
      <c r="I149" s="77" t="str">
        <f t="shared" si="410"/>
        <v/>
      </c>
      <c r="J149" s="82"/>
      <c r="K149" s="344" t="s">
        <v>616</v>
      </c>
      <c r="M149" s="84">
        <f t="shared" si="402"/>
        <v>0</v>
      </c>
      <c r="N149" s="84">
        <f t="shared" si="403"/>
        <v>0</v>
      </c>
      <c r="O149" s="84">
        <f t="shared" si="404"/>
        <v>0</v>
      </c>
      <c r="P149" s="84">
        <f t="shared" si="405"/>
        <v>1</v>
      </c>
      <c r="Q149" s="84">
        <f t="shared" si="406"/>
        <v>0</v>
      </c>
      <c r="S149" s="86" t="str">
        <f t="shared" si="411"/>
        <v/>
      </c>
      <c r="T149" s="371" t="e">
        <f>VLOOKUP(S149,Données!$Q$2:$R$229,2,FALSE)</f>
        <v>#N/A</v>
      </c>
      <c r="U149" s="85">
        <f>COUNTIF($T$4:T149,T149)</f>
        <v>8</v>
      </c>
      <c r="V149" s="85">
        <f t="shared" si="407"/>
        <v>0</v>
      </c>
      <c r="W149" s="85" t="e">
        <f t="shared" si="412"/>
        <v>#N/A</v>
      </c>
      <c r="X149" s="85">
        <f t="shared" si="408"/>
        <v>0</v>
      </c>
      <c r="Y149" s="85">
        <f t="shared" si="409"/>
        <v>0</v>
      </c>
    </row>
    <row r="150" spans="1:25" x14ac:dyDescent="0.25">
      <c r="A150" s="385" t="str">
        <f t="shared" si="401"/>
        <v/>
      </c>
      <c r="B150" s="386"/>
      <c r="C150" s="387"/>
      <c r="D150" s="388"/>
      <c r="E150" s="388"/>
      <c r="F150" s="388"/>
      <c r="G150" s="394" t="str">
        <f>IF(ISNA(VLOOKUP(E150,Données!$J$2:$K$258,2,FALSE)),"",VLOOKUP(E150,Données!$J$2:$K$258,2,FALSE))</f>
        <v/>
      </c>
      <c r="H150" s="80"/>
      <c r="I150" s="77" t="str">
        <f t="shared" si="410"/>
        <v/>
      </c>
      <c r="J150" s="82"/>
      <c r="K150" s="344" t="s">
        <v>617</v>
      </c>
      <c r="M150" s="84">
        <f t="shared" si="402"/>
        <v>0</v>
      </c>
      <c r="N150" s="84">
        <f t="shared" si="403"/>
        <v>0</v>
      </c>
      <c r="O150" s="84">
        <f t="shared" si="404"/>
        <v>0</v>
      </c>
      <c r="P150" s="84">
        <f t="shared" si="405"/>
        <v>0</v>
      </c>
      <c r="Q150" s="84">
        <f t="shared" si="406"/>
        <v>0</v>
      </c>
      <c r="S150" s="86" t="str">
        <f t="shared" si="411"/>
        <v/>
      </c>
      <c r="T150" s="371" t="e">
        <f>VLOOKUP(S150,Données!$Q$2:$R$229,2,FALSE)</f>
        <v>#N/A</v>
      </c>
      <c r="U150" s="85">
        <f>COUNTIF($T$4:T150,T150)</f>
        <v>9</v>
      </c>
      <c r="V150" s="85">
        <f t="shared" si="407"/>
        <v>0</v>
      </c>
      <c r="W150" s="85" t="e">
        <f t="shared" si="412"/>
        <v>#N/A</v>
      </c>
      <c r="X150" s="85">
        <f t="shared" si="408"/>
        <v>0</v>
      </c>
      <c r="Y150" s="85">
        <f t="shared" si="409"/>
        <v>0</v>
      </c>
    </row>
    <row r="151" spans="1:25" x14ac:dyDescent="0.25">
      <c r="A151" s="385" t="str">
        <f t="shared" si="401"/>
        <v/>
      </c>
      <c r="B151" s="386"/>
      <c r="C151" s="387"/>
      <c r="D151" s="388"/>
      <c r="E151" s="388"/>
      <c r="F151" s="388"/>
      <c r="G151" s="394" t="str">
        <f>IF(ISNA(VLOOKUP(E151,Données!$J$2:$K$258,2,FALSE)),"",VLOOKUP(E151,Données!$J$2:$K$258,2,FALSE))</f>
        <v/>
      </c>
      <c r="H151" s="80"/>
      <c r="I151" s="77" t="str">
        <f t="shared" si="410"/>
        <v/>
      </c>
      <c r="J151" s="82"/>
      <c r="K151" s="344" t="s">
        <v>40</v>
      </c>
      <c r="M151" s="84">
        <f t="shared" si="402"/>
        <v>1</v>
      </c>
      <c r="N151" s="84">
        <f t="shared" si="403"/>
        <v>0</v>
      </c>
      <c r="O151" s="84">
        <f t="shared" si="404"/>
        <v>1</v>
      </c>
      <c r="P151" s="84">
        <f t="shared" si="405"/>
        <v>0</v>
      </c>
      <c r="Q151" s="84">
        <f t="shared" si="406"/>
        <v>0</v>
      </c>
      <c r="S151" s="86" t="str">
        <f t="shared" si="411"/>
        <v/>
      </c>
      <c r="T151" s="371" t="e">
        <f>VLOOKUP(S151,Données!$Q$2:$R$229,2,FALSE)</f>
        <v>#N/A</v>
      </c>
      <c r="U151" s="85">
        <f>COUNTIF($T$4:T151,T151)</f>
        <v>10</v>
      </c>
      <c r="V151" s="85">
        <f t="shared" si="407"/>
        <v>0</v>
      </c>
      <c r="W151" s="85" t="e">
        <f t="shared" si="412"/>
        <v>#N/A</v>
      </c>
      <c r="X151" s="85">
        <f t="shared" si="408"/>
        <v>0</v>
      </c>
      <c r="Y151" s="85">
        <f t="shared" si="409"/>
        <v>0</v>
      </c>
    </row>
    <row r="152" spans="1:25" x14ac:dyDescent="0.25">
      <c r="A152" s="385" t="str">
        <f t="shared" si="401"/>
        <v/>
      </c>
      <c r="B152" s="386"/>
      <c r="C152" s="387"/>
      <c r="D152" s="388"/>
      <c r="E152" s="388"/>
      <c r="F152" s="388"/>
      <c r="G152" s="394" t="str">
        <f>IF(ISNA(VLOOKUP(E152,Données!$J$2:$K$258,2,FALSE)),"",VLOOKUP(E152,Données!$J$2:$K$258,2,FALSE))</f>
        <v/>
      </c>
      <c r="H152" s="80"/>
      <c r="I152" s="77" t="str">
        <f t="shared" si="410"/>
        <v/>
      </c>
      <c r="J152" s="82"/>
      <c r="K152" s="344" t="s">
        <v>618</v>
      </c>
      <c r="M152" s="84">
        <f t="shared" si="402"/>
        <v>0</v>
      </c>
      <c r="N152" s="84">
        <f t="shared" si="403"/>
        <v>0</v>
      </c>
      <c r="O152" s="84">
        <f t="shared" si="404"/>
        <v>0</v>
      </c>
      <c r="P152" s="84">
        <f t="shared" si="405"/>
        <v>0</v>
      </c>
      <c r="Q152" s="84">
        <f t="shared" si="406"/>
        <v>0</v>
      </c>
      <c r="S152" s="86" t="str">
        <f t="shared" si="411"/>
        <v/>
      </c>
      <c r="T152" s="371" t="e">
        <f>VLOOKUP(S152,Données!$Q$2:$R$229,2,FALSE)</f>
        <v>#N/A</v>
      </c>
      <c r="U152" s="85">
        <f>COUNTIF($T$4:T152,T152)</f>
        <v>11</v>
      </c>
      <c r="V152" s="85">
        <f t="shared" si="407"/>
        <v>0</v>
      </c>
      <c r="W152" s="85" t="e">
        <f t="shared" si="412"/>
        <v>#N/A</v>
      </c>
      <c r="X152" s="85">
        <f t="shared" si="408"/>
        <v>0</v>
      </c>
      <c r="Y152" s="85">
        <f t="shared" si="409"/>
        <v>0</v>
      </c>
    </row>
    <row r="153" spans="1:25" x14ac:dyDescent="0.25">
      <c r="A153" s="385" t="str">
        <f t="shared" si="401"/>
        <v/>
      </c>
      <c r="B153" s="386"/>
      <c r="C153" s="387"/>
      <c r="D153" s="388"/>
      <c r="E153" s="388"/>
      <c r="F153" s="388"/>
      <c r="G153" s="394" t="str">
        <f>IF(ISNA(VLOOKUP(E153,Données!$J$2:$K$258,2,FALSE)),"",VLOOKUP(E153,Données!$J$2:$K$258,2,FALSE))</f>
        <v/>
      </c>
      <c r="H153" s="80"/>
      <c r="I153" s="77" t="str">
        <f t="shared" si="410"/>
        <v/>
      </c>
      <c r="J153" s="82"/>
      <c r="K153" s="344" t="s">
        <v>619</v>
      </c>
      <c r="M153" s="84">
        <f t="shared" si="402"/>
        <v>0</v>
      </c>
      <c r="N153" s="84">
        <f t="shared" si="403"/>
        <v>0</v>
      </c>
      <c r="O153" s="84">
        <f t="shared" si="404"/>
        <v>0</v>
      </c>
      <c r="P153" s="84">
        <f t="shared" si="405"/>
        <v>0</v>
      </c>
      <c r="Q153" s="84">
        <f t="shared" si="406"/>
        <v>0</v>
      </c>
      <c r="S153" s="86" t="str">
        <f t="shared" si="411"/>
        <v/>
      </c>
      <c r="T153" s="371" t="e">
        <f>VLOOKUP(S153,Données!$Q$2:$R$229,2,FALSE)</f>
        <v>#N/A</v>
      </c>
      <c r="U153" s="85">
        <f>COUNTIF($T$4:T153,T153)</f>
        <v>12</v>
      </c>
      <c r="V153" s="85">
        <f t="shared" si="407"/>
        <v>0</v>
      </c>
      <c r="W153" s="85" t="e">
        <f t="shared" si="412"/>
        <v>#N/A</v>
      </c>
      <c r="X153" s="85">
        <f t="shared" si="408"/>
        <v>0</v>
      </c>
      <c r="Y153" s="85">
        <f t="shared" si="409"/>
        <v>0</v>
      </c>
    </row>
    <row r="154" spans="1:25" x14ac:dyDescent="0.25">
      <c r="A154" s="385" t="str">
        <f t="shared" si="401"/>
        <v/>
      </c>
      <c r="B154" s="386"/>
      <c r="C154" s="387"/>
      <c r="D154" s="388"/>
      <c r="E154" s="388"/>
      <c r="F154" s="388"/>
      <c r="G154" s="394" t="str">
        <f>IF(ISNA(VLOOKUP(E154,Données!$J$2:$K$258,2,FALSE)),"",VLOOKUP(E154,Données!$J$2:$K$258,2,FALSE))</f>
        <v/>
      </c>
      <c r="H154" s="80"/>
      <c r="I154" s="77" t="str">
        <f t="shared" si="410"/>
        <v/>
      </c>
      <c r="J154" s="82"/>
      <c r="K154" s="344" t="s">
        <v>41</v>
      </c>
      <c r="M154" s="84">
        <f t="shared" si="402"/>
        <v>1</v>
      </c>
      <c r="N154" s="84">
        <f t="shared" si="403"/>
        <v>0</v>
      </c>
      <c r="O154" s="84">
        <f t="shared" si="404"/>
        <v>1</v>
      </c>
      <c r="P154" s="84">
        <f t="shared" si="405"/>
        <v>0</v>
      </c>
      <c r="Q154" s="84">
        <f t="shared" si="406"/>
        <v>0</v>
      </c>
      <c r="S154" s="86" t="str">
        <f t="shared" si="411"/>
        <v/>
      </c>
      <c r="T154" s="371" t="e">
        <f>VLOOKUP(S154,Données!$Q$2:$R$229,2,FALSE)</f>
        <v>#N/A</v>
      </c>
      <c r="U154" s="85">
        <f>COUNTIF($T$4:T154,T154)</f>
        <v>13</v>
      </c>
      <c r="V154" s="85">
        <f t="shared" si="407"/>
        <v>0</v>
      </c>
      <c r="W154" s="85" t="e">
        <f t="shared" si="412"/>
        <v>#N/A</v>
      </c>
      <c r="X154" s="85">
        <f t="shared" si="408"/>
        <v>0</v>
      </c>
      <c r="Y154" s="85">
        <f t="shared" si="409"/>
        <v>0</v>
      </c>
    </row>
    <row r="155" spans="1:25" x14ac:dyDescent="0.25">
      <c r="A155" s="385" t="str">
        <f t="shared" si="401"/>
        <v/>
      </c>
      <c r="B155" s="386"/>
      <c r="C155" s="387"/>
      <c r="D155" s="388"/>
      <c r="E155" s="388"/>
      <c r="F155" s="388"/>
      <c r="G155" s="394" t="str">
        <f>IF(ISNA(VLOOKUP(E155,Données!$J$2:$K$258,2,FALSE)),"",VLOOKUP(E155,Données!$J$2:$K$258,2,FALSE))</f>
        <v/>
      </c>
      <c r="H155" s="80"/>
      <c r="I155" s="77" t="str">
        <f t="shared" si="410"/>
        <v/>
      </c>
      <c r="J155" s="82"/>
      <c r="K155" s="344" t="s">
        <v>620</v>
      </c>
      <c r="M155" s="84">
        <f t="shared" si="402"/>
        <v>0</v>
      </c>
      <c r="N155" s="84">
        <f t="shared" si="403"/>
        <v>0</v>
      </c>
      <c r="O155" s="84">
        <f t="shared" si="404"/>
        <v>0</v>
      </c>
      <c r="P155" s="84">
        <f t="shared" si="405"/>
        <v>0</v>
      </c>
      <c r="Q155" s="84">
        <f t="shared" si="406"/>
        <v>0</v>
      </c>
      <c r="S155" s="86" t="str">
        <f t="shared" si="411"/>
        <v/>
      </c>
      <c r="T155" s="371" t="e">
        <f>VLOOKUP(S155,Données!$Q$2:$R$229,2,FALSE)</f>
        <v>#N/A</v>
      </c>
      <c r="U155" s="85">
        <f>COUNTIF($T$4:T155,T155)</f>
        <v>14</v>
      </c>
      <c r="V155" s="85">
        <f t="shared" si="407"/>
        <v>0</v>
      </c>
      <c r="W155" s="85" t="e">
        <f t="shared" si="412"/>
        <v>#N/A</v>
      </c>
      <c r="X155" s="85">
        <f t="shared" si="408"/>
        <v>0</v>
      </c>
      <c r="Y155" s="85">
        <f t="shared" si="409"/>
        <v>0</v>
      </c>
    </row>
    <row r="156" spans="1:25" x14ac:dyDescent="0.25">
      <c r="A156" s="385" t="str">
        <f t="shared" si="401"/>
        <v/>
      </c>
      <c r="B156" s="386"/>
      <c r="C156" s="387"/>
      <c r="D156" s="388"/>
      <c r="E156" s="388"/>
      <c r="F156" s="388"/>
      <c r="G156" s="394" t="str">
        <f>IF(ISNA(VLOOKUP(E156,Données!$J$2:$K$258,2,FALSE)),"",VLOOKUP(E156,Données!$J$2:$K$258,2,FALSE))</f>
        <v/>
      </c>
      <c r="H156" s="80"/>
      <c r="I156" s="77" t="str">
        <f t="shared" si="410"/>
        <v/>
      </c>
      <c r="J156" s="82"/>
      <c r="K156" s="344" t="s">
        <v>621</v>
      </c>
      <c r="M156" s="84">
        <f t="shared" si="402"/>
        <v>0</v>
      </c>
      <c r="N156" s="84">
        <f t="shared" si="403"/>
        <v>0</v>
      </c>
      <c r="O156" s="84">
        <f t="shared" si="404"/>
        <v>0</v>
      </c>
      <c r="P156" s="84">
        <f t="shared" si="405"/>
        <v>0</v>
      </c>
      <c r="Q156" s="84">
        <f t="shared" si="406"/>
        <v>0</v>
      </c>
      <c r="S156" s="86" t="str">
        <f t="shared" si="411"/>
        <v/>
      </c>
      <c r="T156" s="371" t="e">
        <f>VLOOKUP(S156,Données!$Q$2:$R$229,2,FALSE)</f>
        <v>#N/A</v>
      </c>
      <c r="U156" s="85">
        <f>COUNTIF($T$4:T156,T156)</f>
        <v>15</v>
      </c>
      <c r="V156" s="85">
        <f t="shared" si="407"/>
        <v>0</v>
      </c>
      <c r="W156" s="85" t="e">
        <f t="shared" si="412"/>
        <v>#N/A</v>
      </c>
      <c r="X156" s="85">
        <f t="shared" si="408"/>
        <v>0</v>
      </c>
      <c r="Y156" s="85">
        <f t="shared" si="409"/>
        <v>0</v>
      </c>
    </row>
    <row r="157" spans="1:25" x14ac:dyDescent="0.25">
      <c r="A157" s="385" t="str">
        <f t="shared" si="401"/>
        <v/>
      </c>
      <c r="B157" s="386"/>
      <c r="C157" s="387"/>
      <c r="D157" s="388"/>
      <c r="E157" s="388"/>
      <c r="F157" s="388"/>
      <c r="G157" s="394" t="str">
        <f>IF(ISNA(VLOOKUP(E157,Données!$J$2:$K$258,2,FALSE)),"",VLOOKUP(E157,Données!$J$2:$K$258,2,FALSE))</f>
        <v/>
      </c>
      <c r="H157" s="80"/>
      <c r="I157" s="77" t="str">
        <f t="shared" si="410"/>
        <v/>
      </c>
      <c r="J157" s="82"/>
      <c r="K157" s="344" t="s">
        <v>42</v>
      </c>
      <c r="M157" s="84">
        <f t="shared" si="402"/>
        <v>0</v>
      </c>
      <c r="N157" s="84">
        <f t="shared" si="403"/>
        <v>0</v>
      </c>
      <c r="O157" s="84">
        <f t="shared" si="404"/>
        <v>0</v>
      </c>
      <c r="P157" s="84">
        <f t="shared" si="405"/>
        <v>0</v>
      </c>
      <c r="Q157" s="84">
        <f t="shared" si="406"/>
        <v>0</v>
      </c>
      <c r="S157" s="86" t="str">
        <f t="shared" si="411"/>
        <v/>
      </c>
      <c r="T157" s="371" t="e">
        <f>VLOOKUP(S157,Données!$Q$2:$R$229,2,FALSE)</f>
        <v>#N/A</v>
      </c>
      <c r="U157" s="85">
        <f>COUNTIF($T$4:T157,T157)</f>
        <v>16</v>
      </c>
      <c r="V157" s="85">
        <f t="shared" si="407"/>
        <v>0</v>
      </c>
      <c r="W157" s="85" t="e">
        <f t="shared" si="412"/>
        <v>#N/A</v>
      </c>
      <c r="X157" s="85">
        <f t="shared" si="408"/>
        <v>0</v>
      </c>
      <c r="Y157" s="85">
        <f t="shared" si="409"/>
        <v>0</v>
      </c>
    </row>
    <row r="158" spans="1:25" x14ac:dyDescent="0.25">
      <c r="A158" s="385" t="str">
        <f t="shared" si="401"/>
        <v/>
      </c>
      <c r="B158" s="386"/>
      <c r="C158" s="387"/>
      <c r="D158" s="388"/>
      <c r="E158" s="388"/>
      <c r="F158" s="388"/>
      <c r="G158" s="394" t="str">
        <f>IF(ISNA(VLOOKUP(E158,Données!$J$2:$K$258,2,FALSE)),"",VLOOKUP(E158,Données!$J$2:$K$258,2,FALSE))</f>
        <v/>
      </c>
      <c r="H158" s="80"/>
      <c r="I158" s="77" t="str">
        <f t="shared" si="410"/>
        <v/>
      </c>
      <c r="J158" s="82"/>
      <c r="K158" s="344" t="s">
        <v>622</v>
      </c>
      <c r="M158" s="84">
        <f t="shared" si="402"/>
        <v>0</v>
      </c>
      <c r="N158" s="84">
        <f t="shared" si="403"/>
        <v>0</v>
      </c>
      <c r="O158" s="84">
        <f t="shared" si="404"/>
        <v>1</v>
      </c>
      <c r="P158" s="84">
        <f t="shared" si="405"/>
        <v>0</v>
      </c>
      <c r="Q158" s="84">
        <f t="shared" si="406"/>
        <v>0</v>
      </c>
      <c r="S158" s="86" t="str">
        <f t="shared" si="411"/>
        <v/>
      </c>
      <c r="T158" s="371" t="e">
        <f>VLOOKUP(S158,Données!$Q$2:$R$229,2,FALSE)</f>
        <v>#N/A</v>
      </c>
      <c r="U158" s="85">
        <f>COUNTIF($T$4:T158,T158)</f>
        <v>17</v>
      </c>
      <c r="V158" s="85">
        <f t="shared" si="407"/>
        <v>0</v>
      </c>
      <c r="W158" s="85" t="e">
        <f t="shared" si="412"/>
        <v>#N/A</v>
      </c>
      <c r="X158" s="85">
        <f t="shared" si="408"/>
        <v>0</v>
      </c>
      <c r="Y158" s="85">
        <f t="shared" si="409"/>
        <v>0</v>
      </c>
    </row>
    <row r="159" spans="1:25" x14ac:dyDescent="0.25">
      <c r="A159" s="385" t="str">
        <f t="shared" si="401"/>
        <v/>
      </c>
      <c r="B159" s="386"/>
      <c r="C159" s="387"/>
      <c r="D159" s="388"/>
      <c r="E159" s="388"/>
      <c r="F159" s="388"/>
      <c r="G159" s="394" t="str">
        <f>IF(ISNA(VLOOKUP(E159,Données!$J$2:$K$258,2,FALSE)),"",VLOOKUP(E159,Données!$J$2:$K$258,2,FALSE))</f>
        <v/>
      </c>
      <c r="H159" s="80"/>
      <c r="I159" s="77" t="str">
        <f t="shared" si="410"/>
        <v/>
      </c>
      <c r="J159" s="82"/>
      <c r="K159" s="344" t="s">
        <v>623</v>
      </c>
      <c r="M159" s="84">
        <f t="shared" si="402"/>
        <v>0</v>
      </c>
      <c r="N159" s="84">
        <f t="shared" si="403"/>
        <v>1</v>
      </c>
      <c r="O159" s="84">
        <f t="shared" si="404"/>
        <v>0</v>
      </c>
      <c r="P159" s="84">
        <f t="shared" si="405"/>
        <v>1</v>
      </c>
      <c r="Q159" s="84">
        <f t="shared" si="406"/>
        <v>0</v>
      </c>
      <c r="S159" s="86" t="str">
        <f t="shared" si="411"/>
        <v/>
      </c>
      <c r="T159" s="371" t="e">
        <f>VLOOKUP(S159,Données!$Q$2:$R$229,2,FALSE)</f>
        <v>#N/A</v>
      </c>
      <c r="U159" s="85">
        <f>COUNTIF($T$4:T159,T159)</f>
        <v>18</v>
      </c>
      <c r="V159" s="85">
        <f t="shared" si="407"/>
        <v>0</v>
      </c>
      <c r="W159" s="85" t="e">
        <f t="shared" si="412"/>
        <v>#N/A</v>
      </c>
      <c r="X159" s="85">
        <f t="shared" si="408"/>
        <v>0</v>
      </c>
      <c r="Y159" s="85">
        <f t="shared" si="409"/>
        <v>0</v>
      </c>
    </row>
    <row r="160" spans="1:25" x14ac:dyDescent="0.25">
      <c r="A160" s="385" t="str">
        <f t="shared" si="401"/>
        <v/>
      </c>
      <c r="B160" s="386"/>
      <c r="C160" s="387"/>
      <c r="D160" s="388"/>
      <c r="E160" s="388"/>
      <c r="F160" s="388"/>
      <c r="G160" s="394"/>
      <c r="H160" s="80"/>
      <c r="I160" s="77" t="str">
        <f t="shared" si="410"/>
        <v/>
      </c>
      <c r="J160" s="82"/>
      <c r="K160" s="344" t="s">
        <v>43</v>
      </c>
      <c r="M160" s="84">
        <f t="shared" si="402"/>
        <v>0</v>
      </c>
      <c r="N160" s="84">
        <f t="shared" si="403"/>
        <v>0</v>
      </c>
      <c r="O160" s="84">
        <f t="shared" si="404"/>
        <v>0</v>
      </c>
      <c r="P160" s="84">
        <f t="shared" si="405"/>
        <v>1</v>
      </c>
      <c r="Q160" s="84">
        <f t="shared" si="406"/>
        <v>0</v>
      </c>
      <c r="S160" s="86" t="str">
        <f t="shared" si="411"/>
        <v/>
      </c>
      <c r="T160" s="371" t="e">
        <f>VLOOKUP(S160,Données!$Q$2:$R$229,2,FALSE)</f>
        <v>#N/A</v>
      </c>
      <c r="U160" s="85">
        <f>COUNTIF($T$4:T160,T160)</f>
        <v>19</v>
      </c>
      <c r="V160" s="85">
        <f t="shared" si="407"/>
        <v>0</v>
      </c>
      <c r="W160" s="85" t="e">
        <f t="shared" si="412"/>
        <v>#N/A</v>
      </c>
      <c r="X160" s="85">
        <f t="shared" si="408"/>
        <v>0</v>
      </c>
      <c r="Y160" s="85">
        <f t="shared" si="409"/>
        <v>0</v>
      </c>
    </row>
    <row r="161" spans="1:25" x14ac:dyDescent="0.25">
      <c r="A161" s="385" t="str">
        <f t="shared" si="401"/>
        <v/>
      </c>
      <c r="B161" s="386"/>
      <c r="C161" s="387"/>
      <c r="D161" s="388"/>
      <c r="E161" s="388"/>
      <c r="F161" s="388"/>
      <c r="G161" s="394" t="str">
        <f>IF(ISNA(VLOOKUP(E161,Données!$J$2:$K$258,2,FALSE)),"",VLOOKUP(E161,Données!$J$2:$K$258,2,FALSE))</f>
        <v/>
      </c>
      <c r="H161" s="80"/>
      <c r="I161" s="77" t="str">
        <f t="shared" si="410"/>
        <v/>
      </c>
      <c r="J161" s="82"/>
      <c r="K161" s="344" t="s">
        <v>624</v>
      </c>
      <c r="M161" s="84">
        <f t="shared" si="402"/>
        <v>0</v>
      </c>
      <c r="N161" s="84">
        <f t="shared" si="403"/>
        <v>0</v>
      </c>
      <c r="O161" s="84">
        <f t="shared" si="404"/>
        <v>1</v>
      </c>
      <c r="P161" s="84">
        <f t="shared" si="405"/>
        <v>0</v>
      </c>
      <c r="Q161" s="84">
        <f t="shared" si="406"/>
        <v>0</v>
      </c>
      <c r="S161" s="86" t="str">
        <f t="shared" si="411"/>
        <v/>
      </c>
      <c r="T161" s="371" t="e">
        <f>VLOOKUP(S161,Données!$Q$2:$R$229,2,FALSE)</f>
        <v>#N/A</v>
      </c>
      <c r="U161" s="85">
        <f>COUNTIF($T$4:T161,T161)</f>
        <v>20</v>
      </c>
      <c r="V161" s="85">
        <f t="shared" si="407"/>
        <v>0</v>
      </c>
      <c r="W161" s="85" t="e">
        <f t="shared" si="412"/>
        <v>#N/A</v>
      </c>
      <c r="X161" s="85">
        <f t="shared" si="408"/>
        <v>0</v>
      </c>
      <c r="Y161" s="85">
        <f t="shared" si="409"/>
        <v>0</v>
      </c>
    </row>
    <row r="162" spans="1:25" x14ac:dyDescent="0.25">
      <c r="A162" s="385" t="str">
        <f t="shared" si="401"/>
        <v/>
      </c>
      <c r="B162" s="386"/>
      <c r="C162" s="387"/>
      <c r="D162" s="388"/>
      <c r="E162" s="388"/>
      <c r="F162" s="388"/>
      <c r="G162" s="394" t="str">
        <f>IF(ISNA(VLOOKUP(E162,Données!$J$2:$K$258,2,FALSE)),"",VLOOKUP(E162,Données!$J$2:$K$258,2,FALSE))</f>
        <v/>
      </c>
      <c r="H162" s="80"/>
      <c r="I162" s="77" t="str">
        <f t="shared" si="410"/>
        <v/>
      </c>
      <c r="J162" s="82"/>
      <c r="K162" s="344" t="s">
        <v>625</v>
      </c>
      <c r="M162" s="84">
        <f t="shared" si="402"/>
        <v>0</v>
      </c>
      <c r="N162" s="84">
        <f t="shared" si="403"/>
        <v>0</v>
      </c>
      <c r="O162" s="84">
        <f t="shared" si="404"/>
        <v>0</v>
      </c>
      <c r="P162" s="84">
        <f t="shared" si="405"/>
        <v>0</v>
      </c>
      <c r="Q162" s="84">
        <f t="shared" si="406"/>
        <v>0</v>
      </c>
      <c r="S162" s="86" t="str">
        <f t="shared" si="411"/>
        <v/>
      </c>
      <c r="T162" s="371" t="e">
        <f>VLOOKUP(S162,Données!$Q$2:$R$229,2,FALSE)</f>
        <v>#N/A</v>
      </c>
      <c r="U162" s="85">
        <f>COUNTIF($T$4:T162,T162)</f>
        <v>21</v>
      </c>
      <c r="V162" s="85">
        <f t="shared" si="407"/>
        <v>0</v>
      </c>
      <c r="W162" s="85" t="e">
        <f t="shared" si="412"/>
        <v>#N/A</v>
      </c>
      <c r="X162" s="85">
        <f t="shared" si="408"/>
        <v>0</v>
      </c>
      <c r="Y162" s="85">
        <f t="shared" si="409"/>
        <v>0</v>
      </c>
    </row>
    <row r="163" spans="1:25" x14ac:dyDescent="0.25">
      <c r="A163" s="385" t="str">
        <f t="shared" si="401"/>
        <v/>
      </c>
      <c r="B163" s="386"/>
      <c r="C163" s="387"/>
      <c r="D163" s="388"/>
      <c r="E163" s="388"/>
      <c r="F163" s="388"/>
      <c r="G163" s="394" t="str">
        <f>IF(ISNA(VLOOKUP(E163,Données!$J$2:$K$258,2,FALSE)),"",VLOOKUP(E163,Données!$J$2:$K$258,2,FALSE))</f>
        <v/>
      </c>
      <c r="H163" s="80"/>
      <c r="I163" s="77" t="str">
        <f t="shared" si="410"/>
        <v/>
      </c>
      <c r="J163" s="82"/>
      <c r="K163" s="344" t="s">
        <v>44</v>
      </c>
      <c r="M163" s="84">
        <f t="shared" si="402"/>
        <v>0</v>
      </c>
      <c r="N163" s="84">
        <f t="shared" si="403"/>
        <v>0</v>
      </c>
      <c r="O163" s="84">
        <f t="shared" si="404"/>
        <v>0</v>
      </c>
      <c r="P163" s="84">
        <f t="shared" si="405"/>
        <v>0</v>
      </c>
      <c r="Q163" s="84">
        <f t="shared" si="406"/>
        <v>0</v>
      </c>
      <c r="S163" s="86" t="str">
        <f t="shared" si="411"/>
        <v/>
      </c>
      <c r="T163" s="371" t="e">
        <f>VLOOKUP(S163,Données!$Q$2:$R$229,2,FALSE)</f>
        <v>#N/A</v>
      </c>
      <c r="U163" s="85">
        <f>COUNTIF($T$4:T163,T163)</f>
        <v>22</v>
      </c>
      <c r="V163" s="85">
        <f t="shared" si="407"/>
        <v>0</v>
      </c>
      <c r="W163" s="85" t="e">
        <f t="shared" si="412"/>
        <v>#N/A</v>
      </c>
      <c r="X163" s="85">
        <f t="shared" si="408"/>
        <v>0</v>
      </c>
      <c r="Y163" s="85">
        <f t="shared" si="409"/>
        <v>0</v>
      </c>
    </row>
    <row r="164" spans="1:25" x14ac:dyDescent="0.25">
      <c r="A164" s="385" t="str">
        <f t="shared" si="401"/>
        <v/>
      </c>
      <c r="B164" s="386"/>
      <c r="C164" s="387"/>
      <c r="D164" s="388"/>
      <c r="E164" s="388"/>
      <c r="F164" s="388"/>
      <c r="G164" s="394" t="str">
        <f>IF(ISNA(VLOOKUP(E164,Données!$J$2:$K$258,2,FALSE)),"",VLOOKUP(E164,Données!$J$2:$K$258,2,FALSE))</f>
        <v/>
      </c>
      <c r="H164" s="80"/>
      <c r="I164" s="77" t="str">
        <f t="shared" si="410"/>
        <v/>
      </c>
      <c r="J164" s="82"/>
      <c r="K164" s="344" t="s">
        <v>626</v>
      </c>
      <c r="M164" s="84">
        <f t="shared" si="402"/>
        <v>1</v>
      </c>
      <c r="N164" s="84">
        <f t="shared" si="403"/>
        <v>0</v>
      </c>
      <c r="O164" s="84">
        <f t="shared" si="404"/>
        <v>1</v>
      </c>
      <c r="P164" s="84">
        <f t="shared" si="405"/>
        <v>0</v>
      </c>
      <c r="Q164" s="84">
        <f t="shared" si="406"/>
        <v>0</v>
      </c>
      <c r="S164" s="86" t="str">
        <f t="shared" si="411"/>
        <v/>
      </c>
      <c r="T164" s="371" t="e">
        <f>VLOOKUP(S164,Données!$Q$2:$R$229,2,FALSE)</f>
        <v>#N/A</v>
      </c>
      <c r="U164" s="85">
        <f>COUNTIF($T$4:T164,T164)</f>
        <v>23</v>
      </c>
      <c r="V164" s="85">
        <f t="shared" si="407"/>
        <v>0</v>
      </c>
      <c r="W164" s="85" t="e">
        <f t="shared" si="412"/>
        <v>#N/A</v>
      </c>
      <c r="X164" s="85">
        <f t="shared" ref="X164:X195" si="413">F162</f>
        <v>0</v>
      </c>
      <c r="Y164" s="85">
        <f t="shared" ref="Y164:Y195" si="414">E162</f>
        <v>0</v>
      </c>
    </row>
    <row r="165" spans="1:25" x14ac:dyDescent="0.25">
      <c r="A165" s="385" t="str">
        <f t="shared" si="401"/>
        <v/>
      </c>
      <c r="B165" s="386"/>
      <c r="C165" s="387"/>
      <c r="D165" s="388"/>
      <c r="E165" s="388"/>
      <c r="F165" s="388"/>
      <c r="G165" s="394" t="str">
        <f>IF(ISNA(VLOOKUP(E165,Données!$J$2:$K$258,2,FALSE)),"",VLOOKUP(E165,Données!$J$2:$K$258,2,FALSE))</f>
        <v/>
      </c>
      <c r="H165" s="80"/>
      <c r="I165" s="77" t="str">
        <f t="shared" si="410"/>
        <v/>
      </c>
      <c r="J165" s="82"/>
      <c r="K165" s="344" t="s">
        <v>627</v>
      </c>
      <c r="M165" s="84">
        <f t="shared" si="402"/>
        <v>1</v>
      </c>
      <c r="N165" s="84">
        <f t="shared" si="403"/>
        <v>0</v>
      </c>
      <c r="O165" s="84">
        <f t="shared" si="404"/>
        <v>1</v>
      </c>
      <c r="P165" s="84">
        <f t="shared" si="405"/>
        <v>0</v>
      </c>
      <c r="Q165" s="84">
        <f t="shared" si="406"/>
        <v>0</v>
      </c>
      <c r="S165" s="86" t="str">
        <f t="shared" si="411"/>
        <v/>
      </c>
      <c r="T165" s="371" t="e">
        <f>VLOOKUP(S165,Données!$Q$2:$R$229,2,FALSE)</f>
        <v>#N/A</v>
      </c>
      <c r="U165" s="85">
        <f>COUNTIF($T$4:T165,T165)</f>
        <v>24</v>
      </c>
      <c r="V165" s="85">
        <f t="shared" si="407"/>
        <v>0</v>
      </c>
      <c r="W165" s="85" t="e">
        <f t="shared" si="412"/>
        <v>#N/A</v>
      </c>
      <c r="X165" s="85">
        <f t="shared" si="413"/>
        <v>0</v>
      </c>
      <c r="Y165" s="85">
        <f t="shared" si="414"/>
        <v>0</v>
      </c>
    </row>
    <row r="166" spans="1:25" x14ac:dyDescent="0.25">
      <c r="A166" s="385" t="str">
        <f t="shared" si="401"/>
        <v/>
      </c>
      <c r="B166" s="386"/>
      <c r="C166" s="387"/>
      <c r="D166" s="388"/>
      <c r="E166" s="388"/>
      <c r="F166" s="388"/>
      <c r="G166" s="394" t="str">
        <f>IF(ISNA(VLOOKUP(E166,Données!$J$2:$K$258,2,FALSE)),"",VLOOKUP(E166,Données!$J$2:$K$258,2,FALSE))</f>
        <v/>
      </c>
      <c r="H166" s="80"/>
      <c r="I166" s="77" t="str">
        <f t="shared" si="410"/>
        <v/>
      </c>
      <c r="J166" s="82"/>
      <c r="K166" s="344" t="s">
        <v>45</v>
      </c>
      <c r="M166" s="84">
        <f t="shared" si="402"/>
        <v>0</v>
      </c>
      <c r="N166" s="84">
        <f t="shared" si="403"/>
        <v>0</v>
      </c>
      <c r="O166" s="84">
        <f t="shared" si="404"/>
        <v>1</v>
      </c>
      <c r="P166" s="84">
        <f t="shared" si="405"/>
        <v>0</v>
      </c>
      <c r="Q166" s="84">
        <f t="shared" si="406"/>
        <v>0</v>
      </c>
      <c r="S166" s="86" t="str">
        <f t="shared" si="411"/>
        <v/>
      </c>
      <c r="T166" s="371" t="e">
        <f>VLOOKUP(S166,Données!$Q$2:$R$229,2,FALSE)</f>
        <v>#N/A</v>
      </c>
      <c r="U166" s="85">
        <f>COUNTIF($T$4:T166,T166)</f>
        <v>25</v>
      </c>
      <c r="V166" s="85">
        <f t="shared" si="407"/>
        <v>0</v>
      </c>
      <c r="W166" s="85" t="e">
        <f t="shared" si="412"/>
        <v>#N/A</v>
      </c>
      <c r="X166" s="85">
        <f t="shared" si="413"/>
        <v>0</v>
      </c>
      <c r="Y166" s="85">
        <f t="shared" si="414"/>
        <v>0</v>
      </c>
    </row>
    <row r="167" spans="1:25" x14ac:dyDescent="0.25">
      <c r="A167" s="385" t="str">
        <f t="shared" si="401"/>
        <v/>
      </c>
      <c r="B167" s="386"/>
      <c r="C167" s="387"/>
      <c r="D167" s="388"/>
      <c r="E167" s="388"/>
      <c r="F167" s="388"/>
      <c r="G167" s="394" t="str">
        <f>IF(ISNA(VLOOKUP(E167,Données!$J$2:$K$258,2,FALSE)),"",VLOOKUP(E167,Données!$J$2:$K$258,2,FALSE))</f>
        <v/>
      </c>
      <c r="H167" s="80"/>
      <c r="I167" s="77" t="str">
        <f t="shared" si="410"/>
        <v/>
      </c>
      <c r="J167" s="82"/>
      <c r="K167" s="344" t="s">
        <v>628</v>
      </c>
      <c r="M167" s="84">
        <f t="shared" si="402"/>
        <v>0</v>
      </c>
      <c r="N167" s="84">
        <f t="shared" si="403"/>
        <v>0</v>
      </c>
      <c r="O167" s="84">
        <f t="shared" si="404"/>
        <v>0</v>
      </c>
      <c r="P167" s="84">
        <f t="shared" si="405"/>
        <v>0</v>
      </c>
      <c r="Q167" s="84">
        <f t="shared" si="406"/>
        <v>0</v>
      </c>
      <c r="S167" s="86" t="str">
        <f t="shared" si="411"/>
        <v/>
      </c>
      <c r="T167" s="371" t="e">
        <f>VLOOKUP(S167,Données!$Q$2:$R$229,2,FALSE)</f>
        <v>#N/A</v>
      </c>
      <c r="U167" s="85">
        <f>COUNTIF($T$4:T167,T167)</f>
        <v>26</v>
      </c>
      <c r="V167" s="85">
        <f t="shared" si="407"/>
        <v>0</v>
      </c>
      <c r="W167" s="85" t="e">
        <f t="shared" si="412"/>
        <v>#N/A</v>
      </c>
      <c r="X167" s="85">
        <f t="shared" si="413"/>
        <v>0</v>
      </c>
      <c r="Y167" s="85">
        <f t="shared" si="414"/>
        <v>0</v>
      </c>
    </row>
    <row r="168" spans="1:25" x14ac:dyDescent="0.25">
      <c r="A168" s="385" t="str">
        <f t="shared" si="401"/>
        <v/>
      </c>
      <c r="B168" s="386"/>
      <c r="C168" s="387"/>
      <c r="D168" s="388"/>
      <c r="E168" s="388"/>
      <c r="F168" s="388"/>
      <c r="G168" s="394" t="str">
        <f>IF(ISNA(VLOOKUP(E168,Données!$J$2:$K$258,2,FALSE)),"",VLOOKUP(E168,Données!$J$2:$K$258,2,FALSE))</f>
        <v/>
      </c>
      <c r="H168" s="80"/>
      <c r="I168" s="77" t="str">
        <f t="shared" si="410"/>
        <v/>
      </c>
      <c r="J168" s="82"/>
      <c r="K168" s="344" t="s">
        <v>629</v>
      </c>
      <c r="M168" s="84">
        <f t="shared" si="402"/>
        <v>0</v>
      </c>
      <c r="N168" s="84">
        <f t="shared" si="403"/>
        <v>0</v>
      </c>
      <c r="O168" s="84">
        <f t="shared" si="404"/>
        <v>0</v>
      </c>
      <c r="P168" s="84">
        <f t="shared" si="405"/>
        <v>0</v>
      </c>
      <c r="Q168" s="84">
        <f t="shared" si="406"/>
        <v>0</v>
      </c>
      <c r="S168" s="86" t="str">
        <f t="shared" si="411"/>
        <v/>
      </c>
      <c r="T168" s="371" t="e">
        <f>VLOOKUP(S168,Données!$Q$2:$R$229,2,FALSE)</f>
        <v>#N/A</v>
      </c>
      <c r="U168" s="85">
        <f>COUNTIF($T$4:T168,T168)</f>
        <v>27</v>
      </c>
      <c r="V168" s="85">
        <f t="shared" si="407"/>
        <v>0</v>
      </c>
      <c r="W168" s="85" t="e">
        <f t="shared" si="412"/>
        <v>#N/A</v>
      </c>
      <c r="X168" s="85">
        <f t="shared" si="413"/>
        <v>0</v>
      </c>
      <c r="Y168" s="85">
        <f t="shared" si="414"/>
        <v>0</v>
      </c>
    </row>
    <row r="169" spans="1:25" x14ac:dyDescent="0.25">
      <c r="A169" s="385" t="str">
        <f t="shared" si="401"/>
        <v/>
      </c>
      <c r="B169" s="386"/>
      <c r="C169" s="387"/>
      <c r="D169" s="388"/>
      <c r="E169" s="388"/>
      <c r="F169" s="388"/>
      <c r="G169" s="394" t="str">
        <f>IF(ISNA(VLOOKUP(E169,Données!$J$2:$K$258,2,FALSE)),"",VLOOKUP(E169,Données!$J$2:$K$258,2,FALSE))</f>
        <v/>
      </c>
      <c r="H169" s="80"/>
      <c r="I169" s="77" t="str">
        <f t="shared" si="410"/>
        <v/>
      </c>
      <c r="J169" s="82"/>
      <c r="K169" s="344" t="s">
        <v>46</v>
      </c>
      <c r="M169" s="84">
        <f t="shared" si="402"/>
        <v>0</v>
      </c>
      <c r="N169" s="84">
        <f t="shared" si="403"/>
        <v>0</v>
      </c>
      <c r="O169" s="84">
        <f t="shared" si="404"/>
        <v>1</v>
      </c>
      <c r="P169" s="84">
        <f t="shared" si="405"/>
        <v>0</v>
      </c>
      <c r="Q169" s="84">
        <f t="shared" si="406"/>
        <v>0</v>
      </c>
      <c r="S169" s="86" t="str">
        <f t="shared" si="411"/>
        <v/>
      </c>
      <c r="T169" s="371" t="e">
        <f>VLOOKUP(S169,Données!$Q$2:$R$229,2,FALSE)</f>
        <v>#N/A</v>
      </c>
      <c r="U169" s="85">
        <f>COUNTIF($T$4:T169,T169)</f>
        <v>28</v>
      </c>
      <c r="V169" s="85">
        <f t="shared" si="407"/>
        <v>0</v>
      </c>
      <c r="W169" s="85" t="e">
        <f t="shared" si="412"/>
        <v>#N/A</v>
      </c>
      <c r="X169" s="85">
        <f t="shared" si="413"/>
        <v>0</v>
      </c>
      <c r="Y169" s="85">
        <f t="shared" si="414"/>
        <v>0</v>
      </c>
    </row>
    <row r="170" spans="1:25" x14ac:dyDescent="0.25">
      <c r="A170" s="385" t="str">
        <f t="shared" si="401"/>
        <v/>
      </c>
      <c r="B170" s="386"/>
      <c r="C170" s="387"/>
      <c r="D170" s="388"/>
      <c r="E170" s="388"/>
      <c r="F170" s="388"/>
      <c r="G170" s="394" t="str">
        <f>IF(ISNA(VLOOKUP(E170,Données!$J$2:$K$258,2,FALSE)),"",VLOOKUP(E170,Données!$J$2:$K$258,2,FALSE))</f>
        <v/>
      </c>
      <c r="H170" s="80"/>
      <c r="I170" s="77" t="str">
        <f t="shared" si="410"/>
        <v/>
      </c>
      <c r="J170" s="82"/>
      <c r="K170" s="344" t="s">
        <v>630</v>
      </c>
      <c r="M170" s="84">
        <f t="shared" si="402"/>
        <v>0</v>
      </c>
      <c r="N170" s="84">
        <f t="shared" si="403"/>
        <v>0</v>
      </c>
      <c r="O170" s="84">
        <f t="shared" si="404"/>
        <v>0</v>
      </c>
      <c r="P170" s="84">
        <f t="shared" si="405"/>
        <v>0</v>
      </c>
      <c r="Q170" s="84">
        <f t="shared" si="406"/>
        <v>0</v>
      </c>
      <c r="S170" s="86" t="str">
        <f t="shared" si="411"/>
        <v/>
      </c>
      <c r="T170" s="371" t="e">
        <f>VLOOKUP(S170,Données!$Q$2:$R$229,2,FALSE)</f>
        <v>#N/A</v>
      </c>
      <c r="U170" s="85">
        <f>COUNTIF($T$4:T170,T170)</f>
        <v>29</v>
      </c>
      <c r="V170" s="85">
        <f t="shared" si="407"/>
        <v>0</v>
      </c>
      <c r="W170" s="85" t="e">
        <f t="shared" si="412"/>
        <v>#N/A</v>
      </c>
      <c r="X170" s="85">
        <f t="shared" si="413"/>
        <v>0</v>
      </c>
      <c r="Y170" s="85">
        <f t="shared" si="414"/>
        <v>0</v>
      </c>
    </row>
    <row r="171" spans="1:25" x14ac:dyDescent="0.25">
      <c r="A171" s="385" t="str">
        <f t="shared" si="401"/>
        <v/>
      </c>
      <c r="B171" s="386"/>
      <c r="C171" s="387"/>
      <c r="D171" s="388"/>
      <c r="E171" s="388"/>
      <c r="F171" s="388"/>
      <c r="G171" s="394" t="str">
        <f>IF(ISNA(VLOOKUP(E171,Données!$J$2:$K$258,2,FALSE)),"",VLOOKUP(E171,Données!$J$2:$K$258,2,FALSE))</f>
        <v/>
      </c>
      <c r="H171" s="80"/>
      <c r="I171" s="77" t="str">
        <f t="shared" si="410"/>
        <v/>
      </c>
      <c r="J171" s="82"/>
      <c r="K171" s="344" t="s">
        <v>631</v>
      </c>
      <c r="M171" s="84">
        <f t="shared" si="402"/>
        <v>0</v>
      </c>
      <c r="N171" s="84">
        <f t="shared" si="403"/>
        <v>0</v>
      </c>
      <c r="O171" s="84">
        <f t="shared" si="404"/>
        <v>0</v>
      </c>
      <c r="P171" s="84">
        <f t="shared" si="405"/>
        <v>0</v>
      </c>
      <c r="Q171" s="84">
        <f t="shared" si="406"/>
        <v>0</v>
      </c>
      <c r="S171" s="86" t="str">
        <f t="shared" si="411"/>
        <v/>
      </c>
      <c r="T171" s="371" t="e">
        <f>VLOOKUP(S171,Données!$Q$2:$R$229,2,FALSE)</f>
        <v>#N/A</v>
      </c>
      <c r="U171" s="85">
        <f>COUNTIF($T$4:T171,T171)</f>
        <v>30</v>
      </c>
      <c r="V171" s="85">
        <f t="shared" si="407"/>
        <v>0</v>
      </c>
      <c r="W171" s="85" t="e">
        <f t="shared" si="412"/>
        <v>#N/A</v>
      </c>
      <c r="X171" s="85">
        <f t="shared" si="413"/>
        <v>0</v>
      </c>
      <c r="Y171" s="85">
        <f t="shared" si="414"/>
        <v>0</v>
      </c>
    </row>
    <row r="172" spans="1:25" x14ac:dyDescent="0.25">
      <c r="A172" s="385" t="str">
        <f t="shared" si="401"/>
        <v/>
      </c>
      <c r="B172" s="386"/>
      <c r="C172" s="387"/>
      <c r="D172" s="388"/>
      <c r="E172" s="388"/>
      <c r="F172" s="388"/>
      <c r="G172" s="394" t="str">
        <f>IF(ISNA(VLOOKUP(E172,Données!$J$2:$K$258,2,FALSE)),"",VLOOKUP(E172,Données!$J$2:$K$258,2,FALSE))</f>
        <v/>
      </c>
      <c r="H172" s="80"/>
      <c r="I172" s="77" t="str">
        <f t="shared" si="410"/>
        <v/>
      </c>
      <c r="J172" s="82"/>
      <c r="K172" s="344" t="s">
        <v>47</v>
      </c>
      <c r="M172" s="84">
        <f t="shared" si="402"/>
        <v>0</v>
      </c>
      <c r="N172" s="84">
        <f t="shared" si="403"/>
        <v>0</v>
      </c>
      <c r="O172" s="84">
        <f t="shared" si="404"/>
        <v>0</v>
      </c>
      <c r="P172" s="84">
        <f t="shared" si="405"/>
        <v>0</v>
      </c>
      <c r="Q172" s="84">
        <f t="shared" si="406"/>
        <v>0</v>
      </c>
      <c r="S172" s="86" t="str">
        <f t="shared" si="411"/>
        <v/>
      </c>
      <c r="T172" s="371" t="e">
        <f>VLOOKUP(S172,Données!$Q$2:$R$229,2,FALSE)</f>
        <v>#N/A</v>
      </c>
      <c r="U172" s="85">
        <f>COUNTIF($T$4:T172,T172)</f>
        <v>31</v>
      </c>
      <c r="V172" s="85">
        <f t="shared" si="407"/>
        <v>0</v>
      </c>
      <c r="W172" s="85" t="e">
        <f t="shared" si="412"/>
        <v>#N/A</v>
      </c>
      <c r="X172" s="85">
        <f t="shared" si="413"/>
        <v>0</v>
      </c>
      <c r="Y172" s="85">
        <f t="shared" si="414"/>
        <v>0</v>
      </c>
    </row>
    <row r="173" spans="1:25" x14ac:dyDescent="0.25">
      <c r="A173" s="385" t="str">
        <f t="shared" si="401"/>
        <v/>
      </c>
      <c r="B173" s="386"/>
      <c r="C173" s="387"/>
      <c r="D173" s="388"/>
      <c r="E173" s="388"/>
      <c r="F173" s="388"/>
      <c r="G173" s="394" t="str">
        <f>IF(ISNA(VLOOKUP(E173,Données!$J$2:$K$258,2,FALSE)),"",VLOOKUP(E173,Données!$J$2:$K$258,2,FALSE))</f>
        <v/>
      </c>
      <c r="H173" s="80"/>
      <c r="I173" s="77" t="str">
        <f t="shared" si="410"/>
        <v/>
      </c>
      <c r="J173" s="82"/>
      <c r="K173" s="344" t="s">
        <v>632</v>
      </c>
      <c r="M173" s="84">
        <f t="shared" si="402"/>
        <v>0</v>
      </c>
      <c r="N173" s="84">
        <f t="shared" si="403"/>
        <v>0</v>
      </c>
      <c r="O173" s="84">
        <f t="shared" si="404"/>
        <v>1</v>
      </c>
      <c r="P173" s="84">
        <f t="shared" si="405"/>
        <v>0</v>
      </c>
      <c r="Q173" s="84">
        <f t="shared" si="406"/>
        <v>0</v>
      </c>
      <c r="S173" s="86" t="str">
        <f t="shared" si="411"/>
        <v/>
      </c>
      <c r="T173" s="371" t="e">
        <f>VLOOKUP(S173,Données!$Q$2:$R$229,2,FALSE)</f>
        <v>#N/A</v>
      </c>
      <c r="U173" s="85">
        <f>COUNTIF($T$4:T173,T173)</f>
        <v>32</v>
      </c>
      <c r="V173" s="85">
        <f t="shared" si="407"/>
        <v>0</v>
      </c>
      <c r="W173" s="85" t="e">
        <f t="shared" si="412"/>
        <v>#N/A</v>
      </c>
      <c r="X173" s="85">
        <f t="shared" si="413"/>
        <v>0</v>
      </c>
      <c r="Y173" s="85">
        <f t="shared" si="414"/>
        <v>0</v>
      </c>
    </row>
    <row r="174" spans="1:25" x14ac:dyDescent="0.25">
      <c r="A174" s="385" t="str">
        <f t="shared" si="401"/>
        <v/>
      </c>
      <c r="B174" s="386"/>
      <c r="C174" s="387"/>
      <c r="D174" s="388"/>
      <c r="E174" s="388"/>
      <c r="F174" s="388"/>
      <c r="G174" s="394" t="str">
        <f>IF(ISNA(VLOOKUP(E174,Données!$J$2:$K$258,2,FALSE)),"",VLOOKUP(E174,Données!$J$2:$K$258,2,FALSE))</f>
        <v/>
      </c>
      <c r="H174" s="80"/>
      <c r="I174" s="77" t="str">
        <f t="shared" si="410"/>
        <v/>
      </c>
      <c r="J174" s="82"/>
      <c r="K174" s="344" t="s">
        <v>633</v>
      </c>
      <c r="M174" s="84">
        <f t="shared" si="402"/>
        <v>0</v>
      </c>
      <c r="N174" s="84">
        <f t="shared" si="403"/>
        <v>0</v>
      </c>
      <c r="O174" s="84">
        <f t="shared" si="404"/>
        <v>0</v>
      </c>
      <c r="P174" s="84">
        <f t="shared" si="405"/>
        <v>0</v>
      </c>
      <c r="Q174" s="84">
        <f t="shared" si="406"/>
        <v>0</v>
      </c>
      <c r="S174" s="86" t="str">
        <f t="shared" si="411"/>
        <v/>
      </c>
      <c r="T174" s="371" t="e">
        <f>VLOOKUP(S174,Données!$Q$2:$R$229,2,FALSE)</f>
        <v>#N/A</v>
      </c>
      <c r="U174" s="85">
        <f>COUNTIF($T$4:T174,T174)</f>
        <v>33</v>
      </c>
      <c r="V174" s="85">
        <f t="shared" si="407"/>
        <v>0</v>
      </c>
      <c r="W174" s="85" t="e">
        <f t="shared" si="412"/>
        <v>#N/A</v>
      </c>
      <c r="X174" s="85">
        <f t="shared" si="413"/>
        <v>0</v>
      </c>
      <c r="Y174" s="85">
        <f t="shared" si="414"/>
        <v>0</v>
      </c>
    </row>
    <row r="175" spans="1:25" x14ac:dyDescent="0.25">
      <c r="A175" s="385" t="str">
        <f t="shared" si="401"/>
        <v/>
      </c>
      <c r="B175" s="386"/>
      <c r="C175" s="387"/>
      <c r="D175" s="388"/>
      <c r="E175" s="388"/>
      <c r="F175" s="388"/>
      <c r="G175" s="394" t="str">
        <f>IF(ISNA(VLOOKUP(E175,Données!$J$2:$K$258,2,FALSE)),"",VLOOKUP(E175,Données!$J$2:$K$258,2,FALSE))</f>
        <v/>
      </c>
      <c r="H175" s="80"/>
      <c r="I175" s="77" t="str">
        <f t="shared" si="410"/>
        <v/>
      </c>
      <c r="J175" s="82"/>
      <c r="K175" s="344" t="s">
        <v>48</v>
      </c>
      <c r="M175" s="84">
        <f t="shared" si="402"/>
        <v>0</v>
      </c>
      <c r="N175" s="84">
        <f t="shared" si="403"/>
        <v>0</v>
      </c>
      <c r="O175" s="84">
        <f t="shared" si="404"/>
        <v>0</v>
      </c>
      <c r="P175" s="84">
        <f t="shared" si="405"/>
        <v>0</v>
      </c>
      <c r="Q175" s="84">
        <f t="shared" si="406"/>
        <v>0</v>
      </c>
      <c r="S175" s="86" t="str">
        <f t="shared" si="411"/>
        <v/>
      </c>
      <c r="T175" s="371" t="e">
        <f>VLOOKUP(S175,Données!$Q$2:$R$229,2,FALSE)</f>
        <v>#N/A</v>
      </c>
      <c r="U175" s="85">
        <f>COUNTIF($T$4:T175,T175)</f>
        <v>34</v>
      </c>
      <c r="V175" s="85">
        <f t="shared" si="407"/>
        <v>0</v>
      </c>
      <c r="W175" s="85" t="e">
        <f t="shared" si="412"/>
        <v>#N/A</v>
      </c>
      <c r="X175" s="85">
        <f t="shared" si="413"/>
        <v>0</v>
      </c>
      <c r="Y175" s="85">
        <f t="shared" si="414"/>
        <v>0</v>
      </c>
    </row>
    <row r="176" spans="1:25" x14ac:dyDescent="0.25">
      <c r="A176" s="385" t="str">
        <f t="shared" si="401"/>
        <v/>
      </c>
      <c r="B176" s="386"/>
      <c r="C176" s="387"/>
      <c r="D176" s="388"/>
      <c r="E176" s="388"/>
      <c r="F176" s="388"/>
      <c r="G176" s="394" t="str">
        <f>IF(ISNA(VLOOKUP(E176,Données!$J$2:$K$258,2,FALSE)),"",VLOOKUP(E176,Données!$J$2:$K$258,2,FALSE))</f>
        <v/>
      </c>
      <c r="H176" s="80"/>
      <c r="I176" s="77" t="str">
        <f t="shared" si="410"/>
        <v/>
      </c>
      <c r="J176" s="82"/>
      <c r="K176" s="344" t="s">
        <v>634</v>
      </c>
      <c r="M176" s="84">
        <f t="shared" si="402"/>
        <v>0</v>
      </c>
      <c r="N176" s="84">
        <f t="shared" si="403"/>
        <v>0</v>
      </c>
      <c r="O176" s="84">
        <f t="shared" si="404"/>
        <v>0</v>
      </c>
      <c r="P176" s="84">
        <f t="shared" si="405"/>
        <v>0</v>
      </c>
      <c r="Q176" s="84">
        <f t="shared" si="406"/>
        <v>0</v>
      </c>
      <c r="S176" s="86" t="str">
        <f t="shared" si="411"/>
        <v/>
      </c>
      <c r="T176" s="371" t="e">
        <f>VLOOKUP(S176,Données!$Q$2:$R$229,2,FALSE)</f>
        <v>#N/A</v>
      </c>
      <c r="U176" s="85">
        <f>COUNTIF($T$4:T176,T176)</f>
        <v>35</v>
      </c>
      <c r="V176" s="85">
        <f t="shared" si="407"/>
        <v>0</v>
      </c>
      <c r="W176" s="85" t="e">
        <f t="shared" si="412"/>
        <v>#N/A</v>
      </c>
      <c r="X176" s="85">
        <f t="shared" si="413"/>
        <v>0</v>
      </c>
      <c r="Y176" s="85">
        <f t="shared" si="414"/>
        <v>0</v>
      </c>
    </row>
    <row r="177" spans="1:25" x14ac:dyDescent="0.25">
      <c r="A177" s="385" t="str">
        <f t="shared" si="401"/>
        <v/>
      </c>
      <c r="B177" s="386"/>
      <c r="C177" s="387"/>
      <c r="D177" s="388"/>
      <c r="E177" s="388"/>
      <c r="F177" s="388"/>
      <c r="G177" s="394" t="str">
        <f>IF(ISNA(VLOOKUP(E177,Données!$J$2:$K$258,2,FALSE)),"",VLOOKUP(E177,Données!$J$2:$K$258,2,FALSE))</f>
        <v/>
      </c>
      <c r="H177" s="80"/>
      <c r="I177" s="77" t="str">
        <f t="shared" si="410"/>
        <v/>
      </c>
      <c r="J177" s="82"/>
      <c r="K177" s="344" t="s">
        <v>635</v>
      </c>
      <c r="M177" s="84">
        <f t="shared" si="402"/>
        <v>0</v>
      </c>
      <c r="N177" s="84">
        <f t="shared" si="403"/>
        <v>0</v>
      </c>
      <c r="O177" s="84">
        <f t="shared" si="404"/>
        <v>0</v>
      </c>
      <c r="P177" s="84">
        <f t="shared" si="405"/>
        <v>0</v>
      </c>
      <c r="Q177" s="84">
        <f t="shared" si="406"/>
        <v>0</v>
      </c>
      <c r="S177" s="86" t="str">
        <f t="shared" si="411"/>
        <v/>
      </c>
      <c r="T177" s="371" t="e">
        <f>VLOOKUP(S177,Données!$Q$2:$R$229,2,FALSE)</f>
        <v>#N/A</v>
      </c>
      <c r="U177" s="85">
        <f>COUNTIF($T$4:T177,T177)</f>
        <v>36</v>
      </c>
      <c r="V177" s="85">
        <f t="shared" si="407"/>
        <v>0</v>
      </c>
      <c r="W177" s="85" t="e">
        <f t="shared" si="412"/>
        <v>#N/A</v>
      </c>
      <c r="X177" s="85">
        <f t="shared" si="413"/>
        <v>0</v>
      </c>
      <c r="Y177" s="85">
        <f t="shared" si="414"/>
        <v>0</v>
      </c>
    </row>
    <row r="178" spans="1:25" x14ac:dyDescent="0.25">
      <c r="A178" s="385" t="str">
        <f t="shared" si="401"/>
        <v/>
      </c>
      <c r="B178" s="386"/>
      <c r="C178" s="387"/>
      <c r="D178" s="388"/>
      <c r="E178" s="388"/>
      <c r="F178" s="388"/>
      <c r="G178" s="394" t="str">
        <f>IF(ISNA(VLOOKUP(E178,Données!$J$2:$K$258,2,FALSE)),"",VLOOKUP(E178,Données!$J$2:$K$258,2,FALSE))</f>
        <v/>
      </c>
      <c r="H178" s="80"/>
      <c r="I178" s="77" t="str">
        <f t="shared" si="410"/>
        <v/>
      </c>
      <c r="J178" s="82"/>
      <c r="K178" s="344" t="s">
        <v>49</v>
      </c>
      <c r="M178" s="84">
        <f t="shared" si="402"/>
        <v>0</v>
      </c>
      <c r="N178" s="84">
        <f t="shared" si="403"/>
        <v>0</v>
      </c>
      <c r="O178" s="84">
        <f t="shared" si="404"/>
        <v>0</v>
      </c>
      <c r="P178" s="84">
        <f t="shared" si="405"/>
        <v>1</v>
      </c>
      <c r="Q178" s="84">
        <f t="shared" si="406"/>
        <v>0</v>
      </c>
      <c r="S178" s="86" t="str">
        <f t="shared" si="411"/>
        <v/>
      </c>
      <c r="T178" s="371" t="e">
        <f>VLOOKUP(S178,Données!$Q$2:$R$229,2,FALSE)</f>
        <v>#N/A</v>
      </c>
      <c r="U178" s="85">
        <f>COUNTIF($T$4:T178,T178)</f>
        <v>37</v>
      </c>
      <c r="V178" s="85">
        <f t="shared" si="407"/>
        <v>0</v>
      </c>
      <c r="W178" s="85" t="e">
        <f t="shared" si="412"/>
        <v>#N/A</v>
      </c>
      <c r="X178" s="85">
        <f t="shared" si="413"/>
        <v>0</v>
      </c>
      <c r="Y178" s="85">
        <f t="shared" si="414"/>
        <v>0</v>
      </c>
    </row>
    <row r="179" spans="1:25" x14ac:dyDescent="0.25">
      <c r="A179" s="385" t="str">
        <f t="shared" si="401"/>
        <v/>
      </c>
      <c r="B179" s="386"/>
      <c r="C179" s="387"/>
      <c r="D179" s="388"/>
      <c r="E179" s="388"/>
      <c r="F179" s="388"/>
      <c r="G179" s="394" t="str">
        <f>IF(ISNA(VLOOKUP(E179,Données!$J$2:$K$258,2,FALSE)),"",VLOOKUP(E179,Données!$J$2:$K$258,2,FALSE))</f>
        <v/>
      </c>
      <c r="H179" s="80"/>
      <c r="I179" s="77" t="str">
        <f t="shared" si="410"/>
        <v/>
      </c>
      <c r="J179" s="82"/>
      <c r="K179" s="344" t="s">
        <v>636</v>
      </c>
      <c r="M179" s="84">
        <f t="shared" si="402"/>
        <v>0</v>
      </c>
      <c r="N179" s="84">
        <f t="shared" si="403"/>
        <v>0</v>
      </c>
      <c r="O179" s="84">
        <f t="shared" si="404"/>
        <v>0</v>
      </c>
      <c r="P179" s="84">
        <f t="shared" si="405"/>
        <v>0</v>
      </c>
      <c r="Q179" s="84">
        <f t="shared" si="406"/>
        <v>0</v>
      </c>
      <c r="S179" s="86" t="str">
        <f t="shared" si="411"/>
        <v/>
      </c>
      <c r="T179" s="371" t="e">
        <f>VLOOKUP(S179,Données!$Q$2:$R$229,2,FALSE)</f>
        <v>#N/A</v>
      </c>
      <c r="U179" s="85">
        <f>COUNTIF($T$4:T179,T179)</f>
        <v>38</v>
      </c>
      <c r="V179" s="85">
        <f t="shared" si="407"/>
        <v>0</v>
      </c>
      <c r="W179" s="85" t="e">
        <f t="shared" si="412"/>
        <v>#N/A</v>
      </c>
      <c r="X179" s="85">
        <f t="shared" si="413"/>
        <v>0</v>
      </c>
      <c r="Y179" s="85">
        <f t="shared" si="414"/>
        <v>0</v>
      </c>
    </row>
    <row r="180" spans="1:25" x14ac:dyDescent="0.25">
      <c r="A180" s="385" t="str">
        <f t="shared" si="401"/>
        <v/>
      </c>
      <c r="B180" s="386"/>
      <c r="C180" s="387"/>
      <c r="D180" s="388"/>
      <c r="E180" s="388"/>
      <c r="F180" s="388"/>
      <c r="G180" s="394" t="str">
        <f>IF(ISNA(VLOOKUP(E180,Données!$J$2:$K$258,2,FALSE)),"",VLOOKUP(E180,Données!$J$2:$K$258,2,FALSE))</f>
        <v/>
      </c>
      <c r="H180" s="80"/>
      <c r="I180" s="77" t="str">
        <f t="shared" si="410"/>
        <v/>
      </c>
      <c r="J180" s="82"/>
      <c r="K180" s="344" t="s">
        <v>637</v>
      </c>
      <c r="M180" s="84">
        <f t="shared" si="402"/>
        <v>0</v>
      </c>
      <c r="N180" s="84">
        <f t="shared" si="403"/>
        <v>0</v>
      </c>
      <c r="O180" s="84">
        <f t="shared" si="404"/>
        <v>0</v>
      </c>
      <c r="P180" s="84">
        <f t="shared" si="405"/>
        <v>0</v>
      </c>
      <c r="Q180" s="84">
        <f t="shared" si="406"/>
        <v>0</v>
      </c>
      <c r="S180" s="86" t="str">
        <f t="shared" si="411"/>
        <v/>
      </c>
      <c r="T180" s="371" t="e">
        <f>VLOOKUP(S180,Données!$Q$2:$R$229,2,FALSE)</f>
        <v>#N/A</v>
      </c>
      <c r="U180" s="85">
        <f>COUNTIF($T$4:T180,T180)</f>
        <v>39</v>
      </c>
      <c r="V180" s="85">
        <f t="shared" si="407"/>
        <v>0</v>
      </c>
      <c r="W180" s="85" t="e">
        <f t="shared" si="412"/>
        <v>#N/A</v>
      </c>
      <c r="X180" s="85">
        <f t="shared" si="413"/>
        <v>0</v>
      </c>
      <c r="Y180" s="85">
        <f t="shared" si="414"/>
        <v>0</v>
      </c>
    </row>
    <row r="181" spans="1:25" x14ac:dyDescent="0.25">
      <c r="A181" s="385" t="str">
        <f t="shared" si="401"/>
        <v/>
      </c>
      <c r="B181" s="386"/>
      <c r="C181" s="387"/>
      <c r="D181" s="388"/>
      <c r="E181" s="388"/>
      <c r="F181" s="388"/>
      <c r="G181" s="394" t="str">
        <f>IF(ISNA(VLOOKUP(E181,Données!$J$2:$K$258,2,FALSE)),"",VLOOKUP(E181,Données!$J$2:$K$258,2,FALSE))</f>
        <v/>
      </c>
      <c r="H181" s="80"/>
      <c r="I181" s="77" t="str">
        <f t="shared" si="410"/>
        <v/>
      </c>
      <c r="J181" s="82"/>
      <c r="K181" s="344" t="s">
        <v>50</v>
      </c>
      <c r="M181" s="84">
        <f t="shared" si="402"/>
        <v>0</v>
      </c>
      <c r="N181" s="84">
        <f t="shared" si="403"/>
        <v>0</v>
      </c>
      <c r="O181" s="84">
        <f t="shared" si="404"/>
        <v>0</v>
      </c>
      <c r="P181" s="84">
        <f t="shared" si="405"/>
        <v>0</v>
      </c>
      <c r="Q181" s="84">
        <f t="shared" si="406"/>
        <v>0</v>
      </c>
      <c r="S181" s="86" t="str">
        <f t="shared" si="411"/>
        <v/>
      </c>
      <c r="T181" s="371" t="e">
        <f>VLOOKUP(S181,Données!$Q$2:$R$229,2,FALSE)</f>
        <v>#N/A</v>
      </c>
      <c r="U181" s="85">
        <f>COUNTIF($T$4:T181,T181)</f>
        <v>40</v>
      </c>
      <c r="V181" s="85">
        <f t="shared" si="407"/>
        <v>0</v>
      </c>
      <c r="W181" s="85" t="e">
        <f t="shared" si="412"/>
        <v>#N/A</v>
      </c>
      <c r="X181" s="85">
        <f t="shared" si="413"/>
        <v>0</v>
      </c>
      <c r="Y181" s="85">
        <f t="shared" si="414"/>
        <v>0</v>
      </c>
    </row>
    <row r="182" spans="1:25" x14ac:dyDescent="0.25">
      <c r="A182" s="385" t="str">
        <f t="shared" si="401"/>
        <v/>
      </c>
      <c r="B182" s="386"/>
      <c r="C182" s="387"/>
      <c r="D182" s="388"/>
      <c r="E182" s="388"/>
      <c r="F182" s="388"/>
      <c r="G182" s="394" t="str">
        <f>IF(ISNA(VLOOKUP(E182,Données!$J$2:$K$258,2,FALSE)),"",VLOOKUP(E182,Données!$J$2:$K$258,2,FALSE))</f>
        <v/>
      </c>
      <c r="H182" s="80"/>
      <c r="I182" s="77" t="str">
        <f t="shared" si="410"/>
        <v/>
      </c>
      <c r="J182" s="82"/>
      <c r="K182" s="344" t="s">
        <v>638</v>
      </c>
      <c r="M182" s="84">
        <f t="shared" si="402"/>
        <v>1</v>
      </c>
      <c r="N182" s="84">
        <f t="shared" si="403"/>
        <v>0</v>
      </c>
      <c r="O182" s="84">
        <f t="shared" si="404"/>
        <v>0</v>
      </c>
      <c r="P182" s="84">
        <f t="shared" si="405"/>
        <v>0</v>
      </c>
      <c r="Q182" s="84">
        <f t="shared" si="406"/>
        <v>1</v>
      </c>
      <c r="S182" s="86" t="str">
        <f t="shared" si="411"/>
        <v/>
      </c>
      <c r="T182" s="371" t="e">
        <f>VLOOKUP(S182,Données!$Q$2:$R$229,2,FALSE)</f>
        <v>#N/A</v>
      </c>
      <c r="U182" s="85">
        <f>COUNTIF($T$4:T182,T182)</f>
        <v>41</v>
      </c>
      <c r="V182" s="85">
        <f t="shared" si="407"/>
        <v>0</v>
      </c>
      <c r="W182" s="85" t="e">
        <f t="shared" si="412"/>
        <v>#N/A</v>
      </c>
      <c r="X182" s="85">
        <f t="shared" si="413"/>
        <v>0</v>
      </c>
      <c r="Y182" s="85">
        <f t="shared" si="414"/>
        <v>0</v>
      </c>
    </row>
    <row r="183" spans="1:25" x14ac:dyDescent="0.25">
      <c r="A183" s="385" t="str">
        <f t="shared" si="401"/>
        <v/>
      </c>
      <c r="B183" s="386"/>
      <c r="C183" s="387"/>
      <c r="D183" s="388"/>
      <c r="E183" s="388"/>
      <c r="F183" s="388"/>
      <c r="G183" s="394" t="str">
        <f>IF(ISNA(VLOOKUP(E183,Données!$J$2:$K$258,2,FALSE)),"",VLOOKUP(E183,Données!$J$2:$K$258,2,FALSE))</f>
        <v/>
      </c>
      <c r="H183" s="80"/>
      <c r="I183" s="77" t="str">
        <f t="shared" si="410"/>
        <v/>
      </c>
      <c r="J183" s="82"/>
      <c r="K183" s="344" t="s">
        <v>639</v>
      </c>
      <c r="M183" s="84">
        <f t="shared" si="402"/>
        <v>0</v>
      </c>
      <c r="N183" s="84">
        <f t="shared" si="403"/>
        <v>0</v>
      </c>
      <c r="O183" s="84">
        <f t="shared" si="404"/>
        <v>0</v>
      </c>
      <c r="P183" s="84">
        <f t="shared" si="405"/>
        <v>0</v>
      </c>
      <c r="Q183" s="84">
        <f t="shared" si="406"/>
        <v>0</v>
      </c>
      <c r="S183" s="86" t="str">
        <f t="shared" si="411"/>
        <v/>
      </c>
      <c r="T183" s="371" t="e">
        <f>VLOOKUP(S183,Données!$Q$2:$R$229,2,FALSE)</f>
        <v>#N/A</v>
      </c>
      <c r="U183" s="85">
        <f>COUNTIF($T$4:T183,T183)</f>
        <v>42</v>
      </c>
      <c r="V183" s="85">
        <f t="shared" si="407"/>
        <v>0</v>
      </c>
      <c r="W183" s="85" t="e">
        <f t="shared" si="412"/>
        <v>#N/A</v>
      </c>
      <c r="X183" s="85">
        <f t="shared" si="413"/>
        <v>0</v>
      </c>
      <c r="Y183" s="85">
        <f t="shared" si="414"/>
        <v>0</v>
      </c>
    </row>
    <row r="184" spans="1:25" x14ac:dyDescent="0.25">
      <c r="A184" s="385" t="str">
        <f t="shared" si="401"/>
        <v/>
      </c>
      <c r="B184" s="386"/>
      <c r="C184" s="387"/>
      <c r="D184" s="388"/>
      <c r="E184" s="388"/>
      <c r="F184" s="388"/>
      <c r="G184" s="394" t="str">
        <f>IF(ISNA(VLOOKUP(E184,Données!$J$2:$K$258,2,FALSE)),"",VLOOKUP(E184,Données!$J$2:$K$258,2,FALSE))</f>
        <v/>
      </c>
      <c r="H184" s="80"/>
      <c r="I184" s="77" t="str">
        <f t="shared" si="410"/>
        <v/>
      </c>
      <c r="J184" s="82"/>
      <c r="K184" s="344" t="s">
        <v>51</v>
      </c>
      <c r="M184" s="84">
        <f t="shared" si="402"/>
        <v>0</v>
      </c>
      <c r="N184" s="84">
        <f t="shared" si="403"/>
        <v>0</v>
      </c>
      <c r="O184" s="84">
        <f t="shared" si="404"/>
        <v>0</v>
      </c>
      <c r="P184" s="84">
        <f t="shared" si="405"/>
        <v>0</v>
      </c>
      <c r="Q184" s="84">
        <f t="shared" si="406"/>
        <v>0</v>
      </c>
      <c r="S184" s="86" t="str">
        <f t="shared" si="411"/>
        <v/>
      </c>
      <c r="T184" s="371" t="e">
        <f>VLOOKUP(S184,Données!$Q$2:$R$229,2,FALSE)</f>
        <v>#N/A</v>
      </c>
      <c r="U184" s="85">
        <f>COUNTIF($T$4:T184,T184)</f>
        <v>43</v>
      </c>
      <c r="V184" s="85">
        <f t="shared" si="407"/>
        <v>0</v>
      </c>
      <c r="W184" s="85" t="e">
        <f t="shared" si="412"/>
        <v>#N/A</v>
      </c>
      <c r="X184" s="85">
        <f t="shared" si="413"/>
        <v>0</v>
      </c>
      <c r="Y184" s="85">
        <f t="shared" si="414"/>
        <v>0</v>
      </c>
    </row>
    <row r="185" spans="1:25" x14ac:dyDescent="0.25">
      <c r="A185" s="385" t="str">
        <f t="shared" si="401"/>
        <v/>
      </c>
      <c r="B185" s="386"/>
      <c r="C185" s="387"/>
      <c r="D185" s="388"/>
      <c r="E185" s="388"/>
      <c r="F185" s="388"/>
      <c r="G185" s="394" t="str">
        <f>IF(ISNA(VLOOKUP(E185,Données!$J$2:$K$258,2,FALSE)),"",VLOOKUP(E185,Données!$J$2:$K$258,2,FALSE))</f>
        <v/>
      </c>
      <c r="H185" s="80"/>
      <c r="I185" s="77" t="str">
        <f t="shared" si="410"/>
        <v/>
      </c>
      <c r="J185" s="82"/>
      <c r="K185" s="344" t="s">
        <v>640</v>
      </c>
      <c r="M185" s="84">
        <f t="shared" si="402"/>
        <v>0</v>
      </c>
      <c r="N185" s="84">
        <f t="shared" si="403"/>
        <v>0</v>
      </c>
      <c r="O185" s="84">
        <f t="shared" si="404"/>
        <v>0</v>
      </c>
      <c r="P185" s="84">
        <f t="shared" si="405"/>
        <v>0</v>
      </c>
      <c r="Q185" s="84">
        <f t="shared" si="406"/>
        <v>0</v>
      </c>
      <c r="S185" s="86" t="str">
        <f t="shared" si="411"/>
        <v/>
      </c>
      <c r="T185" s="371" t="e">
        <f>VLOOKUP(S185,Données!$Q$2:$R$229,2,FALSE)</f>
        <v>#N/A</v>
      </c>
      <c r="U185" s="85">
        <f>COUNTIF($T$4:T185,T185)</f>
        <v>44</v>
      </c>
      <c r="V185" s="85">
        <f t="shared" si="407"/>
        <v>0</v>
      </c>
      <c r="W185" s="85" t="e">
        <f t="shared" si="412"/>
        <v>#N/A</v>
      </c>
      <c r="X185" s="85">
        <f t="shared" si="413"/>
        <v>0</v>
      </c>
      <c r="Y185" s="85">
        <f t="shared" si="414"/>
        <v>0</v>
      </c>
    </row>
    <row r="186" spans="1:25" x14ac:dyDescent="0.25">
      <c r="A186" s="385" t="str">
        <f t="shared" si="401"/>
        <v/>
      </c>
      <c r="B186" s="386"/>
      <c r="C186" s="387"/>
      <c r="D186" s="388"/>
      <c r="E186" s="388"/>
      <c r="F186" s="388"/>
      <c r="G186" s="394" t="str">
        <f>IF(ISNA(VLOOKUP(E186,Données!$J$2:$K$258,2,FALSE)),"",VLOOKUP(E186,Données!$J$2:$K$258,2,FALSE))</f>
        <v/>
      </c>
      <c r="H186" s="80"/>
      <c r="I186" s="77" t="str">
        <f t="shared" si="410"/>
        <v/>
      </c>
      <c r="J186" s="82"/>
      <c r="K186" s="344" t="s">
        <v>641</v>
      </c>
      <c r="M186" s="84">
        <f t="shared" si="402"/>
        <v>0</v>
      </c>
      <c r="N186" s="84">
        <f t="shared" si="403"/>
        <v>0</v>
      </c>
      <c r="O186" s="84">
        <f t="shared" si="404"/>
        <v>0</v>
      </c>
      <c r="P186" s="84">
        <f t="shared" si="405"/>
        <v>0</v>
      </c>
      <c r="Q186" s="84">
        <f t="shared" si="406"/>
        <v>0</v>
      </c>
      <c r="S186" s="86" t="str">
        <f t="shared" si="411"/>
        <v/>
      </c>
      <c r="T186" s="371" t="e">
        <f>VLOOKUP(S186,Données!$Q$2:$R$229,2,FALSE)</f>
        <v>#N/A</v>
      </c>
      <c r="U186" s="85">
        <f>COUNTIF($T$4:T186,T186)</f>
        <v>45</v>
      </c>
      <c r="V186" s="85">
        <f t="shared" si="407"/>
        <v>0</v>
      </c>
      <c r="W186" s="85" t="e">
        <f t="shared" si="412"/>
        <v>#N/A</v>
      </c>
      <c r="X186" s="85">
        <f t="shared" si="413"/>
        <v>0</v>
      </c>
      <c r="Y186" s="85">
        <f t="shared" si="414"/>
        <v>0</v>
      </c>
    </row>
    <row r="187" spans="1:25" x14ac:dyDescent="0.25">
      <c r="A187" s="385" t="str">
        <f t="shared" si="401"/>
        <v/>
      </c>
      <c r="B187" s="386"/>
      <c r="C187" s="387"/>
      <c r="D187" s="388"/>
      <c r="E187" s="388"/>
      <c r="F187" s="388"/>
      <c r="G187" s="394" t="str">
        <f>IF(ISNA(VLOOKUP(E187,Données!$J$2:$K$258,2,FALSE)),"",VLOOKUP(E187,Données!$J$2:$K$258,2,FALSE))</f>
        <v/>
      </c>
      <c r="H187" s="80"/>
      <c r="I187" s="77" t="str">
        <f t="shared" si="410"/>
        <v/>
      </c>
      <c r="J187" s="82"/>
      <c r="K187" s="344" t="s">
        <v>52</v>
      </c>
      <c r="M187" s="84">
        <f t="shared" si="402"/>
        <v>1</v>
      </c>
      <c r="N187" s="84">
        <f t="shared" si="403"/>
        <v>0</v>
      </c>
      <c r="O187" s="84">
        <f t="shared" si="404"/>
        <v>0</v>
      </c>
      <c r="P187" s="84">
        <f t="shared" si="405"/>
        <v>0</v>
      </c>
      <c r="Q187" s="84">
        <f t="shared" si="406"/>
        <v>0</v>
      </c>
      <c r="S187" s="86" t="str">
        <f t="shared" si="411"/>
        <v/>
      </c>
      <c r="T187" s="371" t="e">
        <f>VLOOKUP(S187,Données!$Q$2:$R$229,2,FALSE)</f>
        <v>#N/A</v>
      </c>
      <c r="U187" s="85">
        <f>COUNTIF($T$4:T187,T187)</f>
        <v>46</v>
      </c>
      <c r="V187" s="85">
        <f t="shared" si="407"/>
        <v>0</v>
      </c>
      <c r="W187" s="85" t="e">
        <f t="shared" si="412"/>
        <v>#N/A</v>
      </c>
      <c r="X187" s="85">
        <f t="shared" si="413"/>
        <v>0</v>
      </c>
      <c r="Y187" s="85">
        <f t="shared" si="414"/>
        <v>0</v>
      </c>
    </row>
    <row r="188" spans="1:25" x14ac:dyDescent="0.25">
      <c r="A188" s="385" t="str">
        <f t="shared" si="401"/>
        <v/>
      </c>
      <c r="B188" s="386"/>
      <c r="C188" s="387"/>
      <c r="D188" s="388"/>
      <c r="E188" s="388"/>
      <c r="F188" s="388"/>
      <c r="G188" s="394" t="str">
        <f>IF(ISNA(VLOOKUP(E188,Données!$J$2:$K$258,2,FALSE)),"",VLOOKUP(E188,Données!$J$2:$K$258,2,FALSE))</f>
        <v/>
      </c>
      <c r="H188" s="80"/>
      <c r="I188" s="77" t="str">
        <f t="shared" si="410"/>
        <v/>
      </c>
      <c r="J188" s="82"/>
      <c r="K188" s="344" t="s">
        <v>642</v>
      </c>
      <c r="M188" s="84">
        <f t="shared" si="402"/>
        <v>0</v>
      </c>
      <c r="N188" s="84">
        <f t="shared" si="403"/>
        <v>0</v>
      </c>
      <c r="O188" s="84">
        <f t="shared" si="404"/>
        <v>0</v>
      </c>
      <c r="P188" s="84">
        <f t="shared" si="405"/>
        <v>1</v>
      </c>
      <c r="Q188" s="84">
        <f t="shared" si="406"/>
        <v>0</v>
      </c>
      <c r="S188" s="86" t="str">
        <f t="shared" si="411"/>
        <v/>
      </c>
      <c r="T188" s="371" t="e">
        <f>VLOOKUP(S188,Données!$Q$2:$R$229,2,FALSE)</f>
        <v>#N/A</v>
      </c>
      <c r="U188" s="85">
        <f>COUNTIF($T$4:T188,T188)</f>
        <v>47</v>
      </c>
      <c r="V188" s="85">
        <f t="shared" si="407"/>
        <v>0</v>
      </c>
      <c r="W188" s="85" t="e">
        <f t="shared" si="412"/>
        <v>#N/A</v>
      </c>
      <c r="X188" s="85">
        <f t="shared" si="413"/>
        <v>0</v>
      </c>
      <c r="Y188" s="85">
        <f t="shared" si="414"/>
        <v>0</v>
      </c>
    </row>
    <row r="189" spans="1:25" x14ac:dyDescent="0.25">
      <c r="A189" s="385" t="str">
        <f t="shared" si="401"/>
        <v/>
      </c>
      <c r="B189" s="386"/>
      <c r="C189" s="387"/>
      <c r="D189" s="388"/>
      <c r="E189" s="388"/>
      <c r="F189" s="388"/>
      <c r="G189" s="394" t="str">
        <f>IF(ISNA(VLOOKUP(E189,Données!$J$2:$K$258,2,FALSE)),"",VLOOKUP(E189,Données!$J$2:$K$258,2,FALSE))</f>
        <v/>
      </c>
      <c r="H189" s="80"/>
      <c r="I189" s="77" t="str">
        <f t="shared" si="410"/>
        <v/>
      </c>
      <c r="J189" s="82"/>
      <c r="K189" s="344" t="s">
        <v>643</v>
      </c>
      <c r="M189" s="84">
        <f t="shared" si="402"/>
        <v>0</v>
      </c>
      <c r="N189" s="84">
        <f t="shared" si="403"/>
        <v>0</v>
      </c>
      <c r="O189" s="84">
        <f t="shared" si="404"/>
        <v>0</v>
      </c>
      <c r="P189" s="84">
        <f t="shared" si="405"/>
        <v>0</v>
      </c>
      <c r="Q189" s="84">
        <f t="shared" si="406"/>
        <v>0</v>
      </c>
      <c r="S189" s="86" t="str">
        <f t="shared" si="411"/>
        <v/>
      </c>
      <c r="T189" s="371" t="e">
        <f>VLOOKUP(S189,Données!$Q$2:$R$229,2,FALSE)</f>
        <v>#N/A</v>
      </c>
      <c r="U189" s="85">
        <f>COUNTIF($T$4:T189,T189)</f>
        <v>48</v>
      </c>
      <c r="V189" s="85">
        <f t="shared" si="407"/>
        <v>0</v>
      </c>
      <c r="W189" s="85" t="e">
        <f t="shared" si="412"/>
        <v>#N/A</v>
      </c>
      <c r="X189" s="85">
        <f t="shared" si="413"/>
        <v>0</v>
      </c>
      <c r="Y189" s="85">
        <f t="shared" si="414"/>
        <v>0</v>
      </c>
    </row>
    <row r="190" spans="1:25" x14ac:dyDescent="0.25">
      <c r="A190" s="385" t="str">
        <f t="shared" si="401"/>
        <v/>
      </c>
      <c r="B190" s="386"/>
      <c r="C190" s="387"/>
      <c r="D190" s="388"/>
      <c r="E190" s="388"/>
      <c r="F190" s="388"/>
      <c r="G190" s="394" t="str">
        <f>IF(ISNA(VLOOKUP(E190,Données!$J$2:$K$258,2,FALSE)),"",VLOOKUP(E190,Données!$J$2:$K$258,2,FALSE))</f>
        <v/>
      </c>
      <c r="H190" s="80"/>
      <c r="I190" s="77" t="str">
        <f t="shared" si="410"/>
        <v/>
      </c>
      <c r="J190" s="82"/>
      <c r="K190" s="344" t="s">
        <v>53</v>
      </c>
      <c r="M190" s="84">
        <f t="shared" si="402"/>
        <v>0</v>
      </c>
      <c r="N190" s="84">
        <f t="shared" si="403"/>
        <v>0</v>
      </c>
      <c r="O190" s="84">
        <f t="shared" si="404"/>
        <v>0</v>
      </c>
      <c r="P190" s="84">
        <f t="shared" si="405"/>
        <v>0</v>
      </c>
      <c r="Q190" s="84">
        <f t="shared" si="406"/>
        <v>0</v>
      </c>
      <c r="S190" s="86" t="str">
        <f t="shared" si="411"/>
        <v/>
      </c>
      <c r="T190" s="371" t="e">
        <f>VLOOKUP(S190,Données!$Q$2:$R$229,2,FALSE)</f>
        <v>#N/A</v>
      </c>
      <c r="U190" s="85">
        <f>COUNTIF($T$4:T190,T190)</f>
        <v>49</v>
      </c>
      <c r="V190" s="85">
        <f t="shared" si="407"/>
        <v>0</v>
      </c>
      <c r="W190" s="85" t="e">
        <f t="shared" si="412"/>
        <v>#N/A</v>
      </c>
      <c r="X190" s="85">
        <f t="shared" si="413"/>
        <v>0</v>
      </c>
      <c r="Y190" s="85">
        <f t="shared" si="414"/>
        <v>0</v>
      </c>
    </row>
    <row r="191" spans="1:25" x14ac:dyDescent="0.25">
      <c r="A191" s="385" t="str">
        <f t="shared" si="401"/>
        <v/>
      </c>
      <c r="B191" s="386"/>
      <c r="C191" s="387"/>
      <c r="D191" s="388"/>
      <c r="E191" s="388"/>
      <c r="F191" s="388"/>
      <c r="G191" s="394" t="str">
        <f>IF(ISNA(VLOOKUP(E191,Données!$J$2:$K$258,2,FALSE)),"",VLOOKUP(E191,Données!$J$2:$K$258,2,FALSE))</f>
        <v/>
      </c>
      <c r="H191" s="80"/>
      <c r="I191" s="77" t="str">
        <f t="shared" si="410"/>
        <v/>
      </c>
      <c r="J191" s="82"/>
      <c r="K191" s="344" t="s">
        <v>644</v>
      </c>
      <c r="M191" s="84">
        <f t="shared" si="402"/>
        <v>1</v>
      </c>
      <c r="N191" s="84">
        <f t="shared" si="403"/>
        <v>0</v>
      </c>
      <c r="O191" s="84">
        <f t="shared" si="404"/>
        <v>0</v>
      </c>
      <c r="P191" s="84">
        <f t="shared" si="405"/>
        <v>0</v>
      </c>
      <c r="Q191" s="84">
        <f t="shared" si="406"/>
        <v>0</v>
      </c>
      <c r="S191" s="86" t="str">
        <f t="shared" si="411"/>
        <v/>
      </c>
      <c r="T191" s="371" t="e">
        <f>VLOOKUP(S191,Données!$Q$2:$R$229,2,FALSE)</f>
        <v>#N/A</v>
      </c>
      <c r="U191" s="85">
        <f>COUNTIF($T$4:T191,T191)</f>
        <v>50</v>
      </c>
      <c r="V191" s="85">
        <f t="shared" si="407"/>
        <v>0</v>
      </c>
      <c r="W191" s="85" t="e">
        <f t="shared" si="412"/>
        <v>#N/A</v>
      </c>
      <c r="X191" s="85">
        <f t="shared" si="413"/>
        <v>0</v>
      </c>
      <c r="Y191" s="85">
        <f t="shared" si="414"/>
        <v>0</v>
      </c>
    </row>
    <row r="192" spans="1:25" x14ac:dyDescent="0.25">
      <c r="A192" s="385" t="str">
        <f t="shared" si="401"/>
        <v/>
      </c>
      <c r="B192" s="386"/>
      <c r="C192" s="387"/>
      <c r="D192" s="388"/>
      <c r="E192" s="388"/>
      <c r="F192" s="388"/>
      <c r="G192" s="394" t="str">
        <f>IF(ISNA(VLOOKUP(E192,Données!$J$2:$K$258,2,FALSE)),"",VLOOKUP(E192,Données!$J$2:$K$258,2,FALSE))</f>
        <v/>
      </c>
      <c r="H192" s="80"/>
      <c r="I192" s="77" t="str">
        <f t="shared" si="410"/>
        <v/>
      </c>
      <c r="J192" s="82"/>
      <c r="K192" s="344" t="s">
        <v>645</v>
      </c>
      <c r="M192" s="84">
        <f t="shared" si="402"/>
        <v>0</v>
      </c>
      <c r="N192" s="84">
        <f t="shared" si="403"/>
        <v>1</v>
      </c>
      <c r="O192" s="84">
        <f t="shared" si="404"/>
        <v>0</v>
      </c>
      <c r="P192" s="84">
        <f t="shared" si="405"/>
        <v>1</v>
      </c>
      <c r="Q192" s="84">
        <f t="shared" si="406"/>
        <v>0</v>
      </c>
      <c r="S192" s="86" t="str">
        <f t="shared" si="411"/>
        <v/>
      </c>
      <c r="T192" s="371" t="e">
        <f>VLOOKUP(S192,Données!$Q$2:$R$229,2,FALSE)</f>
        <v>#N/A</v>
      </c>
      <c r="U192" s="85">
        <f>COUNTIF($T$4:T192,T192)</f>
        <v>51</v>
      </c>
      <c r="V192" s="85">
        <f t="shared" si="407"/>
        <v>0</v>
      </c>
      <c r="W192" s="85" t="e">
        <f t="shared" si="412"/>
        <v>#N/A</v>
      </c>
      <c r="X192" s="85">
        <f t="shared" si="413"/>
        <v>0</v>
      </c>
      <c r="Y192" s="85">
        <f t="shared" si="414"/>
        <v>0</v>
      </c>
    </row>
    <row r="193" spans="1:25" x14ac:dyDescent="0.25">
      <c r="A193" s="385" t="str">
        <f t="shared" si="401"/>
        <v/>
      </c>
      <c r="B193" s="386"/>
      <c r="C193" s="387"/>
      <c r="D193" s="388"/>
      <c r="E193" s="388"/>
      <c r="F193" s="388"/>
      <c r="G193" s="394" t="str">
        <f>IF(ISNA(VLOOKUP(E193,Données!$J$2:$K$258,2,FALSE)),"",VLOOKUP(E193,Données!$J$2:$K$258,2,FALSE))</f>
        <v/>
      </c>
      <c r="H193" s="80"/>
      <c r="I193" s="77" t="str">
        <f t="shared" si="410"/>
        <v/>
      </c>
      <c r="J193" s="82"/>
      <c r="K193" s="344" t="s">
        <v>54</v>
      </c>
      <c r="M193" s="84">
        <f t="shared" si="402"/>
        <v>0</v>
      </c>
      <c r="N193" s="84">
        <f t="shared" si="403"/>
        <v>0</v>
      </c>
      <c r="O193" s="84">
        <f t="shared" si="404"/>
        <v>0</v>
      </c>
      <c r="P193" s="84">
        <f t="shared" si="405"/>
        <v>0</v>
      </c>
      <c r="Q193" s="84">
        <f t="shared" si="406"/>
        <v>0</v>
      </c>
      <c r="S193" s="86" t="str">
        <f t="shared" si="411"/>
        <v/>
      </c>
      <c r="T193" s="371" t="e">
        <f>VLOOKUP(S193,Données!$Q$2:$R$229,2,FALSE)</f>
        <v>#N/A</v>
      </c>
      <c r="U193" s="85">
        <f>COUNTIF($T$4:T193,T193)</f>
        <v>52</v>
      </c>
      <c r="V193" s="85">
        <f t="shared" si="407"/>
        <v>0</v>
      </c>
      <c r="W193" s="85" t="e">
        <f t="shared" si="412"/>
        <v>#N/A</v>
      </c>
      <c r="X193" s="85">
        <f t="shared" si="413"/>
        <v>0</v>
      </c>
      <c r="Y193" s="85">
        <f t="shared" si="414"/>
        <v>0</v>
      </c>
    </row>
    <row r="194" spans="1:25" x14ac:dyDescent="0.25">
      <c r="A194" s="385" t="str">
        <f t="shared" si="401"/>
        <v/>
      </c>
      <c r="B194" s="386"/>
      <c r="C194" s="387"/>
      <c r="D194" s="388"/>
      <c r="E194" s="388"/>
      <c r="F194" s="388"/>
      <c r="G194" s="394" t="str">
        <f>IF(ISNA(VLOOKUP(E194,Données!$J$2:$K$258,2,FALSE)),"",VLOOKUP(E194,Données!$J$2:$K$258,2,FALSE))</f>
        <v/>
      </c>
      <c r="H194" s="80"/>
      <c r="I194" s="77" t="str">
        <f t="shared" si="410"/>
        <v/>
      </c>
      <c r="J194" s="82"/>
      <c r="K194" s="344" t="s">
        <v>646</v>
      </c>
      <c r="M194" s="84">
        <f t="shared" si="402"/>
        <v>0</v>
      </c>
      <c r="N194" s="84">
        <f t="shared" si="403"/>
        <v>0</v>
      </c>
      <c r="O194" s="84">
        <f t="shared" si="404"/>
        <v>1</v>
      </c>
      <c r="P194" s="84">
        <f t="shared" si="405"/>
        <v>0</v>
      </c>
      <c r="Q194" s="84">
        <f t="shared" si="406"/>
        <v>0</v>
      </c>
      <c r="S194" s="86" t="str">
        <f t="shared" si="411"/>
        <v/>
      </c>
      <c r="T194" s="371" t="e">
        <f>VLOOKUP(S194,Données!$Q$2:$R$229,2,FALSE)</f>
        <v>#N/A</v>
      </c>
      <c r="U194" s="85">
        <f>COUNTIF($T$4:T194,T194)</f>
        <v>53</v>
      </c>
      <c r="V194" s="85">
        <f t="shared" si="407"/>
        <v>0</v>
      </c>
      <c r="W194" s="85" t="e">
        <f t="shared" si="412"/>
        <v>#N/A</v>
      </c>
      <c r="X194" s="85">
        <f t="shared" si="413"/>
        <v>0</v>
      </c>
      <c r="Y194" s="85">
        <f t="shared" si="414"/>
        <v>0</v>
      </c>
    </row>
    <row r="195" spans="1:25" x14ac:dyDescent="0.25">
      <c r="A195" s="385" t="str">
        <f t="shared" si="401"/>
        <v/>
      </c>
      <c r="B195" s="386"/>
      <c r="C195" s="387"/>
      <c r="D195" s="388"/>
      <c r="E195" s="388"/>
      <c r="F195" s="388"/>
      <c r="G195" s="394" t="str">
        <f>IF(ISNA(VLOOKUP(E195,Données!$J$2:$K$258,2,FALSE)),"",VLOOKUP(E195,Données!$J$2:$K$258,2,FALSE))</f>
        <v/>
      </c>
      <c r="H195" s="80"/>
      <c r="I195" s="77" t="str">
        <f t="shared" si="410"/>
        <v/>
      </c>
      <c r="J195" s="82"/>
      <c r="K195" s="344" t="s">
        <v>647</v>
      </c>
      <c r="M195" s="84">
        <f t="shared" si="402"/>
        <v>1</v>
      </c>
      <c r="N195" s="84">
        <f t="shared" si="403"/>
        <v>1</v>
      </c>
      <c r="O195" s="84">
        <f t="shared" si="404"/>
        <v>0</v>
      </c>
      <c r="P195" s="84">
        <f t="shared" si="405"/>
        <v>0</v>
      </c>
      <c r="Q195" s="84">
        <f t="shared" si="406"/>
        <v>0</v>
      </c>
      <c r="S195" s="86" t="str">
        <f t="shared" si="411"/>
        <v/>
      </c>
      <c r="T195" s="371" t="e">
        <f>VLOOKUP(S195,Données!$Q$2:$R$229,2,FALSE)</f>
        <v>#N/A</v>
      </c>
      <c r="U195" s="85">
        <f>COUNTIF($T$4:T195,T195)</f>
        <v>54</v>
      </c>
      <c r="V195" s="85">
        <f t="shared" si="407"/>
        <v>0</v>
      </c>
      <c r="W195" s="85" t="e">
        <f t="shared" si="412"/>
        <v>#N/A</v>
      </c>
      <c r="X195" s="85">
        <f t="shared" si="413"/>
        <v>0</v>
      </c>
      <c r="Y195" s="85">
        <f t="shared" si="414"/>
        <v>0</v>
      </c>
    </row>
    <row r="196" spans="1:25" x14ac:dyDescent="0.25">
      <c r="A196" s="385" t="str">
        <f t="shared" ref="A196:A248" si="415">IF(B196="","",A195+1)</f>
        <v/>
      </c>
      <c r="B196" s="386"/>
      <c r="C196" s="387"/>
      <c r="D196" s="388"/>
      <c r="E196" s="388"/>
      <c r="F196" s="388"/>
      <c r="G196" s="394" t="str">
        <f>IF(ISNA(VLOOKUP(E196,Données!$J$2:$K$258,2,FALSE)),"",VLOOKUP(E196,Données!$J$2:$K$258,2,FALSE))</f>
        <v/>
      </c>
      <c r="H196" s="80"/>
      <c r="I196" s="77" t="str">
        <f t="shared" si="410"/>
        <v/>
      </c>
      <c r="J196" s="82"/>
      <c r="K196" s="344" t="s">
        <v>55</v>
      </c>
      <c r="M196" s="84">
        <f t="shared" ref="M196:M238" si="416">COUNTIFS($I$4:$I$252,K196&amp;$M$3)</f>
        <v>2</v>
      </c>
      <c r="N196" s="84">
        <f t="shared" ref="N196:N238" si="417">COUNTIFS($I$4:$I$252,K196&amp;$N$3)</f>
        <v>0</v>
      </c>
      <c r="O196" s="84">
        <f t="shared" ref="O196:O238" si="418">COUNTIFS($I$4:$I$252,K196&amp;$O$3)</f>
        <v>0</v>
      </c>
      <c r="P196" s="84">
        <f t="shared" ref="P196:P238" si="419">COUNTIFS($I$4:$I$252,K196&amp;$P$3)</f>
        <v>0</v>
      </c>
      <c r="Q196" s="84">
        <f t="shared" ref="Q196:Q238" si="420">COUNTIFS($I$4:$I$252,K196&amp;$Q$3)</f>
        <v>1</v>
      </c>
      <c r="S196" s="86" t="str">
        <f t="shared" si="411"/>
        <v/>
      </c>
      <c r="T196" s="371" t="e">
        <f>VLOOKUP(S196,Données!$Q$2:$R$229,2,FALSE)</f>
        <v>#N/A</v>
      </c>
      <c r="U196" s="85">
        <f>COUNTIF($T$4:T196,T196)</f>
        <v>55</v>
      </c>
      <c r="V196" s="85">
        <f t="shared" ref="V196:V252" si="421">B194</f>
        <v>0</v>
      </c>
      <c r="W196" s="85" t="e">
        <f t="shared" si="412"/>
        <v>#N/A</v>
      </c>
      <c r="X196" s="85">
        <f t="shared" ref="X196" si="422">F194</f>
        <v>0</v>
      </c>
      <c r="Y196" s="85">
        <f t="shared" ref="Y196" si="423">E194</f>
        <v>0</v>
      </c>
    </row>
    <row r="197" spans="1:25" x14ac:dyDescent="0.25">
      <c r="A197" s="385" t="str">
        <f t="shared" si="415"/>
        <v/>
      </c>
      <c r="B197" s="386"/>
      <c r="C197" s="387"/>
      <c r="D197" s="388"/>
      <c r="E197" s="388"/>
      <c r="F197" s="388"/>
      <c r="G197" s="394" t="str">
        <f>IF(ISNA(VLOOKUP(E197,Données!$J$2:$K$258,2,FALSE)),"",VLOOKUP(E197,Données!$J$2:$K$258,2,FALSE))</f>
        <v/>
      </c>
      <c r="H197" s="80"/>
      <c r="I197" s="77" t="str">
        <f t="shared" ref="I197:I252" si="424">C195&amp;B195</f>
        <v/>
      </c>
      <c r="J197" s="82"/>
      <c r="K197" s="344" t="s">
        <v>648</v>
      </c>
      <c r="M197" s="84">
        <f t="shared" si="416"/>
        <v>0</v>
      </c>
      <c r="N197" s="84">
        <f t="shared" si="417"/>
        <v>0</v>
      </c>
      <c r="O197" s="84">
        <f t="shared" si="418"/>
        <v>0</v>
      </c>
      <c r="P197" s="84">
        <f t="shared" si="419"/>
        <v>0</v>
      </c>
      <c r="Q197" s="84">
        <f t="shared" si="420"/>
        <v>0</v>
      </c>
      <c r="S197" s="86" t="str">
        <f t="shared" ref="S197:S252" si="425">IF(LEN(I197)=6,LEFT(I197,3),LEFT(I197,4))</f>
        <v/>
      </c>
      <c r="T197" s="371" t="e">
        <f>VLOOKUP(S197,Données!$Q$2:$R$229,2,FALSE)</f>
        <v>#N/A</v>
      </c>
      <c r="U197" s="85">
        <f>COUNTIF($T$4:T197,T197)</f>
        <v>56</v>
      </c>
      <c r="V197" s="85">
        <f t="shared" si="421"/>
        <v>0</v>
      </c>
      <c r="W197" s="85" t="e">
        <f t="shared" ref="W197:W252" si="426">T197&amp;U197&amp;V197</f>
        <v>#N/A</v>
      </c>
      <c r="X197" s="85">
        <f t="shared" ref="X197:X252" si="427">F195</f>
        <v>0</v>
      </c>
      <c r="Y197" s="85">
        <f t="shared" ref="Y197:Y252" si="428">E195</f>
        <v>0</v>
      </c>
    </row>
    <row r="198" spans="1:25" x14ac:dyDescent="0.25">
      <c r="A198" s="385" t="str">
        <f t="shared" si="415"/>
        <v/>
      </c>
      <c r="B198" s="386"/>
      <c r="C198" s="387"/>
      <c r="D198" s="388"/>
      <c r="E198" s="388"/>
      <c r="F198" s="388"/>
      <c r="G198" s="394" t="str">
        <f>IF(ISNA(VLOOKUP(E198,Données!$J$2:$K$258,2,FALSE)),"",VLOOKUP(E198,Données!$J$2:$K$258,2,FALSE))</f>
        <v/>
      </c>
      <c r="H198" s="80"/>
      <c r="I198" s="77" t="str">
        <f t="shared" si="424"/>
        <v/>
      </c>
      <c r="J198" s="82"/>
      <c r="K198" s="344" t="s">
        <v>649</v>
      </c>
      <c r="M198" s="84">
        <f t="shared" si="416"/>
        <v>0</v>
      </c>
      <c r="N198" s="84">
        <f t="shared" si="417"/>
        <v>0</v>
      </c>
      <c r="O198" s="84">
        <f t="shared" si="418"/>
        <v>0</v>
      </c>
      <c r="P198" s="84">
        <f t="shared" si="419"/>
        <v>0</v>
      </c>
      <c r="Q198" s="84">
        <f t="shared" si="420"/>
        <v>0</v>
      </c>
      <c r="S198" s="86" t="str">
        <f t="shared" si="425"/>
        <v/>
      </c>
      <c r="T198" s="371" t="e">
        <f>VLOOKUP(S198,Données!$Q$2:$R$229,2,FALSE)</f>
        <v>#N/A</v>
      </c>
      <c r="U198" s="85">
        <f>COUNTIF($T$4:T198,T198)</f>
        <v>57</v>
      </c>
      <c r="V198" s="85">
        <f t="shared" si="421"/>
        <v>0</v>
      </c>
      <c r="W198" s="85" t="e">
        <f t="shared" si="426"/>
        <v>#N/A</v>
      </c>
      <c r="X198" s="85">
        <f t="shared" si="427"/>
        <v>0</v>
      </c>
      <c r="Y198" s="85">
        <f t="shared" si="428"/>
        <v>0</v>
      </c>
    </row>
    <row r="199" spans="1:25" x14ac:dyDescent="0.25">
      <c r="A199" s="385" t="str">
        <f t="shared" si="415"/>
        <v/>
      </c>
      <c r="B199" s="386"/>
      <c r="C199" s="387"/>
      <c r="D199" s="388"/>
      <c r="E199" s="388"/>
      <c r="F199" s="388"/>
      <c r="G199" s="394" t="str">
        <f>IF(ISNA(VLOOKUP(E199,Données!$J$2:$K$258,2,FALSE)),"",VLOOKUP(E199,Données!$J$2:$K$258,2,FALSE))</f>
        <v/>
      </c>
      <c r="H199" s="80"/>
      <c r="I199" s="77" t="str">
        <f t="shared" si="424"/>
        <v/>
      </c>
      <c r="J199" s="82"/>
      <c r="K199" s="344" t="s">
        <v>56</v>
      </c>
      <c r="M199" s="84">
        <f t="shared" si="416"/>
        <v>0</v>
      </c>
      <c r="N199" s="84">
        <f t="shared" si="417"/>
        <v>0</v>
      </c>
      <c r="O199" s="84">
        <f t="shared" si="418"/>
        <v>1</v>
      </c>
      <c r="P199" s="84">
        <f t="shared" si="419"/>
        <v>0</v>
      </c>
      <c r="Q199" s="84">
        <f t="shared" si="420"/>
        <v>0</v>
      </c>
      <c r="S199" s="86" t="str">
        <f t="shared" si="425"/>
        <v/>
      </c>
      <c r="T199" s="371" t="e">
        <f>VLOOKUP(S199,Données!$Q$2:$R$229,2,FALSE)</f>
        <v>#N/A</v>
      </c>
      <c r="U199" s="85">
        <f>COUNTIF($T$4:T199,T199)</f>
        <v>58</v>
      </c>
      <c r="V199" s="85">
        <f t="shared" si="421"/>
        <v>0</v>
      </c>
      <c r="W199" s="85" t="e">
        <f t="shared" si="426"/>
        <v>#N/A</v>
      </c>
      <c r="X199" s="85">
        <f t="shared" si="427"/>
        <v>0</v>
      </c>
      <c r="Y199" s="85">
        <f t="shared" si="428"/>
        <v>0</v>
      </c>
    </row>
    <row r="200" spans="1:25" x14ac:dyDescent="0.25">
      <c r="A200" s="385" t="str">
        <f t="shared" si="415"/>
        <v/>
      </c>
      <c r="B200" s="386"/>
      <c r="C200" s="387"/>
      <c r="D200" s="388"/>
      <c r="E200" s="388"/>
      <c r="F200" s="388"/>
      <c r="G200" s="394" t="str">
        <f>IF(ISNA(VLOOKUP(E200,Données!$J$2:$K$258,2,FALSE)),"",VLOOKUP(E200,Données!$J$2:$K$258,2,FALSE))</f>
        <v/>
      </c>
      <c r="H200" s="80"/>
      <c r="I200" s="77" t="str">
        <f t="shared" si="424"/>
        <v/>
      </c>
      <c r="J200" s="82"/>
      <c r="K200" s="344" t="s">
        <v>650</v>
      </c>
      <c r="M200" s="84">
        <f t="shared" si="416"/>
        <v>0</v>
      </c>
      <c r="N200" s="84">
        <f t="shared" si="417"/>
        <v>0</v>
      </c>
      <c r="O200" s="84">
        <f t="shared" si="418"/>
        <v>1</v>
      </c>
      <c r="P200" s="84">
        <f t="shared" si="419"/>
        <v>0</v>
      </c>
      <c r="Q200" s="84">
        <f t="shared" si="420"/>
        <v>0</v>
      </c>
      <c r="S200" s="86" t="str">
        <f t="shared" si="425"/>
        <v/>
      </c>
      <c r="T200" s="371" t="e">
        <f>VLOOKUP(S200,Données!$Q$2:$R$229,2,FALSE)</f>
        <v>#N/A</v>
      </c>
      <c r="U200" s="85">
        <f>COUNTIF($T$4:T200,T200)</f>
        <v>59</v>
      </c>
      <c r="V200" s="85">
        <f t="shared" si="421"/>
        <v>0</v>
      </c>
      <c r="W200" s="85" t="e">
        <f t="shared" si="426"/>
        <v>#N/A</v>
      </c>
      <c r="X200" s="85">
        <f t="shared" si="427"/>
        <v>0</v>
      </c>
      <c r="Y200" s="85">
        <f t="shared" si="428"/>
        <v>0</v>
      </c>
    </row>
    <row r="201" spans="1:25" x14ac:dyDescent="0.25">
      <c r="A201" s="385" t="str">
        <f t="shared" si="415"/>
        <v/>
      </c>
      <c r="B201" s="386"/>
      <c r="C201" s="387"/>
      <c r="D201" s="388"/>
      <c r="E201" s="388"/>
      <c r="F201" s="388"/>
      <c r="G201" s="394" t="str">
        <f>IF(ISNA(VLOOKUP(E201,Données!$J$2:$K$258,2,FALSE)),"",VLOOKUP(E201,Données!$J$2:$K$258,2,FALSE))</f>
        <v/>
      </c>
      <c r="H201" s="80"/>
      <c r="I201" s="77" t="str">
        <f t="shared" si="424"/>
        <v/>
      </c>
      <c r="J201" s="82"/>
      <c r="K201" s="344" t="s">
        <v>651</v>
      </c>
      <c r="M201" s="84">
        <f t="shared" si="416"/>
        <v>0</v>
      </c>
      <c r="N201" s="84">
        <f t="shared" si="417"/>
        <v>1</v>
      </c>
      <c r="O201" s="84">
        <f t="shared" si="418"/>
        <v>0</v>
      </c>
      <c r="P201" s="84">
        <f t="shared" si="419"/>
        <v>0</v>
      </c>
      <c r="Q201" s="84">
        <f t="shared" si="420"/>
        <v>0</v>
      </c>
      <c r="S201" s="86" t="str">
        <f t="shared" si="425"/>
        <v/>
      </c>
      <c r="T201" s="371" t="e">
        <f>VLOOKUP(S201,Données!$Q$2:$R$229,2,FALSE)</f>
        <v>#N/A</v>
      </c>
      <c r="U201" s="85">
        <f>COUNTIF($T$4:T201,T201)</f>
        <v>60</v>
      </c>
      <c r="V201" s="85">
        <f t="shared" si="421"/>
        <v>0</v>
      </c>
      <c r="W201" s="85" t="e">
        <f t="shared" si="426"/>
        <v>#N/A</v>
      </c>
      <c r="X201" s="85">
        <f t="shared" si="427"/>
        <v>0</v>
      </c>
      <c r="Y201" s="85">
        <f t="shared" si="428"/>
        <v>0</v>
      </c>
    </row>
    <row r="202" spans="1:25" x14ac:dyDescent="0.25">
      <c r="A202" s="385" t="str">
        <f t="shared" si="415"/>
        <v/>
      </c>
      <c r="B202" s="386"/>
      <c r="C202" s="387"/>
      <c r="D202" s="388"/>
      <c r="E202" s="388"/>
      <c r="F202" s="388"/>
      <c r="G202" s="394" t="str">
        <f>IF(ISNA(VLOOKUP(E202,Données!$J$2:$K$258,2,FALSE)),"",VLOOKUP(E202,Données!$J$2:$K$258,2,FALSE))</f>
        <v/>
      </c>
      <c r="H202" s="80"/>
      <c r="I202" s="77" t="str">
        <f t="shared" si="424"/>
        <v/>
      </c>
      <c r="J202" s="82"/>
      <c r="K202" s="344" t="s">
        <v>57</v>
      </c>
      <c r="M202" s="84">
        <f t="shared" si="416"/>
        <v>0</v>
      </c>
      <c r="N202" s="84">
        <f t="shared" si="417"/>
        <v>0</v>
      </c>
      <c r="O202" s="84">
        <f t="shared" si="418"/>
        <v>0</v>
      </c>
      <c r="P202" s="84">
        <f t="shared" si="419"/>
        <v>0</v>
      </c>
      <c r="Q202" s="84">
        <f t="shared" si="420"/>
        <v>0</v>
      </c>
      <c r="S202" s="86" t="str">
        <f t="shared" si="425"/>
        <v/>
      </c>
      <c r="T202" s="371" t="e">
        <f>VLOOKUP(S202,Données!$Q$2:$R$229,2,FALSE)</f>
        <v>#N/A</v>
      </c>
      <c r="U202" s="85">
        <f>COUNTIF($T$4:T202,T202)</f>
        <v>61</v>
      </c>
      <c r="V202" s="85">
        <f t="shared" si="421"/>
        <v>0</v>
      </c>
      <c r="W202" s="85" t="e">
        <f t="shared" si="426"/>
        <v>#N/A</v>
      </c>
      <c r="X202" s="85">
        <f t="shared" si="427"/>
        <v>0</v>
      </c>
      <c r="Y202" s="85">
        <f t="shared" si="428"/>
        <v>0</v>
      </c>
    </row>
    <row r="203" spans="1:25" x14ac:dyDescent="0.25">
      <c r="A203" s="385" t="str">
        <f t="shared" si="415"/>
        <v/>
      </c>
      <c r="B203" s="386"/>
      <c r="C203" s="387"/>
      <c r="D203" s="388"/>
      <c r="E203" s="388"/>
      <c r="F203" s="388"/>
      <c r="G203" s="394" t="str">
        <f>IF(ISNA(VLOOKUP(E203,Données!$J$2:$K$258,2,FALSE)),"",VLOOKUP(E203,Données!$J$2:$K$258,2,FALSE))</f>
        <v/>
      </c>
      <c r="H203" s="80"/>
      <c r="I203" s="77" t="str">
        <f t="shared" si="424"/>
        <v/>
      </c>
      <c r="J203" s="82"/>
      <c r="K203" s="344" t="s">
        <v>652</v>
      </c>
      <c r="M203" s="84">
        <f t="shared" si="416"/>
        <v>1</v>
      </c>
      <c r="N203" s="84">
        <f t="shared" si="417"/>
        <v>1</v>
      </c>
      <c r="O203" s="84">
        <f t="shared" si="418"/>
        <v>0</v>
      </c>
      <c r="P203" s="84">
        <f t="shared" si="419"/>
        <v>0</v>
      </c>
      <c r="Q203" s="84">
        <f t="shared" si="420"/>
        <v>0</v>
      </c>
      <c r="S203" s="86" t="str">
        <f t="shared" si="425"/>
        <v/>
      </c>
      <c r="T203" s="371" t="e">
        <f>VLOOKUP(S203,Données!$Q$2:$R$229,2,FALSE)</f>
        <v>#N/A</v>
      </c>
      <c r="U203" s="85">
        <f>COUNTIF($T$4:T203,T203)</f>
        <v>62</v>
      </c>
      <c r="V203" s="85">
        <f t="shared" si="421"/>
        <v>0</v>
      </c>
      <c r="W203" s="85" t="e">
        <f t="shared" si="426"/>
        <v>#N/A</v>
      </c>
      <c r="X203" s="85">
        <f t="shared" si="427"/>
        <v>0</v>
      </c>
      <c r="Y203" s="85">
        <f t="shared" si="428"/>
        <v>0</v>
      </c>
    </row>
    <row r="204" spans="1:25" x14ac:dyDescent="0.25">
      <c r="A204" s="385" t="str">
        <f t="shared" si="415"/>
        <v/>
      </c>
      <c r="B204" s="386"/>
      <c r="C204" s="387"/>
      <c r="D204" s="388"/>
      <c r="E204" s="388"/>
      <c r="F204" s="388"/>
      <c r="G204" s="394" t="str">
        <f>IF(ISNA(VLOOKUP(E204,Données!$J$2:$K$258,2,FALSE)),"",VLOOKUP(E204,Données!$J$2:$K$258,2,FALSE))</f>
        <v/>
      </c>
      <c r="H204" s="80"/>
      <c r="I204" s="77" t="str">
        <f t="shared" si="424"/>
        <v/>
      </c>
      <c r="J204" s="82"/>
      <c r="K204" s="344" t="s">
        <v>653</v>
      </c>
      <c r="M204" s="84">
        <f t="shared" si="416"/>
        <v>0</v>
      </c>
      <c r="N204" s="84">
        <f t="shared" si="417"/>
        <v>2</v>
      </c>
      <c r="O204" s="84">
        <f t="shared" si="418"/>
        <v>2</v>
      </c>
      <c r="P204" s="84">
        <f t="shared" si="419"/>
        <v>0</v>
      </c>
      <c r="Q204" s="84">
        <f t="shared" si="420"/>
        <v>0</v>
      </c>
      <c r="S204" s="86" t="str">
        <f t="shared" si="425"/>
        <v/>
      </c>
      <c r="T204" s="371" t="e">
        <f>VLOOKUP(S204,Données!$Q$2:$R$229,2,FALSE)</f>
        <v>#N/A</v>
      </c>
      <c r="U204" s="85">
        <f>COUNTIF($T$4:T204,T204)</f>
        <v>63</v>
      </c>
      <c r="V204" s="85">
        <f t="shared" si="421"/>
        <v>0</v>
      </c>
      <c r="W204" s="85" t="e">
        <f t="shared" si="426"/>
        <v>#N/A</v>
      </c>
      <c r="X204" s="85">
        <f t="shared" si="427"/>
        <v>0</v>
      </c>
      <c r="Y204" s="85">
        <f t="shared" si="428"/>
        <v>0</v>
      </c>
    </row>
    <row r="205" spans="1:25" x14ac:dyDescent="0.25">
      <c r="A205" s="385" t="str">
        <f t="shared" si="415"/>
        <v/>
      </c>
      <c r="B205" s="386"/>
      <c r="C205" s="387"/>
      <c r="D205" s="388"/>
      <c r="E205" s="388"/>
      <c r="F205" s="388"/>
      <c r="G205" s="394" t="str">
        <f>IF(ISNA(VLOOKUP(E205,Données!$J$2:$K$258,2,FALSE)),"",VLOOKUP(E205,Données!$J$2:$K$258,2,FALSE))</f>
        <v/>
      </c>
      <c r="H205" s="80"/>
      <c r="I205" s="77" t="str">
        <f t="shared" si="424"/>
        <v/>
      </c>
      <c r="J205" s="82"/>
      <c r="K205" s="344" t="s">
        <v>58</v>
      </c>
      <c r="M205" s="84">
        <f t="shared" si="416"/>
        <v>0</v>
      </c>
      <c r="N205" s="84">
        <f t="shared" si="417"/>
        <v>0</v>
      </c>
      <c r="O205" s="84">
        <f t="shared" si="418"/>
        <v>0</v>
      </c>
      <c r="P205" s="84">
        <f t="shared" si="419"/>
        <v>1</v>
      </c>
      <c r="Q205" s="84">
        <f t="shared" si="420"/>
        <v>0</v>
      </c>
      <c r="S205" s="86" t="str">
        <f t="shared" si="425"/>
        <v/>
      </c>
      <c r="T205" s="371" t="e">
        <f>VLOOKUP(S205,Données!$Q$2:$R$229,2,FALSE)</f>
        <v>#N/A</v>
      </c>
      <c r="U205" s="85">
        <f>COUNTIF($T$4:T205,T205)</f>
        <v>64</v>
      </c>
      <c r="V205" s="85">
        <f t="shared" si="421"/>
        <v>0</v>
      </c>
      <c r="W205" s="85" t="e">
        <f t="shared" si="426"/>
        <v>#N/A</v>
      </c>
      <c r="X205" s="85">
        <f t="shared" si="427"/>
        <v>0</v>
      </c>
      <c r="Y205" s="85">
        <f t="shared" si="428"/>
        <v>0</v>
      </c>
    </row>
    <row r="206" spans="1:25" x14ac:dyDescent="0.25">
      <c r="A206" s="385" t="str">
        <f t="shared" si="415"/>
        <v/>
      </c>
      <c r="B206" s="386"/>
      <c r="C206" s="387"/>
      <c r="D206" s="388"/>
      <c r="E206" s="388"/>
      <c r="F206" s="388"/>
      <c r="G206" s="394" t="str">
        <f>IF(ISNA(VLOOKUP(E206,Données!$J$2:$K$258,2,FALSE)),"",VLOOKUP(E206,Données!$J$2:$K$258,2,FALSE))</f>
        <v/>
      </c>
      <c r="H206" s="80"/>
      <c r="I206" s="77" t="str">
        <f t="shared" si="424"/>
        <v/>
      </c>
      <c r="J206" s="82"/>
      <c r="K206" s="344" t="s">
        <v>654</v>
      </c>
      <c r="M206" s="84">
        <f t="shared" si="416"/>
        <v>0</v>
      </c>
      <c r="N206" s="84">
        <f t="shared" si="417"/>
        <v>0</v>
      </c>
      <c r="O206" s="84">
        <f t="shared" si="418"/>
        <v>0</v>
      </c>
      <c r="P206" s="84">
        <f t="shared" si="419"/>
        <v>0</v>
      </c>
      <c r="Q206" s="84">
        <f t="shared" si="420"/>
        <v>0</v>
      </c>
      <c r="S206" s="86" t="str">
        <f t="shared" si="425"/>
        <v/>
      </c>
      <c r="T206" s="371" t="e">
        <f>VLOOKUP(S206,Données!$Q$2:$R$229,2,FALSE)</f>
        <v>#N/A</v>
      </c>
      <c r="U206" s="85">
        <f>COUNTIF($T$4:T206,T206)</f>
        <v>65</v>
      </c>
      <c r="V206" s="85">
        <f t="shared" si="421"/>
        <v>0</v>
      </c>
      <c r="W206" s="85" t="e">
        <f t="shared" si="426"/>
        <v>#N/A</v>
      </c>
      <c r="X206" s="85">
        <f t="shared" si="427"/>
        <v>0</v>
      </c>
      <c r="Y206" s="85">
        <f t="shared" si="428"/>
        <v>0</v>
      </c>
    </row>
    <row r="207" spans="1:25" x14ac:dyDescent="0.25">
      <c r="A207" s="385" t="str">
        <f t="shared" si="415"/>
        <v/>
      </c>
      <c r="B207" s="386"/>
      <c r="C207" s="387"/>
      <c r="D207" s="388"/>
      <c r="E207" s="388"/>
      <c r="F207" s="388"/>
      <c r="G207" s="394" t="str">
        <f>IF(ISNA(VLOOKUP(E207,Données!$J$2:$K$258,2,FALSE)),"",VLOOKUP(E207,Données!$J$2:$K$258,2,FALSE))</f>
        <v/>
      </c>
      <c r="H207" s="80"/>
      <c r="I207" s="77" t="str">
        <f t="shared" si="424"/>
        <v/>
      </c>
      <c r="J207" s="82"/>
      <c r="K207" s="344" t="s">
        <v>655</v>
      </c>
      <c r="M207" s="84">
        <f t="shared" si="416"/>
        <v>0</v>
      </c>
      <c r="N207" s="84">
        <f t="shared" si="417"/>
        <v>0</v>
      </c>
      <c r="O207" s="84">
        <f t="shared" si="418"/>
        <v>0</v>
      </c>
      <c r="P207" s="84">
        <f t="shared" si="419"/>
        <v>0</v>
      </c>
      <c r="Q207" s="84">
        <f t="shared" si="420"/>
        <v>0</v>
      </c>
      <c r="S207" s="86" t="str">
        <f t="shared" si="425"/>
        <v/>
      </c>
      <c r="T207" s="371" t="e">
        <f>VLOOKUP(S207,Données!$Q$2:$R$229,2,FALSE)</f>
        <v>#N/A</v>
      </c>
      <c r="U207" s="85">
        <f>COUNTIF($T$4:T207,T207)</f>
        <v>66</v>
      </c>
      <c r="V207" s="85">
        <f t="shared" si="421"/>
        <v>0</v>
      </c>
      <c r="W207" s="85" t="e">
        <f t="shared" si="426"/>
        <v>#N/A</v>
      </c>
      <c r="X207" s="85">
        <f t="shared" si="427"/>
        <v>0</v>
      </c>
      <c r="Y207" s="85">
        <f t="shared" si="428"/>
        <v>0</v>
      </c>
    </row>
    <row r="208" spans="1:25" x14ac:dyDescent="0.25">
      <c r="A208" s="385" t="str">
        <f t="shared" si="415"/>
        <v/>
      </c>
      <c r="B208" s="386"/>
      <c r="C208" s="387"/>
      <c r="D208" s="388"/>
      <c r="E208" s="388"/>
      <c r="F208" s="388"/>
      <c r="G208" s="394" t="str">
        <f>IF(ISNA(VLOOKUP(E208,Données!$J$2:$K$258,2,FALSE)),"",VLOOKUP(E208,Données!$J$2:$K$258,2,FALSE))</f>
        <v/>
      </c>
      <c r="H208" s="80"/>
      <c r="I208" s="77" t="str">
        <f t="shared" si="424"/>
        <v/>
      </c>
      <c r="J208" s="82"/>
      <c r="K208" s="344" t="s">
        <v>59</v>
      </c>
      <c r="M208" s="84">
        <f t="shared" si="416"/>
        <v>1</v>
      </c>
      <c r="N208" s="84">
        <f t="shared" si="417"/>
        <v>0</v>
      </c>
      <c r="O208" s="84">
        <f t="shared" si="418"/>
        <v>0</v>
      </c>
      <c r="P208" s="84">
        <f t="shared" si="419"/>
        <v>0</v>
      </c>
      <c r="Q208" s="84">
        <f t="shared" si="420"/>
        <v>0</v>
      </c>
      <c r="S208" s="86" t="str">
        <f t="shared" si="425"/>
        <v/>
      </c>
      <c r="T208" s="371" t="e">
        <f>VLOOKUP(S208,Données!$Q$2:$R$229,2,FALSE)</f>
        <v>#N/A</v>
      </c>
      <c r="U208" s="85">
        <f>COUNTIF($T$4:T208,T208)</f>
        <v>67</v>
      </c>
      <c r="V208" s="85">
        <f t="shared" si="421"/>
        <v>0</v>
      </c>
      <c r="W208" s="85" t="e">
        <f t="shared" si="426"/>
        <v>#N/A</v>
      </c>
      <c r="X208" s="85">
        <f t="shared" si="427"/>
        <v>0</v>
      </c>
      <c r="Y208" s="85">
        <f t="shared" si="428"/>
        <v>0</v>
      </c>
    </row>
    <row r="209" spans="1:25" x14ac:dyDescent="0.25">
      <c r="A209" s="385" t="str">
        <f t="shared" si="415"/>
        <v/>
      </c>
      <c r="B209" s="386"/>
      <c r="C209" s="387"/>
      <c r="D209" s="388"/>
      <c r="E209" s="388"/>
      <c r="F209" s="388"/>
      <c r="G209" s="394" t="str">
        <f>IF(ISNA(VLOOKUP(E209,Données!$J$2:$K$258,2,FALSE)),"",VLOOKUP(E209,Données!$J$2:$K$258,2,FALSE))</f>
        <v/>
      </c>
      <c r="H209" s="80"/>
      <c r="I209" s="77" t="str">
        <f t="shared" si="424"/>
        <v/>
      </c>
      <c r="J209" s="82"/>
      <c r="K209" s="344" t="s">
        <v>656</v>
      </c>
      <c r="M209" s="84">
        <f t="shared" si="416"/>
        <v>0</v>
      </c>
      <c r="N209" s="84">
        <f t="shared" si="417"/>
        <v>0</v>
      </c>
      <c r="O209" s="84">
        <f t="shared" si="418"/>
        <v>0</v>
      </c>
      <c r="P209" s="84">
        <f t="shared" si="419"/>
        <v>0</v>
      </c>
      <c r="Q209" s="84">
        <f t="shared" si="420"/>
        <v>0</v>
      </c>
      <c r="S209" s="86" t="str">
        <f t="shared" si="425"/>
        <v/>
      </c>
      <c r="T209" s="371" t="e">
        <f>VLOOKUP(S209,Données!$Q$2:$R$229,2,FALSE)</f>
        <v>#N/A</v>
      </c>
      <c r="U209" s="85">
        <f>COUNTIF($T$4:T209,T209)</f>
        <v>68</v>
      </c>
      <c r="V209" s="85">
        <f t="shared" si="421"/>
        <v>0</v>
      </c>
      <c r="W209" s="85" t="e">
        <f t="shared" si="426"/>
        <v>#N/A</v>
      </c>
      <c r="X209" s="85">
        <f t="shared" si="427"/>
        <v>0</v>
      </c>
      <c r="Y209" s="85">
        <f t="shared" si="428"/>
        <v>0</v>
      </c>
    </row>
    <row r="210" spans="1:25" x14ac:dyDescent="0.25">
      <c r="A210" s="385" t="str">
        <f t="shared" si="415"/>
        <v/>
      </c>
      <c r="B210" s="386"/>
      <c r="C210" s="387"/>
      <c r="D210" s="388"/>
      <c r="E210" s="388"/>
      <c r="F210" s="388"/>
      <c r="G210" s="394" t="str">
        <f>IF(ISNA(VLOOKUP(E210,Données!$J$2:$K$258,2,FALSE)),"",VLOOKUP(E210,Données!$J$2:$K$258,2,FALSE))</f>
        <v/>
      </c>
      <c r="H210" s="80"/>
      <c r="I210" s="77" t="str">
        <f t="shared" si="424"/>
        <v/>
      </c>
      <c r="J210" s="82"/>
      <c r="K210" s="344" t="s">
        <v>657</v>
      </c>
      <c r="M210" s="84">
        <f t="shared" si="416"/>
        <v>0</v>
      </c>
      <c r="N210" s="84">
        <f t="shared" si="417"/>
        <v>0</v>
      </c>
      <c r="O210" s="84">
        <f t="shared" si="418"/>
        <v>0</v>
      </c>
      <c r="P210" s="84">
        <f t="shared" si="419"/>
        <v>0</v>
      </c>
      <c r="Q210" s="84">
        <f t="shared" si="420"/>
        <v>0</v>
      </c>
      <c r="S210" s="86" t="str">
        <f t="shared" si="425"/>
        <v/>
      </c>
      <c r="T210" s="371" t="e">
        <f>VLOOKUP(S210,Données!$Q$2:$R$229,2,FALSE)</f>
        <v>#N/A</v>
      </c>
      <c r="U210" s="85">
        <f>COUNTIF($T$4:T210,T210)</f>
        <v>69</v>
      </c>
      <c r="V210" s="85">
        <f t="shared" si="421"/>
        <v>0</v>
      </c>
      <c r="W210" s="85" t="e">
        <f t="shared" si="426"/>
        <v>#N/A</v>
      </c>
      <c r="X210" s="85">
        <f t="shared" si="427"/>
        <v>0</v>
      </c>
      <c r="Y210" s="85">
        <f t="shared" si="428"/>
        <v>0</v>
      </c>
    </row>
    <row r="211" spans="1:25" x14ac:dyDescent="0.25">
      <c r="A211" s="385" t="str">
        <f t="shared" si="415"/>
        <v/>
      </c>
      <c r="B211" s="386"/>
      <c r="C211" s="387"/>
      <c r="D211" s="388"/>
      <c r="E211" s="388"/>
      <c r="F211" s="388"/>
      <c r="G211" s="394" t="str">
        <f>IF(ISNA(VLOOKUP(E211,Données!$J$2:$K$258,2,FALSE)),"",VLOOKUP(E211,Données!$J$2:$K$258,2,FALSE))</f>
        <v/>
      </c>
      <c r="H211" s="80"/>
      <c r="I211" s="77" t="str">
        <f t="shared" si="424"/>
        <v/>
      </c>
      <c r="J211" s="82"/>
      <c r="K211" s="344" t="s">
        <v>60</v>
      </c>
      <c r="M211" s="84">
        <f t="shared" si="416"/>
        <v>0</v>
      </c>
      <c r="N211" s="84">
        <f t="shared" si="417"/>
        <v>0</v>
      </c>
      <c r="O211" s="84">
        <f t="shared" si="418"/>
        <v>0</v>
      </c>
      <c r="P211" s="84">
        <f t="shared" si="419"/>
        <v>0</v>
      </c>
      <c r="Q211" s="84">
        <f t="shared" si="420"/>
        <v>0</v>
      </c>
      <c r="S211" s="86" t="str">
        <f t="shared" si="425"/>
        <v/>
      </c>
      <c r="T211" s="371" t="e">
        <f>VLOOKUP(S211,Données!$Q$2:$R$229,2,FALSE)</f>
        <v>#N/A</v>
      </c>
      <c r="U211" s="85">
        <f>COUNTIF($T$4:T211,T211)</f>
        <v>70</v>
      </c>
      <c r="V211" s="85">
        <f t="shared" si="421"/>
        <v>0</v>
      </c>
      <c r="W211" s="85" t="e">
        <f t="shared" si="426"/>
        <v>#N/A</v>
      </c>
      <c r="X211" s="85">
        <f t="shared" si="427"/>
        <v>0</v>
      </c>
      <c r="Y211" s="85">
        <f t="shared" si="428"/>
        <v>0</v>
      </c>
    </row>
    <row r="212" spans="1:25" x14ac:dyDescent="0.25">
      <c r="A212" s="385" t="str">
        <f t="shared" si="415"/>
        <v/>
      </c>
      <c r="B212" s="386"/>
      <c r="C212" s="387"/>
      <c r="D212" s="388"/>
      <c r="E212" s="388"/>
      <c r="F212" s="388"/>
      <c r="G212" s="394" t="str">
        <f>IF(ISNA(VLOOKUP(E212,Données!$J$2:$K$258,2,FALSE)),"",VLOOKUP(E212,Données!$J$2:$K$258,2,FALSE))</f>
        <v/>
      </c>
      <c r="H212" s="80"/>
      <c r="I212" s="77" t="str">
        <f t="shared" si="424"/>
        <v/>
      </c>
      <c r="J212" s="82"/>
      <c r="K212" s="344" t="s">
        <v>658</v>
      </c>
      <c r="M212" s="84">
        <f t="shared" si="416"/>
        <v>0</v>
      </c>
      <c r="N212" s="84">
        <f t="shared" si="417"/>
        <v>0</v>
      </c>
      <c r="O212" s="84">
        <f t="shared" si="418"/>
        <v>0</v>
      </c>
      <c r="P212" s="84">
        <f t="shared" si="419"/>
        <v>0</v>
      </c>
      <c r="Q212" s="84">
        <f t="shared" si="420"/>
        <v>0</v>
      </c>
      <c r="S212" s="86" t="str">
        <f t="shared" si="425"/>
        <v/>
      </c>
      <c r="T212" s="371" t="e">
        <f>VLOOKUP(S212,Données!$Q$2:$R$229,2,FALSE)</f>
        <v>#N/A</v>
      </c>
      <c r="U212" s="85">
        <f>COUNTIF($T$4:T212,T212)</f>
        <v>71</v>
      </c>
      <c r="V212" s="85">
        <f t="shared" si="421"/>
        <v>0</v>
      </c>
      <c r="W212" s="85" t="e">
        <f t="shared" si="426"/>
        <v>#N/A</v>
      </c>
      <c r="X212" s="85">
        <f t="shared" si="427"/>
        <v>0</v>
      </c>
      <c r="Y212" s="85">
        <f t="shared" si="428"/>
        <v>0</v>
      </c>
    </row>
    <row r="213" spans="1:25" x14ac:dyDescent="0.25">
      <c r="A213" s="385" t="str">
        <f t="shared" si="415"/>
        <v/>
      </c>
      <c r="B213" s="386"/>
      <c r="C213" s="387"/>
      <c r="D213" s="388"/>
      <c r="E213" s="388"/>
      <c r="F213" s="388"/>
      <c r="G213" s="394" t="str">
        <f>IF(ISNA(VLOOKUP(E213,Données!$J$2:$K$258,2,FALSE)),"",VLOOKUP(E213,Données!$J$2:$K$258,2,FALSE))</f>
        <v/>
      </c>
      <c r="H213" s="80"/>
      <c r="I213" s="77" t="str">
        <f t="shared" si="424"/>
        <v/>
      </c>
      <c r="J213" s="82"/>
      <c r="K213" s="344" t="s">
        <v>659</v>
      </c>
      <c r="M213" s="84">
        <f t="shared" si="416"/>
        <v>0</v>
      </c>
      <c r="N213" s="84">
        <f t="shared" si="417"/>
        <v>0</v>
      </c>
      <c r="O213" s="84">
        <f t="shared" si="418"/>
        <v>0</v>
      </c>
      <c r="P213" s="84">
        <f t="shared" si="419"/>
        <v>0</v>
      </c>
      <c r="Q213" s="84">
        <f t="shared" si="420"/>
        <v>0</v>
      </c>
      <c r="S213" s="86" t="str">
        <f t="shared" si="425"/>
        <v/>
      </c>
      <c r="T213" s="371" t="e">
        <f>VLOOKUP(S213,Données!$Q$2:$R$229,2,FALSE)</f>
        <v>#N/A</v>
      </c>
      <c r="U213" s="85">
        <f>COUNTIF($T$4:T213,T213)</f>
        <v>72</v>
      </c>
      <c r="V213" s="85">
        <f t="shared" si="421"/>
        <v>0</v>
      </c>
      <c r="W213" s="85" t="e">
        <f t="shared" si="426"/>
        <v>#N/A</v>
      </c>
      <c r="X213" s="85">
        <f t="shared" si="427"/>
        <v>0</v>
      </c>
      <c r="Y213" s="85">
        <f t="shared" si="428"/>
        <v>0</v>
      </c>
    </row>
    <row r="214" spans="1:25" x14ac:dyDescent="0.25">
      <c r="A214" s="385" t="str">
        <f t="shared" si="415"/>
        <v/>
      </c>
      <c r="B214" s="386"/>
      <c r="C214" s="387"/>
      <c r="D214" s="388"/>
      <c r="E214" s="388"/>
      <c r="F214" s="388"/>
      <c r="G214" s="394" t="str">
        <f>IF(ISNA(VLOOKUP(E214,Données!$J$2:$K$258,2,FALSE)),"",VLOOKUP(E214,Données!$J$2:$K$258,2,FALSE))</f>
        <v/>
      </c>
      <c r="H214" s="80"/>
      <c r="I214" s="77" t="str">
        <f t="shared" si="424"/>
        <v/>
      </c>
      <c r="J214" s="82"/>
      <c r="K214" s="344" t="s">
        <v>61</v>
      </c>
      <c r="M214" s="84">
        <f t="shared" si="416"/>
        <v>0</v>
      </c>
      <c r="N214" s="84">
        <f t="shared" si="417"/>
        <v>0</v>
      </c>
      <c r="O214" s="84">
        <f t="shared" si="418"/>
        <v>0</v>
      </c>
      <c r="P214" s="84">
        <f t="shared" si="419"/>
        <v>0</v>
      </c>
      <c r="Q214" s="84">
        <f t="shared" si="420"/>
        <v>0</v>
      </c>
      <c r="S214" s="86" t="str">
        <f t="shared" si="425"/>
        <v/>
      </c>
      <c r="T214" s="371" t="e">
        <f>VLOOKUP(S214,Données!$Q$2:$R$229,2,FALSE)</f>
        <v>#N/A</v>
      </c>
      <c r="U214" s="85">
        <f>COUNTIF($T$4:T214,T214)</f>
        <v>73</v>
      </c>
      <c r="V214" s="85">
        <f t="shared" si="421"/>
        <v>0</v>
      </c>
      <c r="W214" s="85" t="e">
        <f t="shared" si="426"/>
        <v>#N/A</v>
      </c>
      <c r="X214" s="85">
        <f t="shared" si="427"/>
        <v>0</v>
      </c>
      <c r="Y214" s="85">
        <f t="shared" si="428"/>
        <v>0</v>
      </c>
    </row>
    <row r="215" spans="1:25" x14ac:dyDescent="0.25">
      <c r="A215" s="385" t="str">
        <f t="shared" si="415"/>
        <v/>
      </c>
      <c r="B215" s="386"/>
      <c r="C215" s="387"/>
      <c r="D215" s="388"/>
      <c r="E215" s="388"/>
      <c r="F215" s="388"/>
      <c r="G215" s="394" t="str">
        <f>IF(ISNA(VLOOKUP(E215,Données!$J$2:$K$258,2,FALSE)),"",VLOOKUP(E215,Données!$J$2:$K$258,2,FALSE))</f>
        <v/>
      </c>
      <c r="H215" s="80"/>
      <c r="I215" s="77" t="str">
        <f t="shared" si="424"/>
        <v/>
      </c>
      <c r="J215" s="82"/>
      <c r="K215" s="344" t="s">
        <v>660</v>
      </c>
      <c r="M215" s="84">
        <f t="shared" si="416"/>
        <v>0</v>
      </c>
      <c r="N215" s="84">
        <f t="shared" si="417"/>
        <v>0</v>
      </c>
      <c r="O215" s="84">
        <f t="shared" si="418"/>
        <v>0</v>
      </c>
      <c r="P215" s="84">
        <f t="shared" si="419"/>
        <v>0</v>
      </c>
      <c r="Q215" s="84">
        <f t="shared" si="420"/>
        <v>0</v>
      </c>
      <c r="S215" s="86" t="str">
        <f t="shared" si="425"/>
        <v/>
      </c>
      <c r="T215" s="371" t="e">
        <f>VLOOKUP(S215,Données!$Q$2:$R$229,2,FALSE)</f>
        <v>#N/A</v>
      </c>
      <c r="U215" s="85">
        <f>COUNTIF($T$4:T215,T215)</f>
        <v>74</v>
      </c>
      <c r="V215" s="85">
        <f t="shared" si="421"/>
        <v>0</v>
      </c>
      <c r="W215" s="85" t="e">
        <f t="shared" si="426"/>
        <v>#N/A</v>
      </c>
      <c r="X215" s="85">
        <f t="shared" si="427"/>
        <v>0</v>
      </c>
      <c r="Y215" s="85">
        <f t="shared" si="428"/>
        <v>0</v>
      </c>
    </row>
    <row r="216" spans="1:25" x14ac:dyDescent="0.25">
      <c r="A216" s="385" t="str">
        <f t="shared" si="415"/>
        <v/>
      </c>
      <c r="B216" s="386"/>
      <c r="C216" s="387"/>
      <c r="D216" s="388"/>
      <c r="E216" s="388"/>
      <c r="F216" s="388"/>
      <c r="G216" s="394" t="str">
        <f>IF(ISNA(VLOOKUP(E216,Données!$J$2:$K$258,2,FALSE)),"",VLOOKUP(E216,Données!$J$2:$K$258,2,FALSE))</f>
        <v/>
      </c>
      <c r="H216" s="80"/>
      <c r="I216" s="77" t="str">
        <f t="shared" si="424"/>
        <v/>
      </c>
      <c r="J216" s="82"/>
      <c r="K216" s="344" t="s">
        <v>661</v>
      </c>
      <c r="M216" s="84">
        <f t="shared" si="416"/>
        <v>0</v>
      </c>
      <c r="N216" s="84">
        <f t="shared" si="417"/>
        <v>0</v>
      </c>
      <c r="O216" s="84">
        <f t="shared" si="418"/>
        <v>0</v>
      </c>
      <c r="P216" s="84">
        <f t="shared" si="419"/>
        <v>0</v>
      </c>
      <c r="Q216" s="84">
        <f t="shared" si="420"/>
        <v>0</v>
      </c>
      <c r="S216" s="86" t="str">
        <f t="shared" si="425"/>
        <v/>
      </c>
      <c r="T216" s="371" t="e">
        <f>VLOOKUP(S216,Données!$Q$2:$R$229,2,FALSE)</f>
        <v>#N/A</v>
      </c>
      <c r="U216" s="85">
        <f>COUNTIF($T$4:T216,T216)</f>
        <v>75</v>
      </c>
      <c r="V216" s="85">
        <f t="shared" si="421"/>
        <v>0</v>
      </c>
      <c r="W216" s="85" t="e">
        <f t="shared" si="426"/>
        <v>#N/A</v>
      </c>
      <c r="X216" s="85">
        <f t="shared" si="427"/>
        <v>0</v>
      </c>
      <c r="Y216" s="85">
        <f t="shared" si="428"/>
        <v>0</v>
      </c>
    </row>
    <row r="217" spans="1:25" x14ac:dyDescent="0.25">
      <c r="A217" s="385" t="str">
        <f t="shared" si="415"/>
        <v/>
      </c>
      <c r="B217" s="386"/>
      <c r="C217" s="387"/>
      <c r="D217" s="388"/>
      <c r="E217" s="388"/>
      <c r="F217" s="388"/>
      <c r="G217" s="394" t="str">
        <f>IF(ISNA(VLOOKUP(E217,Données!$J$2:$K$258,2,FALSE)),"",VLOOKUP(E217,Données!$J$2:$K$258,2,FALSE))</f>
        <v/>
      </c>
      <c r="H217" s="80"/>
      <c r="I217" s="77" t="str">
        <f t="shared" si="424"/>
        <v/>
      </c>
      <c r="J217" s="82"/>
      <c r="K217" s="344" t="s">
        <v>62</v>
      </c>
      <c r="M217" s="84">
        <f t="shared" si="416"/>
        <v>0</v>
      </c>
      <c r="N217" s="84">
        <f t="shared" si="417"/>
        <v>0</v>
      </c>
      <c r="O217" s="84">
        <f t="shared" si="418"/>
        <v>0</v>
      </c>
      <c r="P217" s="84">
        <f t="shared" si="419"/>
        <v>1</v>
      </c>
      <c r="Q217" s="84">
        <f t="shared" si="420"/>
        <v>0</v>
      </c>
      <c r="S217" s="86" t="str">
        <f t="shared" si="425"/>
        <v/>
      </c>
      <c r="T217" s="371" t="e">
        <f>VLOOKUP(S217,Données!$Q$2:$R$229,2,FALSE)</f>
        <v>#N/A</v>
      </c>
      <c r="U217" s="85">
        <f>COUNTIF($T$4:T217,T217)</f>
        <v>76</v>
      </c>
      <c r="V217" s="85">
        <f t="shared" si="421"/>
        <v>0</v>
      </c>
      <c r="W217" s="85" t="e">
        <f t="shared" si="426"/>
        <v>#N/A</v>
      </c>
      <c r="X217" s="85">
        <f t="shared" si="427"/>
        <v>0</v>
      </c>
      <c r="Y217" s="85">
        <f t="shared" si="428"/>
        <v>0</v>
      </c>
    </row>
    <row r="218" spans="1:25" x14ac:dyDescent="0.25">
      <c r="A218" s="385" t="str">
        <f t="shared" si="415"/>
        <v/>
      </c>
      <c r="B218" s="386"/>
      <c r="C218" s="387"/>
      <c r="D218" s="388"/>
      <c r="E218" s="388"/>
      <c r="F218" s="388"/>
      <c r="G218" s="394" t="str">
        <f>IF(ISNA(VLOOKUP(E218,Données!$J$2:$K$258,2,FALSE)),"",VLOOKUP(E218,Données!$J$2:$K$258,2,FALSE))</f>
        <v/>
      </c>
      <c r="H218" s="80"/>
      <c r="I218" s="77" t="str">
        <f t="shared" si="424"/>
        <v/>
      </c>
      <c r="J218" s="82"/>
      <c r="K218" s="344" t="s">
        <v>662</v>
      </c>
      <c r="M218" s="84">
        <f t="shared" si="416"/>
        <v>0</v>
      </c>
      <c r="N218" s="84">
        <f t="shared" si="417"/>
        <v>0</v>
      </c>
      <c r="O218" s="84">
        <f t="shared" si="418"/>
        <v>0</v>
      </c>
      <c r="P218" s="84">
        <f t="shared" si="419"/>
        <v>0</v>
      </c>
      <c r="Q218" s="84">
        <f t="shared" si="420"/>
        <v>1</v>
      </c>
      <c r="S218" s="86" t="str">
        <f t="shared" si="425"/>
        <v/>
      </c>
      <c r="T218" s="371" t="e">
        <f>VLOOKUP(S218,Données!$Q$2:$R$229,2,FALSE)</f>
        <v>#N/A</v>
      </c>
      <c r="U218" s="85">
        <f>COUNTIF($T$4:T218,T218)</f>
        <v>77</v>
      </c>
      <c r="V218" s="85">
        <f t="shared" si="421"/>
        <v>0</v>
      </c>
      <c r="W218" s="85" t="e">
        <f t="shared" si="426"/>
        <v>#N/A</v>
      </c>
      <c r="X218" s="85">
        <f t="shared" si="427"/>
        <v>0</v>
      </c>
      <c r="Y218" s="85">
        <f t="shared" si="428"/>
        <v>0</v>
      </c>
    </row>
    <row r="219" spans="1:25" x14ac:dyDescent="0.25">
      <c r="A219" s="385" t="str">
        <f t="shared" si="415"/>
        <v/>
      </c>
      <c r="B219" s="386"/>
      <c r="C219" s="387"/>
      <c r="D219" s="388"/>
      <c r="E219" s="388"/>
      <c r="F219" s="388"/>
      <c r="G219" s="394" t="str">
        <f>IF(ISNA(VLOOKUP(E219,Données!$J$2:$K$258,2,FALSE)),"",VLOOKUP(E219,Données!$J$2:$K$258,2,FALSE))</f>
        <v/>
      </c>
      <c r="H219" s="80"/>
      <c r="I219" s="77" t="str">
        <f t="shared" si="424"/>
        <v/>
      </c>
      <c r="J219" s="82"/>
      <c r="K219" s="344" t="s">
        <v>663</v>
      </c>
      <c r="M219" s="84">
        <f t="shared" si="416"/>
        <v>0</v>
      </c>
      <c r="N219" s="84">
        <f t="shared" si="417"/>
        <v>0</v>
      </c>
      <c r="O219" s="84">
        <f t="shared" si="418"/>
        <v>0</v>
      </c>
      <c r="P219" s="84">
        <f t="shared" si="419"/>
        <v>0</v>
      </c>
      <c r="Q219" s="84">
        <f t="shared" si="420"/>
        <v>0</v>
      </c>
      <c r="S219" s="86" t="str">
        <f t="shared" si="425"/>
        <v/>
      </c>
      <c r="T219" s="371" t="e">
        <f>VLOOKUP(S219,Données!$Q$2:$R$229,2,FALSE)</f>
        <v>#N/A</v>
      </c>
      <c r="U219" s="85">
        <f>COUNTIF($T$4:T219,T219)</f>
        <v>78</v>
      </c>
      <c r="V219" s="85">
        <f t="shared" si="421"/>
        <v>0</v>
      </c>
      <c r="W219" s="85" t="e">
        <f t="shared" si="426"/>
        <v>#N/A</v>
      </c>
      <c r="X219" s="85">
        <f t="shared" si="427"/>
        <v>0</v>
      </c>
      <c r="Y219" s="85">
        <f t="shared" si="428"/>
        <v>0</v>
      </c>
    </row>
    <row r="220" spans="1:25" x14ac:dyDescent="0.25">
      <c r="A220" s="385" t="str">
        <f t="shared" si="415"/>
        <v/>
      </c>
      <c r="B220" s="386"/>
      <c r="C220" s="387"/>
      <c r="D220" s="388"/>
      <c r="E220" s="388"/>
      <c r="F220" s="388"/>
      <c r="G220" s="394" t="str">
        <f>IF(ISNA(VLOOKUP(E220,Données!$J$2:$K$258,2,FALSE)),"",VLOOKUP(E220,Données!$J$2:$K$258,2,FALSE))</f>
        <v/>
      </c>
      <c r="H220" s="80"/>
      <c r="I220" s="77" t="str">
        <f t="shared" si="424"/>
        <v/>
      </c>
      <c r="J220" s="82"/>
      <c r="K220" s="344" t="s">
        <v>63</v>
      </c>
      <c r="M220" s="84">
        <f t="shared" si="416"/>
        <v>0</v>
      </c>
      <c r="N220" s="84">
        <f t="shared" si="417"/>
        <v>0</v>
      </c>
      <c r="O220" s="84">
        <f t="shared" si="418"/>
        <v>0</v>
      </c>
      <c r="P220" s="84">
        <f t="shared" si="419"/>
        <v>0</v>
      </c>
      <c r="Q220" s="84">
        <f t="shared" si="420"/>
        <v>0</v>
      </c>
      <c r="S220" s="86" t="str">
        <f t="shared" si="425"/>
        <v/>
      </c>
      <c r="T220" s="371" t="e">
        <f>VLOOKUP(S220,Données!$Q$2:$R$229,2,FALSE)</f>
        <v>#N/A</v>
      </c>
      <c r="U220" s="85">
        <f>COUNTIF($T$4:T220,T220)</f>
        <v>79</v>
      </c>
      <c r="V220" s="85">
        <f t="shared" si="421"/>
        <v>0</v>
      </c>
      <c r="W220" s="85" t="e">
        <f t="shared" si="426"/>
        <v>#N/A</v>
      </c>
      <c r="X220" s="85">
        <f t="shared" si="427"/>
        <v>0</v>
      </c>
      <c r="Y220" s="85">
        <f t="shared" si="428"/>
        <v>0</v>
      </c>
    </row>
    <row r="221" spans="1:25" x14ac:dyDescent="0.25">
      <c r="A221" s="385" t="str">
        <f t="shared" si="415"/>
        <v/>
      </c>
      <c r="B221" s="386"/>
      <c r="C221" s="387"/>
      <c r="D221" s="388"/>
      <c r="E221" s="388"/>
      <c r="F221" s="388"/>
      <c r="G221" s="394" t="str">
        <f>IF(ISNA(VLOOKUP(E221,Données!$J$2:$K$258,2,FALSE)),"",VLOOKUP(E221,Données!$J$2:$K$258,2,FALSE))</f>
        <v/>
      </c>
      <c r="H221" s="80"/>
      <c r="I221" s="77" t="str">
        <f t="shared" si="424"/>
        <v/>
      </c>
      <c r="J221" s="82"/>
      <c r="K221" s="344" t="s">
        <v>664</v>
      </c>
      <c r="M221" s="84">
        <f t="shared" si="416"/>
        <v>0</v>
      </c>
      <c r="N221" s="84">
        <f t="shared" si="417"/>
        <v>0</v>
      </c>
      <c r="O221" s="84">
        <f t="shared" si="418"/>
        <v>0</v>
      </c>
      <c r="P221" s="84">
        <f t="shared" si="419"/>
        <v>0</v>
      </c>
      <c r="Q221" s="84">
        <f t="shared" si="420"/>
        <v>0</v>
      </c>
      <c r="S221" s="86" t="str">
        <f t="shared" si="425"/>
        <v/>
      </c>
      <c r="T221" s="371" t="e">
        <f>VLOOKUP(S221,Données!$Q$2:$R$229,2,FALSE)</f>
        <v>#N/A</v>
      </c>
      <c r="U221" s="85">
        <f>COUNTIF($T$4:T221,T221)</f>
        <v>80</v>
      </c>
      <c r="V221" s="85">
        <f t="shared" si="421"/>
        <v>0</v>
      </c>
      <c r="W221" s="85" t="e">
        <f t="shared" si="426"/>
        <v>#N/A</v>
      </c>
      <c r="X221" s="85">
        <f t="shared" si="427"/>
        <v>0</v>
      </c>
      <c r="Y221" s="85">
        <f t="shared" si="428"/>
        <v>0</v>
      </c>
    </row>
    <row r="222" spans="1:25" x14ac:dyDescent="0.25">
      <c r="A222" s="385" t="str">
        <f t="shared" si="415"/>
        <v/>
      </c>
      <c r="B222" s="386"/>
      <c r="C222" s="387"/>
      <c r="D222" s="388"/>
      <c r="E222" s="388"/>
      <c r="F222" s="388"/>
      <c r="G222" s="394" t="str">
        <f>IF(ISNA(VLOOKUP(E222,Données!$J$2:$K$258,2,FALSE)),"",VLOOKUP(E222,Données!$J$2:$K$258,2,FALSE))</f>
        <v/>
      </c>
      <c r="H222" s="80"/>
      <c r="I222" s="77" t="str">
        <f t="shared" si="424"/>
        <v/>
      </c>
      <c r="J222" s="82"/>
      <c r="K222" s="344" t="s">
        <v>665</v>
      </c>
      <c r="M222" s="84">
        <f t="shared" si="416"/>
        <v>0</v>
      </c>
      <c r="N222" s="84">
        <f t="shared" si="417"/>
        <v>0</v>
      </c>
      <c r="O222" s="84">
        <f t="shared" si="418"/>
        <v>0</v>
      </c>
      <c r="P222" s="84">
        <f t="shared" si="419"/>
        <v>0</v>
      </c>
      <c r="Q222" s="84">
        <f t="shared" si="420"/>
        <v>0</v>
      </c>
      <c r="S222" s="86" t="str">
        <f t="shared" si="425"/>
        <v/>
      </c>
      <c r="T222" s="371" t="e">
        <f>VLOOKUP(S222,Données!$Q$2:$R$229,2,FALSE)</f>
        <v>#N/A</v>
      </c>
      <c r="U222" s="85">
        <f>COUNTIF($T$4:T222,T222)</f>
        <v>81</v>
      </c>
      <c r="V222" s="85">
        <f t="shared" si="421"/>
        <v>0</v>
      </c>
      <c r="W222" s="85" t="e">
        <f t="shared" si="426"/>
        <v>#N/A</v>
      </c>
      <c r="X222" s="85">
        <f t="shared" si="427"/>
        <v>0</v>
      </c>
      <c r="Y222" s="85">
        <f t="shared" si="428"/>
        <v>0</v>
      </c>
    </row>
    <row r="223" spans="1:25" x14ac:dyDescent="0.25">
      <c r="A223" s="385" t="str">
        <f t="shared" si="415"/>
        <v/>
      </c>
      <c r="B223" s="386"/>
      <c r="C223" s="387"/>
      <c r="D223" s="388"/>
      <c r="E223" s="388"/>
      <c r="F223" s="388"/>
      <c r="G223" s="394" t="str">
        <f>IF(ISNA(VLOOKUP(E223,Données!$J$2:$K$258,2,FALSE)),"",VLOOKUP(E223,Données!$J$2:$K$258,2,FALSE))</f>
        <v/>
      </c>
      <c r="H223" s="80"/>
      <c r="I223" s="77" t="str">
        <f t="shared" si="424"/>
        <v/>
      </c>
      <c r="J223" s="82"/>
      <c r="K223" s="344" t="s">
        <v>64</v>
      </c>
      <c r="M223" s="84">
        <f t="shared" si="416"/>
        <v>0</v>
      </c>
      <c r="N223" s="84">
        <f t="shared" si="417"/>
        <v>0</v>
      </c>
      <c r="O223" s="84">
        <f t="shared" si="418"/>
        <v>0</v>
      </c>
      <c r="P223" s="84">
        <f t="shared" si="419"/>
        <v>0</v>
      </c>
      <c r="Q223" s="84">
        <f t="shared" si="420"/>
        <v>0</v>
      </c>
      <c r="S223" s="86" t="str">
        <f t="shared" si="425"/>
        <v/>
      </c>
      <c r="T223" s="371" t="e">
        <f>VLOOKUP(S223,Données!$Q$2:$R$229,2,FALSE)</f>
        <v>#N/A</v>
      </c>
      <c r="U223" s="85">
        <f>COUNTIF($T$4:T223,T223)</f>
        <v>82</v>
      </c>
      <c r="V223" s="85">
        <f t="shared" si="421"/>
        <v>0</v>
      </c>
      <c r="W223" s="85" t="e">
        <f t="shared" si="426"/>
        <v>#N/A</v>
      </c>
      <c r="X223" s="85">
        <f t="shared" si="427"/>
        <v>0</v>
      </c>
      <c r="Y223" s="85">
        <f t="shared" si="428"/>
        <v>0</v>
      </c>
    </row>
    <row r="224" spans="1:25" x14ac:dyDescent="0.25">
      <c r="A224" s="385" t="str">
        <f t="shared" si="415"/>
        <v/>
      </c>
      <c r="B224" s="386"/>
      <c r="C224" s="387"/>
      <c r="D224" s="388"/>
      <c r="E224" s="388"/>
      <c r="F224" s="388"/>
      <c r="G224" s="394" t="str">
        <f>IF(ISNA(VLOOKUP(E224,Données!$J$2:$K$258,2,FALSE)),"",VLOOKUP(E224,Données!$J$2:$K$258,2,FALSE))</f>
        <v/>
      </c>
      <c r="H224" s="80"/>
      <c r="I224" s="77" t="str">
        <f t="shared" si="424"/>
        <v/>
      </c>
      <c r="J224" s="82"/>
      <c r="K224" s="344" t="s">
        <v>666</v>
      </c>
      <c r="M224" s="84">
        <f t="shared" si="416"/>
        <v>0</v>
      </c>
      <c r="N224" s="84">
        <f t="shared" si="417"/>
        <v>0</v>
      </c>
      <c r="O224" s="84">
        <f t="shared" si="418"/>
        <v>0</v>
      </c>
      <c r="P224" s="84">
        <f t="shared" si="419"/>
        <v>0</v>
      </c>
      <c r="Q224" s="84">
        <f t="shared" si="420"/>
        <v>0</v>
      </c>
      <c r="S224" s="86" t="str">
        <f t="shared" si="425"/>
        <v/>
      </c>
      <c r="T224" s="371" t="e">
        <f>VLOOKUP(S224,Données!$Q$2:$R$229,2,FALSE)</f>
        <v>#N/A</v>
      </c>
      <c r="U224" s="85">
        <f>COUNTIF($T$4:T224,T224)</f>
        <v>83</v>
      </c>
      <c r="V224" s="85">
        <f t="shared" si="421"/>
        <v>0</v>
      </c>
      <c r="W224" s="85" t="e">
        <f t="shared" si="426"/>
        <v>#N/A</v>
      </c>
      <c r="X224" s="85">
        <f t="shared" si="427"/>
        <v>0</v>
      </c>
      <c r="Y224" s="85">
        <f t="shared" si="428"/>
        <v>0</v>
      </c>
    </row>
    <row r="225" spans="1:25" x14ac:dyDescent="0.25">
      <c r="A225" s="385" t="str">
        <f t="shared" si="415"/>
        <v/>
      </c>
      <c r="B225" s="386"/>
      <c r="C225" s="387"/>
      <c r="D225" s="388"/>
      <c r="E225" s="388"/>
      <c r="F225" s="388"/>
      <c r="G225" s="394" t="str">
        <f>IF(ISNA(VLOOKUP(E225,Données!$J$2:$K$258,2,FALSE)),"",VLOOKUP(E225,Données!$J$2:$K$258,2,FALSE))</f>
        <v/>
      </c>
      <c r="H225" s="80"/>
      <c r="I225" s="77" t="str">
        <f t="shared" si="424"/>
        <v/>
      </c>
      <c r="J225" s="82"/>
      <c r="K225" s="344" t="s">
        <v>667</v>
      </c>
      <c r="M225" s="84">
        <f t="shared" si="416"/>
        <v>0</v>
      </c>
      <c r="N225" s="84">
        <f t="shared" si="417"/>
        <v>0</v>
      </c>
      <c r="O225" s="84">
        <f t="shared" si="418"/>
        <v>0</v>
      </c>
      <c r="P225" s="84">
        <f t="shared" si="419"/>
        <v>0</v>
      </c>
      <c r="Q225" s="84">
        <f t="shared" si="420"/>
        <v>0</v>
      </c>
      <c r="S225" s="86" t="str">
        <f t="shared" si="425"/>
        <v/>
      </c>
      <c r="T225" s="371" t="e">
        <f>VLOOKUP(S225,Données!$Q$2:$R$229,2,FALSE)</f>
        <v>#N/A</v>
      </c>
      <c r="U225" s="85">
        <f>COUNTIF($T$4:T225,T225)</f>
        <v>84</v>
      </c>
      <c r="V225" s="85">
        <f t="shared" si="421"/>
        <v>0</v>
      </c>
      <c r="W225" s="85" t="e">
        <f t="shared" si="426"/>
        <v>#N/A</v>
      </c>
      <c r="X225" s="85">
        <f t="shared" si="427"/>
        <v>0</v>
      </c>
      <c r="Y225" s="85">
        <f t="shared" si="428"/>
        <v>0</v>
      </c>
    </row>
    <row r="226" spans="1:25" x14ac:dyDescent="0.25">
      <c r="A226" s="385" t="str">
        <f t="shared" si="415"/>
        <v/>
      </c>
      <c r="B226" s="386"/>
      <c r="C226" s="387"/>
      <c r="D226" s="388"/>
      <c r="E226" s="388"/>
      <c r="F226" s="388"/>
      <c r="G226" s="394" t="str">
        <f>IF(ISNA(VLOOKUP(E226,Données!$J$2:$K$258,2,FALSE)),"",VLOOKUP(E226,Données!$J$2:$K$258,2,FALSE))</f>
        <v/>
      </c>
      <c r="H226" s="80"/>
      <c r="I226" s="77" t="str">
        <f t="shared" si="424"/>
        <v/>
      </c>
      <c r="J226" s="82"/>
      <c r="K226" s="344" t="s">
        <v>65</v>
      </c>
      <c r="M226" s="84">
        <f t="shared" si="416"/>
        <v>0</v>
      </c>
      <c r="N226" s="84">
        <f t="shared" si="417"/>
        <v>0</v>
      </c>
      <c r="O226" s="84">
        <f t="shared" si="418"/>
        <v>0</v>
      </c>
      <c r="P226" s="84">
        <f t="shared" si="419"/>
        <v>0</v>
      </c>
      <c r="Q226" s="84">
        <f t="shared" si="420"/>
        <v>0</v>
      </c>
      <c r="S226" s="86" t="str">
        <f t="shared" si="425"/>
        <v/>
      </c>
      <c r="T226" s="371" t="e">
        <f>VLOOKUP(S226,Données!$Q$2:$R$229,2,FALSE)</f>
        <v>#N/A</v>
      </c>
      <c r="U226" s="85">
        <f>COUNTIF($T$4:T226,T226)</f>
        <v>85</v>
      </c>
      <c r="V226" s="85">
        <f t="shared" si="421"/>
        <v>0</v>
      </c>
      <c r="W226" s="85" t="e">
        <f t="shared" si="426"/>
        <v>#N/A</v>
      </c>
      <c r="X226" s="85">
        <f t="shared" si="427"/>
        <v>0</v>
      </c>
      <c r="Y226" s="85">
        <f t="shared" si="428"/>
        <v>0</v>
      </c>
    </row>
    <row r="227" spans="1:25" x14ac:dyDescent="0.25">
      <c r="A227" s="385" t="str">
        <f t="shared" si="415"/>
        <v/>
      </c>
      <c r="B227" s="386"/>
      <c r="C227" s="387"/>
      <c r="D227" s="388"/>
      <c r="E227" s="388"/>
      <c r="F227" s="388"/>
      <c r="G227" s="394" t="str">
        <f>IF(ISNA(VLOOKUP(E227,Données!$J$2:$K$258,2,FALSE)),"",VLOOKUP(E227,Données!$J$2:$K$258,2,FALSE))</f>
        <v/>
      </c>
      <c r="H227" s="80"/>
      <c r="I227" s="77" t="str">
        <f t="shared" si="424"/>
        <v/>
      </c>
      <c r="J227" s="82"/>
      <c r="K227" s="344" t="s">
        <v>668</v>
      </c>
      <c r="M227" s="84">
        <f t="shared" si="416"/>
        <v>0</v>
      </c>
      <c r="N227" s="84">
        <f t="shared" si="417"/>
        <v>0</v>
      </c>
      <c r="O227" s="84">
        <f t="shared" si="418"/>
        <v>0</v>
      </c>
      <c r="P227" s="84">
        <f t="shared" si="419"/>
        <v>0</v>
      </c>
      <c r="Q227" s="84">
        <f t="shared" si="420"/>
        <v>0</v>
      </c>
      <c r="S227" s="86" t="str">
        <f t="shared" si="425"/>
        <v/>
      </c>
      <c r="T227" s="371" t="e">
        <f>VLOOKUP(S227,Données!$Q$2:$R$229,2,FALSE)</f>
        <v>#N/A</v>
      </c>
      <c r="U227" s="85">
        <f>COUNTIF($T$4:T227,T227)</f>
        <v>86</v>
      </c>
      <c r="V227" s="85">
        <f t="shared" si="421"/>
        <v>0</v>
      </c>
      <c r="W227" s="85" t="e">
        <f t="shared" si="426"/>
        <v>#N/A</v>
      </c>
      <c r="X227" s="85">
        <f t="shared" si="427"/>
        <v>0</v>
      </c>
      <c r="Y227" s="85">
        <f t="shared" si="428"/>
        <v>0</v>
      </c>
    </row>
    <row r="228" spans="1:25" x14ac:dyDescent="0.25">
      <c r="A228" s="385" t="str">
        <f t="shared" si="415"/>
        <v/>
      </c>
      <c r="B228" s="386"/>
      <c r="C228" s="387"/>
      <c r="D228" s="388"/>
      <c r="E228" s="388"/>
      <c r="F228" s="388"/>
      <c r="G228" s="394" t="str">
        <f>IF(ISNA(VLOOKUP(E228,Données!$J$2:$K$258,2,FALSE)),"",VLOOKUP(E228,Données!$J$2:$K$258,2,FALSE))</f>
        <v/>
      </c>
      <c r="H228" s="80"/>
      <c r="I228" s="77" t="str">
        <f t="shared" si="424"/>
        <v/>
      </c>
      <c r="J228" s="82"/>
      <c r="K228" s="344" t="s">
        <v>669</v>
      </c>
      <c r="M228" s="84">
        <f t="shared" si="416"/>
        <v>0</v>
      </c>
      <c r="N228" s="84">
        <f t="shared" si="417"/>
        <v>0</v>
      </c>
      <c r="O228" s="84">
        <f t="shared" si="418"/>
        <v>0</v>
      </c>
      <c r="P228" s="84">
        <f t="shared" si="419"/>
        <v>0</v>
      </c>
      <c r="Q228" s="84">
        <f t="shared" si="420"/>
        <v>0</v>
      </c>
      <c r="S228" s="86" t="str">
        <f t="shared" si="425"/>
        <v/>
      </c>
      <c r="T228" s="371" t="e">
        <f>VLOOKUP(S228,Données!$Q$2:$R$229,2,FALSE)</f>
        <v>#N/A</v>
      </c>
      <c r="U228" s="85">
        <f>COUNTIF($T$4:T228,T228)</f>
        <v>87</v>
      </c>
      <c r="V228" s="85">
        <f t="shared" si="421"/>
        <v>0</v>
      </c>
      <c r="W228" s="85" t="e">
        <f t="shared" si="426"/>
        <v>#N/A</v>
      </c>
      <c r="X228" s="85">
        <f t="shared" si="427"/>
        <v>0</v>
      </c>
      <c r="Y228" s="85">
        <f t="shared" si="428"/>
        <v>0</v>
      </c>
    </row>
    <row r="229" spans="1:25" x14ac:dyDescent="0.25">
      <c r="A229" s="385" t="str">
        <f t="shared" si="415"/>
        <v/>
      </c>
      <c r="B229" s="386"/>
      <c r="C229" s="387"/>
      <c r="D229" s="388"/>
      <c r="E229" s="388"/>
      <c r="F229" s="388"/>
      <c r="G229" s="394" t="str">
        <f>IF(ISNA(VLOOKUP(E229,Données!$J$2:$K$258,2,FALSE)),"",VLOOKUP(E229,Données!$J$2:$K$258,2,FALSE))</f>
        <v/>
      </c>
      <c r="H229" s="80"/>
      <c r="I229" s="77" t="str">
        <f t="shared" si="424"/>
        <v/>
      </c>
      <c r="J229" s="82"/>
      <c r="K229" s="344" t="s">
        <v>66</v>
      </c>
      <c r="M229" s="84">
        <f t="shared" si="416"/>
        <v>0</v>
      </c>
      <c r="N229" s="84">
        <f t="shared" si="417"/>
        <v>0</v>
      </c>
      <c r="O229" s="84">
        <f t="shared" si="418"/>
        <v>0</v>
      </c>
      <c r="P229" s="84">
        <f t="shared" si="419"/>
        <v>0</v>
      </c>
      <c r="Q229" s="84">
        <f t="shared" si="420"/>
        <v>0</v>
      </c>
      <c r="S229" s="86" t="str">
        <f t="shared" si="425"/>
        <v/>
      </c>
      <c r="T229" s="371" t="e">
        <f>VLOOKUP(S229,Données!$Q$2:$R$229,2,FALSE)</f>
        <v>#N/A</v>
      </c>
      <c r="U229" s="85">
        <f>COUNTIF($T$4:T229,T229)</f>
        <v>88</v>
      </c>
      <c r="V229" s="85">
        <f t="shared" si="421"/>
        <v>0</v>
      </c>
      <c r="W229" s="85" t="e">
        <f t="shared" si="426"/>
        <v>#N/A</v>
      </c>
      <c r="X229" s="85">
        <f t="shared" si="427"/>
        <v>0</v>
      </c>
      <c r="Y229" s="85">
        <f t="shared" si="428"/>
        <v>0</v>
      </c>
    </row>
    <row r="230" spans="1:25" x14ac:dyDescent="0.25">
      <c r="A230" s="385" t="str">
        <f t="shared" si="415"/>
        <v/>
      </c>
      <c r="B230" s="386"/>
      <c r="C230" s="387"/>
      <c r="D230" s="388"/>
      <c r="E230" s="388"/>
      <c r="F230" s="388"/>
      <c r="G230" s="394" t="str">
        <f>IF(ISNA(VLOOKUP(E230,Données!$J$2:$K$258,2,FALSE)),"",VLOOKUP(E230,Données!$J$2:$K$258,2,FALSE))</f>
        <v/>
      </c>
      <c r="H230" s="80"/>
      <c r="I230" s="77" t="str">
        <f t="shared" si="424"/>
        <v/>
      </c>
      <c r="J230" s="82"/>
      <c r="K230" s="344" t="s">
        <v>670</v>
      </c>
      <c r="M230" s="84">
        <f t="shared" si="416"/>
        <v>0</v>
      </c>
      <c r="N230" s="84">
        <f t="shared" si="417"/>
        <v>0</v>
      </c>
      <c r="O230" s="84">
        <f t="shared" si="418"/>
        <v>0</v>
      </c>
      <c r="P230" s="84">
        <f t="shared" si="419"/>
        <v>0</v>
      </c>
      <c r="Q230" s="84">
        <f t="shared" si="420"/>
        <v>0</v>
      </c>
      <c r="S230" s="86" t="str">
        <f t="shared" si="425"/>
        <v/>
      </c>
      <c r="T230" s="371" t="e">
        <f>VLOOKUP(S230,Données!$Q$2:$R$229,2,FALSE)</f>
        <v>#N/A</v>
      </c>
      <c r="U230" s="85">
        <f>COUNTIF($T$4:T230,T230)</f>
        <v>89</v>
      </c>
      <c r="V230" s="85">
        <f t="shared" si="421"/>
        <v>0</v>
      </c>
      <c r="W230" s="85" t="e">
        <f t="shared" si="426"/>
        <v>#N/A</v>
      </c>
      <c r="X230" s="85">
        <f t="shared" si="427"/>
        <v>0</v>
      </c>
      <c r="Y230" s="85">
        <f t="shared" si="428"/>
        <v>0</v>
      </c>
    </row>
    <row r="231" spans="1:25" x14ac:dyDescent="0.25">
      <c r="A231" s="385" t="str">
        <f t="shared" si="415"/>
        <v/>
      </c>
      <c r="B231" s="386"/>
      <c r="C231" s="387"/>
      <c r="D231" s="388"/>
      <c r="E231" s="388"/>
      <c r="F231" s="388"/>
      <c r="G231" s="394" t="str">
        <f>IF(ISNA(VLOOKUP(E231,Données!$J$2:$K$258,2,FALSE)),"",VLOOKUP(E231,Données!$J$2:$K$258,2,FALSE))</f>
        <v/>
      </c>
      <c r="H231" s="80"/>
      <c r="I231" s="77" t="str">
        <f t="shared" si="424"/>
        <v/>
      </c>
      <c r="J231" s="82"/>
      <c r="K231" s="344" t="s">
        <v>671</v>
      </c>
      <c r="M231" s="84">
        <f t="shared" si="416"/>
        <v>0</v>
      </c>
      <c r="N231" s="84">
        <f t="shared" si="417"/>
        <v>0</v>
      </c>
      <c r="O231" s="84">
        <f t="shared" si="418"/>
        <v>0</v>
      </c>
      <c r="P231" s="84">
        <f t="shared" si="419"/>
        <v>0</v>
      </c>
      <c r="Q231" s="84">
        <f t="shared" si="420"/>
        <v>0</v>
      </c>
      <c r="S231" s="86" t="str">
        <f t="shared" si="425"/>
        <v/>
      </c>
      <c r="T231" s="371" t="e">
        <f>VLOOKUP(S231,Données!$Q$2:$R$229,2,FALSE)</f>
        <v>#N/A</v>
      </c>
      <c r="U231" s="85">
        <f>COUNTIF($T$4:T231,T231)</f>
        <v>90</v>
      </c>
      <c r="V231" s="85">
        <f t="shared" si="421"/>
        <v>0</v>
      </c>
      <c r="W231" s="85" t="e">
        <f t="shared" si="426"/>
        <v>#N/A</v>
      </c>
      <c r="X231" s="85">
        <f t="shared" si="427"/>
        <v>0</v>
      </c>
      <c r="Y231" s="85">
        <f t="shared" si="428"/>
        <v>0</v>
      </c>
    </row>
    <row r="232" spans="1:25" x14ac:dyDescent="0.25">
      <c r="A232" s="385" t="str">
        <f t="shared" si="415"/>
        <v/>
      </c>
      <c r="B232" s="386"/>
      <c r="C232" s="387"/>
      <c r="D232" s="388"/>
      <c r="E232" s="388"/>
      <c r="F232" s="388"/>
      <c r="G232" s="394" t="str">
        <f>IF(ISNA(VLOOKUP(E232,Données!$J$2:$K$258,2,FALSE)),"",VLOOKUP(E232,Données!$J$2:$K$258,2,FALSE))</f>
        <v/>
      </c>
      <c r="H232" s="80"/>
      <c r="I232" s="77" t="str">
        <f t="shared" si="424"/>
        <v/>
      </c>
      <c r="J232" s="82"/>
      <c r="K232" s="344">
        <v>0.999999999999997</v>
      </c>
      <c r="M232" s="84">
        <f t="shared" si="416"/>
        <v>0</v>
      </c>
      <c r="N232" s="84">
        <f t="shared" si="417"/>
        <v>0</v>
      </c>
      <c r="O232" s="84">
        <f t="shared" si="418"/>
        <v>0</v>
      </c>
      <c r="P232" s="84">
        <f t="shared" si="419"/>
        <v>0</v>
      </c>
      <c r="Q232" s="84">
        <f t="shared" si="420"/>
        <v>0</v>
      </c>
      <c r="S232" s="86" t="str">
        <f t="shared" si="425"/>
        <v/>
      </c>
      <c r="T232" s="371" t="e">
        <f>VLOOKUP(S232,Données!$Q$2:$R$229,2,FALSE)</f>
        <v>#N/A</v>
      </c>
      <c r="U232" s="85">
        <f>COUNTIF($T$4:T232,T232)</f>
        <v>91</v>
      </c>
      <c r="V232" s="85">
        <f t="shared" si="421"/>
        <v>0</v>
      </c>
      <c r="W232" s="85" t="e">
        <f t="shared" si="426"/>
        <v>#N/A</v>
      </c>
      <c r="X232" s="85">
        <f t="shared" si="427"/>
        <v>0</v>
      </c>
      <c r="Y232" s="85">
        <f t="shared" si="428"/>
        <v>0</v>
      </c>
    </row>
    <row r="233" spans="1:25" x14ac:dyDescent="0.25">
      <c r="A233" s="385" t="str">
        <f t="shared" si="415"/>
        <v/>
      </c>
      <c r="B233" s="386"/>
      <c r="C233" s="387"/>
      <c r="D233" s="388"/>
      <c r="E233" s="388"/>
      <c r="F233" s="388"/>
      <c r="G233" s="394" t="str">
        <f>IF(ISNA(VLOOKUP(E233,Données!$J$2:$K$258,2,FALSE)),"",VLOOKUP(E233,Données!$J$2:$K$258,2,FALSE))</f>
        <v/>
      </c>
      <c r="H233" s="80"/>
      <c r="I233" s="77" t="str">
        <f t="shared" si="424"/>
        <v/>
      </c>
      <c r="J233" s="82"/>
      <c r="K233" s="344">
        <v>1.0034722222222201</v>
      </c>
      <c r="M233" s="84">
        <f t="shared" si="416"/>
        <v>0</v>
      </c>
      <c r="N233" s="84">
        <f t="shared" si="417"/>
        <v>0</v>
      </c>
      <c r="O233" s="84">
        <f t="shared" si="418"/>
        <v>0</v>
      </c>
      <c r="P233" s="84">
        <f t="shared" si="419"/>
        <v>0</v>
      </c>
      <c r="Q233" s="84">
        <f t="shared" si="420"/>
        <v>0</v>
      </c>
      <c r="S233" s="86" t="str">
        <f t="shared" si="425"/>
        <v/>
      </c>
      <c r="T233" s="371" t="e">
        <f>VLOOKUP(S233,Données!$Q$2:$R$229,2,FALSE)</f>
        <v>#N/A</v>
      </c>
      <c r="U233" s="85">
        <f>COUNTIF($T$4:T233,T233)</f>
        <v>92</v>
      </c>
      <c r="V233" s="85">
        <f t="shared" si="421"/>
        <v>0</v>
      </c>
      <c r="W233" s="85" t="e">
        <f t="shared" si="426"/>
        <v>#N/A</v>
      </c>
      <c r="X233" s="85">
        <f t="shared" si="427"/>
        <v>0</v>
      </c>
      <c r="Y233" s="85">
        <f t="shared" si="428"/>
        <v>0</v>
      </c>
    </row>
    <row r="234" spans="1:25" x14ac:dyDescent="0.25">
      <c r="A234" s="385" t="str">
        <f t="shared" si="415"/>
        <v/>
      </c>
      <c r="B234" s="386"/>
      <c r="C234" s="387"/>
      <c r="D234" s="388"/>
      <c r="E234" s="388"/>
      <c r="F234" s="388"/>
      <c r="G234" s="394" t="str">
        <f>IF(ISNA(VLOOKUP(E234,Données!$J$2:$K$258,2,FALSE)),"",VLOOKUP(E234,Données!$J$2:$K$258,2,FALSE))</f>
        <v/>
      </c>
      <c r="H234" s="80"/>
      <c r="I234" s="77" t="str">
        <f t="shared" si="424"/>
        <v/>
      </c>
      <c r="J234" s="82"/>
      <c r="K234" s="344">
        <v>1.00694444444444</v>
      </c>
      <c r="M234" s="84">
        <f t="shared" si="416"/>
        <v>0</v>
      </c>
      <c r="N234" s="84">
        <f t="shared" si="417"/>
        <v>0</v>
      </c>
      <c r="O234" s="84">
        <f t="shared" si="418"/>
        <v>0</v>
      </c>
      <c r="P234" s="84">
        <f t="shared" si="419"/>
        <v>0</v>
      </c>
      <c r="Q234" s="84">
        <f t="shared" si="420"/>
        <v>0</v>
      </c>
      <c r="S234" s="86" t="str">
        <f t="shared" si="425"/>
        <v/>
      </c>
      <c r="T234" s="371" t="e">
        <f>VLOOKUP(S234,Données!$Q$2:$R$229,2,FALSE)</f>
        <v>#N/A</v>
      </c>
      <c r="U234" s="85">
        <f>COUNTIF($T$4:T234,T234)</f>
        <v>93</v>
      </c>
      <c r="V234" s="85">
        <f t="shared" si="421"/>
        <v>0</v>
      </c>
      <c r="W234" s="85" t="e">
        <f t="shared" si="426"/>
        <v>#N/A</v>
      </c>
      <c r="X234" s="85">
        <f t="shared" si="427"/>
        <v>0</v>
      </c>
      <c r="Y234" s="85">
        <f t="shared" si="428"/>
        <v>0</v>
      </c>
    </row>
    <row r="235" spans="1:25" x14ac:dyDescent="0.25">
      <c r="A235" s="385" t="str">
        <f t="shared" si="415"/>
        <v/>
      </c>
      <c r="B235" s="386"/>
      <c r="C235" s="387"/>
      <c r="D235" s="388"/>
      <c r="E235" s="388"/>
      <c r="F235" s="388"/>
      <c r="G235" s="394" t="str">
        <f>IF(ISNA(VLOOKUP(E235,Données!$J$2:$K$258,2,FALSE)),"",VLOOKUP(E235,Données!$J$2:$K$258,2,FALSE))</f>
        <v/>
      </c>
      <c r="H235" s="80"/>
      <c r="I235" s="77" t="str">
        <f t="shared" si="424"/>
        <v/>
      </c>
      <c r="J235" s="82"/>
      <c r="K235" s="344">
        <v>1.0104166666666601</v>
      </c>
      <c r="M235" s="84">
        <f t="shared" si="416"/>
        <v>0</v>
      </c>
      <c r="N235" s="84">
        <f t="shared" si="417"/>
        <v>0</v>
      </c>
      <c r="O235" s="84">
        <f t="shared" si="418"/>
        <v>0</v>
      </c>
      <c r="P235" s="84">
        <f t="shared" si="419"/>
        <v>0</v>
      </c>
      <c r="Q235" s="84">
        <f t="shared" si="420"/>
        <v>0</v>
      </c>
      <c r="S235" s="86" t="str">
        <f t="shared" si="425"/>
        <v/>
      </c>
      <c r="T235" s="371" t="e">
        <f>VLOOKUP(S235,Données!$Q$2:$R$229,2,FALSE)</f>
        <v>#N/A</v>
      </c>
      <c r="U235" s="85">
        <f>COUNTIF($T$4:T235,T235)</f>
        <v>94</v>
      </c>
      <c r="V235" s="85">
        <f t="shared" si="421"/>
        <v>0</v>
      </c>
      <c r="W235" s="85" t="e">
        <f t="shared" si="426"/>
        <v>#N/A</v>
      </c>
      <c r="X235" s="85">
        <f t="shared" si="427"/>
        <v>0</v>
      </c>
      <c r="Y235" s="85">
        <f t="shared" si="428"/>
        <v>0</v>
      </c>
    </row>
    <row r="236" spans="1:25" x14ac:dyDescent="0.25">
      <c r="A236" s="385" t="str">
        <f t="shared" si="415"/>
        <v/>
      </c>
      <c r="B236" s="386"/>
      <c r="C236" s="387"/>
      <c r="D236" s="388"/>
      <c r="E236" s="388"/>
      <c r="F236" s="388"/>
      <c r="G236" s="394" t="str">
        <f>IF(ISNA(VLOOKUP(E236,Données!$J$2:$K$258,2,FALSE)),"",VLOOKUP(E236,Données!$J$2:$K$258,2,FALSE))</f>
        <v/>
      </c>
      <c r="H236" s="80"/>
      <c r="I236" s="77" t="str">
        <f t="shared" si="424"/>
        <v/>
      </c>
      <c r="J236" s="82"/>
      <c r="K236" s="344">
        <v>1.0138888888888899</v>
      </c>
      <c r="M236" s="84">
        <f t="shared" si="416"/>
        <v>0</v>
      </c>
      <c r="N236" s="84">
        <f t="shared" si="417"/>
        <v>0</v>
      </c>
      <c r="O236" s="84">
        <f t="shared" si="418"/>
        <v>0</v>
      </c>
      <c r="P236" s="84">
        <f t="shared" si="419"/>
        <v>0</v>
      </c>
      <c r="Q236" s="84">
        <f t="shared" si="420"/>
        <v>0</v>
      </c>
      <c r="S236" s="86" t="str">
        <f t="shared" si="425"/>
        <v/>
      </c>
      <c r="T236" s="371" t="e">
        <f>VLOOKUP(S236,Données!$Q$2:$R$229,2,FALSE)</f>
        <v>#N/A</v>
      </c>
      <c r="U236" s="85">
        <f>COUNTIF($T$4:T236,T236)</f>
        <v>95</v>
      </c>
      <c r="V236" s="85">
        <f t="shared" si="421"/>
        <v>0</v>
      </c>
      <c r="W236" s="85" t="e">
        <f t="shared" si="426"/>
        <v>#N/A</v>
      </c>
      <c r="X236" s="85">
        <f t="shared" si="427"/>
        <v>0</v>
      </c>
      <c r="Y236" s="85">
        <f t="shared" si="428"/>
        <v>0</v>
      </c>
    </row>
    <row r="237" spans="1:25" x14ac:dyDescent="0.25">
      <c r="A237" s="385" t="str">
        <f t="shared" si="415"/>
        <v/>
      </c>
      <c r="B237" s="386"/>
      <c r="C237" s="387"/>
      <c r="D237" s="388"/>
      <c r="E237" s="388"/>
      <c r="F237" s="388"/>
      <c r="G237" s="394" t="str">
        <f>IF(ISNA(VLOOKUP(E237,Données!$J$2:$K$258,2,FALSE)),"",VLOOKUP(E237,Données!$J$2:$K$258,2,FALSE))</f>
        <v/>
      </c>
      <c r="H237" s="80"/>
      <c r="I237" s="77" t="str">
        <f t="shared" si="424"/>
        <v/>
      </c>
      <c r="J237" s="82"/>
      <c r="K237" s="344">
        <v>1.0173611111111101</v>
      </c>
      <c r="M237" s="84">
        <f t="shared" si="416"/>
        <v>0</v>
      </c>
      <c r="N237" s="84">
        <f t="shared" si="417"/>
        <v>0</v>
      </c>
      <c r="O237" s="84">
        <f t="shared" si="418"/>
        <v>0</v>
      </c>
      <c r="P237" s="84">
        <f t="shared" si="419"/>
        <v>0</v>
      </c>
      <c r="Q237" s="84">
        <f t="shared" si="420"/>
        <v>0</v>
      </c>
      <c r="S237" s="86" t="str">
        <f t="shared" si="425"/>
        <v/>
      </c>
      <c r="T237" s="371" t="e">
        <f>VLOOKUP(S237,Données!$Q$2:$R$229,2,FALSE)</f>
        <v>#N/A</v>
      </c>
      <c r="U237" s="85">
        <f>COUNTIF($T$4:T237,T237)</f>
        <v>96</v>
      </c>
      <c r="V237" s="85">
        <f t="shared" si="421"/>
        <v>0</v>
      </c>
      <c r="W237" s="85" t="e">
        <f t="shared" si="426"/>
        <v>#N/A</v>
      </c>
      <c r="X237" s="85">
        <f t="shared" si="427"/>
        <v>0</v>
      </c>
      <c r="Y237" s="85">
        <f t="shared" si="428"/>
        <v>0</v>
      </c>
    </row>
    <row r="238" spans="1:25" x14ac:dyDescent="0.25">
      <c r="A238" s="385" t="str">
        <f t="shared" si="415"/>
        <v/>
      </c>
      <c r="B238" s="386"/>
      <c r="C238" s="387"/>
      <c r="D238" s="388"/>
      <c r="E238" s="388"/>
      <c r="F238" s="388"/>
      <c r="G238" s="394" t="str">
        <f>IF(ISNA(VLOOKUP(E238,Données!$J$2:$K$258,2,FALSE)),"",VLOOKUP(E238,Données!$J$2:$K$258,2,FALSE))</f>
        <v/>
      </c>
      <c r="H238" s="80"/>
      <c r="I238" s="77" t="str">
        <f t="shared" si="424"/>
        <v/>
      </c>
      <c r="J238" s="82"/>
      <c r="K238" s="344">
        <v>1.0208333333333299</v>
      </c>
      <c r="M238" s="84">
        <f t="shared" si="416"/>
        <v>0</v>
      </c>
      <c r="N238" s="84">
        <f t="shared" si="417"/>
        <v>0</v>
      </c>
      <c r="O238" s="84">
        <f t="shared" si="418"/>
        <v>0</v>
      </c>
      <c r="P238" s="84">
        <f t="shared" si="419"/>
        <v>0</v>
      </c>
      <c r="Q238" s="84">
        <f t="shared" si="420"/>
        <v>0</v>
      </c>
      <c r="S238" s="86" t="str">
        <f t="shared" si="425"/>
        <v/>
      </c>
      <c r="T238" s="371" t="e">
        <f>VLOOKUP(S238,Données!$Q$2:$R$229,2,FALSE)</f>
        <v>#N/A</v>
      </c>
      <c r="U238" s="85">
        <f>COUNTIF($T$4:T238,T238)</f>
        <v>97</v>
      </c>
      <c r="V238" s="85">
        <f t="shared" si="421"/>
        <v>0</v>
      </c>
      <c r="W238" s="85" t="e">
        <f t="shared" si="426"/>
        <v>#N/A</v>
      </c>
      <c r="X238" s="85">
        <f t="shared" si="427"/>
        <v>0</v>
      </c>
      <c r="Y238" s="85">
        <f t="shared" si="428"/>
        <v>0</v>
      </c>
    </row>
    <row r="239" spans="1:25" x14ac:dyDescent="0.25">
      <c r="A239" s="385" t="str">
        <f t="shared" si="415"/>
        <v/>
      </c>
      <c r="B239" s="386"/>
      <c r="C239" s="387"/>
      <c r="D239" s="388"/>
      <c r="E239" s="388"/>
      <c r="F239" s="388"/>
      <c r="G239" s="394" t="str">
        <f>IF(ISNA(VLOOKUP(E239,Données!$J$2:$K$258,2,FALSE)),"",VLOOKUP(E239,Données!$J$2:$K$258,2,FALSE))</f>
        <v/>
      </c>
      <c r="H239" s="80"/>
      <c r="I239" s="77" t="str">
        <f t="shared" si="424"/>
        <v/>
      </c>
      <c r="S239" s="86" t="str">
        <f t="shared" si="425"/>
        <v/>
      </c>
      <c r="T239" s="371" t="e">
        <f>VLOOKUP(S239,Données!$Q$2:$R$229,2,FALSE)</f>
        <v>#N/A</v>
      </c>
      <c r="U239" s="85">
        <f>COUNTIF($T$4:T239,T239)</f>
        <v>98</v>
      </c>
      <c r="V239" s="85">
        <f t="shared" si="421"/>
        <v>0</v>
      </c>
      <c r="W239" s="85" t="e">
        <f t="shared" si="426"/>
        <v>#N/A</v>
      </c>
      <c r="X239" s="85">
        <f t="shared" si="427"/>
        <v>0</v>
      </c>
      <c r="Y239" s="85">
        <f t="shared" si="428"/>
        <v>0</v>
      </c>
    </row>
    <row r="240" spans="1:25" x14ac:dyDescent="0.25">
      <c r="A240" s="385" t="str">
        <f t="shared" si="415"/>
        <v/>
      </c>
      <c r="B240" s="386"/>
      <c r="C240" s="387"/>
      <c r="D240" s="388"/>
      <c r="E240" s="388"/>
      <c r="F240" s="388"/>
      <c r="G240" s="394" t="str">
        <f>IF(ISNA(VLOOKUP(E240,Données!$J$2:$K$258,2,FALSE)),"",VLOOKUP(E240,Données!$J$2:$K$258,2,FALSE))</f>
        <v/>
      </c>
      <c r="H240" s="80"/>
      <c r="I240" s="77" t="str">
        <f t="shared" si="424"/>
        <v/>
      </c>
      <c r="S240" s="86" t="str">
        <f t="shared" si="425"/>
        <v/>
      </c>
      <c r="T240" s="371" t="e">
        <f>VLOOKUP(S240,Données!$Q$2:$R$229,2,FALSE)</f>
        <v>#N/A</v>
      </c>
      <c r="U240" s="85">
        <f>COUNTIF($T$4:T240,T240)</f>
        <v>99</v>
      </c>
      <c r="V240" s="85">
        <f t="shared" si="421"/>
        <v>0</v>
      </c>
      <c r="W240" s="85" t="e">
        <f t="shared" si="426"/>
        <v>#N/A</v>
      </c>
      <c r="X240" s="85">
        <f t="shared" si="427"/>
        <v>0</v>
      </c>
      <c r="Y240" s="85">
        <f t="shared" si="428"/>
        <v>0</v>
      </c>
    </row>
    <row r="241" spans="1:25" x14ac:dyDescent="0.25">
      <c r="A241" s="385" t="str">
        <f t="shared" si="415"/>
        <v/>
      </c>
      <c r="B241" s="386"/>
      <c r="C241" s="387"/>
      <c r="D241" s="388"/>
      <c r="E241" s="388"/>
      <c r="F241" s="388"/>
      <c r="G241" s="394" t="str">
        <f>IF(ISNA(VLOOKUP(E241,Données!$J$2:$K$258,2,FALSE)),"",VLOOKUP(E241,Données!$J$2:$K$258,2,FALSE))</f>
        <v/>
      </c>
      <c r="H241" s="80"/>
      <c r="I241" s="77" t="str">
        <f t="shared" si="424"/>
        <v/>
      </c>
      <c r="S241" s="86" t="str">
        <f t="shared" si="425"/>
        <v/>
      </c>
      <c r="T241" s="371" t="e">
        <f>VLOOKUP(S241,Données!$Q$2:$R$229,2,FALSE)</f>
        <v>#N/A</v>
      </c>
      <c r="U241" s="85">
        <f>COUNTIF($T$4:T241,T241)</f>
        <v>100</v>
      </c>
      <c r="V241" s="85">
        <f t="shared" si="421"/>
        <v>0</v>
      </c>
      <c r="W241" s="85" t="e">
        <f t="shared" si="426"/>
        <v>#N/A</v>
      </c>
      <c r="X241" s="85">
        <f t="shared" si="427"/>
        <v>0</v>
      </c>
      <c r="Y241" s="85">
        <f t="shared" si="428"/>
        <v>0</v>
      </c>
    </row>
    <row r="242" spans="1:25" x14ac:dyDescent="0.25">
      <c r="A242" s="385" t="str">
        <f t="shared" si="415"/>
        <v/>
      </c>
      <c r="B242" s="386"/>
      <c r="C242" s="387"/>
      <c r="D242" s="388"/>
      <c r="E242" s="388"/>
      <c r="F242" s="388"/>
      <c r="G242" s="394" t="str">
        <f>IF(ISNA(VLOOKUP(E242,Données!$J$2:$K$258,2,FALSE)),"",VLOOKUP(E242,Données!$J$2:$K$258,2,FALSE))</f>
        <v/>
      </c>
      <c r="H242" s="80"/>
      <c r="I242" s="77" t="str">
        <f t="shared" si="424"/>
        <v/>
      </c>
      <c r="S242" s="86" t="str">
        <f t="shared" si="425"/>
        <v/>
      </c>
      <c r="T242" s="371" t="e">
        <f>VLOOKUP(S242,Données!$Q$2:$R$229,2,FALSE)</f>
        <v>#N/A</v>
      </c>
      <c r="U242" s="85">
        <f>COUNTIF($T$4:T242,T242)</f>
        <v>101</v>
      </c>
      <c r="V242" s="85">
        <f t="shared" si="421"/>
        <v>0</v>
      </c>
      <c r="W242" s="85" t="e">
        <f t="shared" si="426"/>
        <v>#N/A</v>
      </c>
      <c r="X242" s="85">
        <f t="shared" si="427"/>
        <v>0</v>
      </c>
      <c r="Y242" s="85">
        <f t="shared" si="428"/>
        <v>0</v>
      </c>
    </row>
    <row r="243" spans="1:25" x14ac:dyDescent="0.25">
      <c r="A243" s="385" t="str">
        <f t="shared" si="415"/>
        <v/>
      </c>
      <c r="B243" s="386"/>
      <c r="C243" s="387"/>
      <c r="D243" s="388"/>
      <c r="E243" s="388"/>
      <c r="F243" s="388"/>
      <c r="G243" s="394" t="str">
        <f>IF(ISNA(VLOOKUP(E243,Données!$J$2:$K$258,2,FALSE)),"",VLOOKUP(E243,Données!$J$2:$K$258,2,FALSE))</f>
        <v/>
      </c>
      <c r="H243" s="80"/>
      <c r="I243" s="77" t="str">
        <f t="shared" si="424"/>
        <v/>
      </c>
      <c r="S243" s="86" t="str">
        <f t="shared" si="425"/>
        <v/>
      </c>
      <c r="T243" s="371" t="e">
        <f>VLOOKUP(S243,Données!$Q$2:$R$229,2,FALSE)</f>
        <v>#N/A</v>
      </c>
      <c r="U243" s="85">
        <f>COUNTIF($T$4:T243,T243)</f>
        <v>102</v>
      </c>
      <c r="V243" s="85">
        <f t="shared" si="421"/>
        <v>0</v>
      </c>
      <c r="W243" s="85" t="e">
        <f t="shared" si="426"/>
        <v>#N/A</v>
      </c>
      <c r="X243" s="85">
        <f t="shared" si="427"/>
        <v>0</v>
      </c>
      <c r="Y243" s="85">
        <f t="shared" si="428"/>
        <v>0</v>
      </c>
    </row>
    <row r="244" spans="1:25" x14ac:dyDescent="0.25">
      <c r="A244" s="385" t="str">
        <f t="shared" si="415"/>
        <v/>
      </c>
      <c r="B244" s="386"/>
      <c r="C244" s="387"/>
      <c r="D244" s="388"/>
      <c r="E244" s="388"/>
      <c r="F244" s="388"/>
      <c r="G244" s="394" t="str">
        <f>IF(ISNA(VLOOKUP(E244,Données!$J$2:$K$258,2,FALSE)),"",VLOOKUP(E244,Données!$J$2:$K$258,2,FALSE))</f>
        <v/>
      </c>
      <c r="H244" s="80"/>
      <c r="I244" s="77" t="str">
        <f t="shared" si="424"/>
        <v/>
      </c>
      <c r="S244" s="86" t="str">
        <f t="shared" si="425"/>
        <v/>
      </c>
      <c r="T244" s="371" t="e">
        <f>VLOOKUP(S244,Données!$Q$2:$R$229,2,FALSE)</f>
        <v>#N/A</v>
      </c>
      <c r="U244" s="85">
        <f>COUNTIF($T$4:T244,T244)</f>
        <v>103</v>
      </c>
      <c r="V244" s="85">
        <f t="shared" si="421"/>
        <v>0</v>
      </c>
      <c r="W244" s="85" t="e">
        <f t="shared" si="426"/>
        <v>#N/A</v>
      </c>
      <c r="X244" s="85">
        <f t="shared" si="427"/>
        <v>0</v>
      </c>
      <c r="Y244" s="85">
        <f t="shared" si="428"/>
        <v>0</v>
      </c>
    </row>
    <row r="245" spans="1:25" x14ac:dyDescent="0.25">
      <c r="A245" s="385" t="str">
        <f t="shared" si="415"/>
        <v/>
      </c>
      <c r="B245" s="386"/>
      <c r="C245" s="387"/>
      <c r="D245" s="388"/>
      <c r="E245" s="388"/>
      <c r="F245" s="388"/>
      <c r="G245" s="394" t="str">
        <f>IF(ISNA(VLOOKUP(E245,Données!$J$2:$K$258,2,FALSE)),"",VLOOKUP(E245,Données!$J$2:$K$258,2,FALSE))</f>
        <v/>
      </c>
      <c r="H245" s="80"/>
      <c r="I245" s="77" t="str">
        <f t="shared" si="424"/>
        <v/>
      </c>
      <c r="S245" s="86" t="str">
        <f t="shared" si="425"/>
        <v/>
      </c>
      <c r="T245" s="371" t="e">
        <f>VLOOKUP(S245,Données!$Q$2:$R$229,2,FALSE)</f>
        <v>#N/A</v>
      </c>
      <c r="U245" s="85">
        <f>COUNTIF($T$4:T245,T245)</f>
        <v>104</v>
      </c>
      <c r="V245" s="85">
        <f t="shared" si="421"/>
        <v>0</v>
      </c>
      <c r="W245" s="85" t="e">
        <f t="shared" si="426"/>
        <v>#N/A</v>
      </c>
      <c r="X245" s="85">
        <f t="shared" si="427"/>
        <v>0</v>
      </c>
      <c r="Y245" s="85">
        <f t="shared" si="428"/>
        <v>0</v>
      </c>
    </row>
    <row r="246" spans="1:25" x14ac:dyDescent="0.25">
      <c r="A246" s="385" t="str">
        <f t="shared" si="415"/>
        <v/>
      </c>
      <c r="B246" s="386"/>
      <c r="C246" s="387"/>
      <c r="D246" s="388"/>
      <c r="E246" s="388"/>
      <c r="F246" s="388"/>
      <c r="G246" s="394" t="str">
        <f>IF(ISNA(VLOOKUP(E246,Données!$J$2:$K$258,2,FALSE)),"",VLOOKUP(E246,Données!$J$2:$K$258,2,FALSE))</f>
        <v/>
      </c>
      <c r="H246" s="80"/>
      <c r="I246" s="77" t="str">
        <f t="shared" si="424"/>
        <v/>
      </c>
      <c r="S246" s="86" t="str">
        <f t="shared" si="425"/>
        <v/>
      </c>
      <c r="T246" s="371" t="e">
        <f>VLOOKUP(S246,Données!$Q$2:$R$229,2,FALSE)</f>
        <v>#N/A</v>
      </c>
      <c r="U246" s="85">
        <f>COUNTIF($T$4:T246,T246)</f>
        <v>105</v>
      </c>
      <c r="V246" s="85">
        <f t="shared" si="421"/>
        <v>0</v>
      </c>
      <c r="W246" s="85" t="e">
        <f t="shared" si="426"/>
        <v>#N/A</v>
      </c>
      <c r="X246" s="85">
        <f t="shared" si="427"/>
        <v>0</v>
      </c>
      <c r="Y246" s="85">
        <f t="shared" si="428"/>
        <v>0</v>
      </c>
    </row>
    <row r="247" spans="1:25" x14ac:dyDescent="0.25">
      <c r="A247" s="385" t="str">
        <f t="shared" si="415"/>
        <v/>
      </c>
      <c r="B247" s="386"/>
      <c r="C247" s="387"/>
      <c r="D247" s="388"/>
      <c r="E247" s="388"/>
      <c r="F247" s="388"/>
      <c r="G247" s="394" t="str">
        <f>IF(ISNA(VLOOKUP(E247,Données!$J$2:$K$258,2,FALSE)),"",VLOOKUP(E247,Données!$J$2:$K$258,2,FALSE))</f>
        <v/>
      </c>
      <c r="H247" s="80"/>
      <c r="I247" s="77" t="str">
        <f t="shared" si="424"/>
        <v/>
      </c>
      <c r="S247" s="86" t="str">
        <f t="shared" si="425"/>
        <v/>
      </c>
      <c r="T247" s="371" t="e">
        <f>VLOOKUP(S247,Données!$Q$2:$R$229,2,FALSE)</f>
        <v>#N/A</v>
      </c>
      <c r="U247" s="85">
        <f>COUNTIF($T$4:T247,T247)</f>
        <v>106</v>
      </c>
      <c r="V247" s="85">
        <f t="shared" si="421"/>
        <v>0</v>
      </c>
      <c r="W247" s="85" t="e">
        <f t="shared" si="426"/>
        <v>#N/A</v>
      </c>
      <c r="X247" s="85">
        <f t="shared" si="427"/>
        <v>0</v>
      </c>
      <c r="Y247" s="85">
        <f t="shared" si="428"/>
        <v>0</v>
      </c>
    </row>
    <row r="248" spans="1:25" x14ac:dyDescent="0.25">
      <c r="A248" s="385" t="str">
        <f t="shared" si="415"/>
        <v/>
      </c>
      <c r="C248" s="387"/>
      <c r="D248" s="388"/>
      <c r="E248" s="388"/>
      <c r="F248" s="388"/>
      <c r="G248" s="394" t="str">
        <f>IF(ISNA(VLOOKUP(E248,Données!$J$2:$K$258,2,FALSE)),"",VLOOKUP(E248,Données!$J$2:$K$258,2,FALSE))</f>
        <v/>
      </c>
      <c r="H248" s="80"/>
      <c r="I248" s="77" t="str">
        <f t="shared" si="424"/>
        <v/>
      </c>
      <c r="S248" s="86" t="str">
        <f t="shared" si="425"/>
        <v/>
      </c>
      <c r="T248" s="371" t="e">
        <f>VLOOKUP(S248,Données!$Q$2:$R$229,2,FALSE)</f>
        <v>#N/A</v>
      </c>
      <c r="U248" s="85">
        <f>COUNTIF($T$4:T248,T248)</f>
        <v>107</v>
      </c>
      <c r="V248" s="85">
        <f t="shared" si="421"/>
        <v>0</v>
      </c>
      <c r="W248" s="85" t="e">
        <f t="shared" si="426"/>
        <v>#N/A</v>
      </c>
      <c r="X248" s="85">
        <f t="shared" si="427"/>
        <v>0</v>
      </c>
      <c r="Y248" s="85">
        <f t="shared" si="428"/>
        <v>0</v>
      </c>
    </row>
    <row r="249" spans="1:25" x14ac:dyDescent="0.25">
      <c r="A249" s="390" t="s">
        <v>830</v>
      </c>
      <c r="H249" s="80"/>
      <c r="I249" s="77" t="str">
        <f t="shared" si="424"/>
        <v/>
      </c>
      <c r="S249" s="86" t="str">
        <f t="shared" si="425"/>
        <v/>
      </c>
      <c r="T249" s="371" t="e">
        <f>VLOOKUP(S249,Données!$Q$2:$R$229,2,FALSE)</f>
        <v>#N/A</v>
      </c>
      <c r="U249" s="85">
        <f>COUNTIF($T$4:T249,T249)</f>
        <v>108</v>
      </c>
      <c r="V249" s="85">
        <f t="shared" si="421"/>
        <v>0</v>
      </c>
      <c r="W249" s="85" t="e">
        <f t="shared" si="426"/>
        <v>#N/A</v>
      </c>
      <c r="X249" s="85">
        <f t="shared" si="427"/>
        <v>0</v>
      </c>
      <c r="Y249" s="85">
        <f t="shared" si="428"/>
        <v>0</v>
      </c>
    </row>
    <row r="250" spans="1:25" x14ac:dyDescent="0.25">
      <c r="A250" s="390">
        <f>LARGE(A2:A248,1)</f>
        <v>138</v>
      </c>
      <c r="H250" s="80"/>
      <c r="I250" s="77" t="str">
        <f t="shared" si="424"/>
        <v/>
      </c>
      <c r="S250" s="86" t="str">
        <f t="shared" si="425"/>
        <v/>
      </c>
      <c r="T250" s="371" t="e">
        <f>VLOOKUP(S250,Données!$Q$2:$R$229,2,FALSE)</f>
        <v>#N/A</v>
      </c>
      <c r="U250" s="85">
        <f>COUNTIF($T$4:T250,T250)</f>
        <v>109</v>
      </c>
      <c r="V250" s="85">
        <f t="shared" si="421"/>
        <v>0</v>
      </c>
      <c r="W250" s="85" t="e">
        <f t="shared" si="426"/>
        <v>#N/A</v>
      </c>
      <c r="X250" s="85">
        <f t="shared" si="427"/>
        <v>0</v>
      </c>
      <c r="Y250" s="85">
        <f t="shared" si="428"/>
        <v>0</v>
      </c>
    </row>
    <row r="251" spans="1:25" x14ac:dyDescent="0.25">
      <c r="H251" s="80"/>
      <c r="I251" s="77" t="str">
        <f t="shared" si="424"/>
        <v/>
      </c>
      <c r="S251" s="86" t="str">
        <f t="shared" si="425"/>
        <v/>
      </c>
      <c r="T251" s="371" t="e">
        <f>VLOOKUP(S251,Données!$Q$2:$R$229,2,FALSE)</f>
        <v>#N/A</v>
      </c>
      <c r="U251" s="85">
        <f>COUNTIF($T$4:T251,T251)</f>
        <v>110</v>
      </c>
      <c r="V251" s="85">
        <f t="shared" si="421"/>
        <v>0</v>
      </c>
      <c r="W251" s="85" t="e">
        <f t="shared" si="426"/>
        <v>#N/A</v>
      </c>
      <c r="X251" s="85">
        <f t="shared" si="427"/>
        <v>0</v>
      </c>
      <c r="Y251" s="85">
        <f t="shared" si="428"/>
        <v>0</v>
      </c>
    </row>
    <row r="252" spans="1:25" x14ac:dyDescent="0.25">
      <c r="H252" s="80"/>
      <c r="I252" s="77" t="str">
        <f t="shared" si="424"/>
        <v/>
      </c>
      <c r="S252" s="86" t="str">
        <f t="shared" si="425"/>
        <v/>
      </c>
      <c r="T252" s="371" t="e">
        <f>VLOOKUP(S252,Données!$Q$2:$R$229,2,FALSE)</f>
        <v>#N/A</v>
      </c>
      <c r="U252" s="85">
        <f>COUNTIF($T$4:T252,T252)</f>
        <v>111</v>
      </c>
      <c r="V252" s="85">
        <f t="shared" si="421"/>
        <v>0</v>
      </c>
      <c r="W252" s="85" t="e">
        <f t="shared" si="426"/>
        <v>#N/A</v>
      </c>
      <c r="X252" s="85">
        <f t="shared" si="427"/>
        <v>0</v>
      </c>
      <c r="Y252" s="85">
        <f t="shared" si="428"/>
        <v>0</v>
      </c>
    </row>
  </sheetData>
  <sheetProtection algorithmName="SHA-512" hashValue="fYTlKC3//gSrpGnlU+NKFgZ8NI9cBu/y7wglLiP7XR5SQIGF+xqsLN8RfAgiUkR2I48Dr8WZrbdbnWb6tmNsWg==" saltValue="1n/8G534M1MJS9LIf0/mpg==" spinCount="100000" sheet="1" objects="1" scenarios="1"/>
  <sortState ref="B2:G248">
    <sortCondition ref="C2:C248"/>
  </sortState>
  <mergeCells count="72">
    <mergeCell ref="HL2:HR2"/>
    <mergeCell ref="HS2:HY2"/>
    <mergeCell ref="HZ2:IF2"/>
    <mergeCell ref="IG2:IM2"/>
    <mergeCell ref="IO2:IP2"/>
    <mergeCell ref="GU2:HB2"/>
    <mergeCell ref="HE2:HK2"/>
    <mergeCell ref="HD1:IM1"/>
    <mergeCell ref="FY1:GS1"/>
    <mergeCell ref="CO2:CT2"/>
    <mergeCell ref="CU2:CZ2"/>
    <mergeCell ref="DK2:DP2"/>
    <mergeCell ref="DQ2:DV2"/>
    <mergeCell ref="CO1:DI1"/>
    <mergeCell ref="EG1:FA1"/>
    <mergeCell ref="DK1:EE1"/>
    <mergeCell ref="FC1:FW1"/>
    <mergeCell ref="FY2:GD2"/>
    <mergeCell ref="GE2:GJ2"/>
    <mergeCell ref="EG2:EL2"/>
    <mergeCell ref="EM2:ER2"/>
    <mergeCell ref="FC2:FH2"/>
    <mergeCell ref="FI2:FN2"/>
    <mergeCell ref="AB1:AM1"/>
    <mergeCell ref="AY2:AZ2"/>
    <mergeCell ref="AW2:AX2"/>
    <mergeCell ref="AU2:AV2"/>
    <mergeCell ref="AS2:AT2"/>
    <mergeCell ref="AQ2:AR2"/>
    <mergeCell ref="AO1:AZ1"/>
    <mergeCell ref="AL2:AM2"/>
    <mergeCell ref="AJ2:AK2"/>
    <mergeCell ref="AH2:AI2"/>
    <mergeCell ref="AF2:AG2"/>
    <mergeCell ref="AD2:AE2"/>
    <mergeCell ref="AB2:AC2"/>
    <mergeCell ref="AO2:AP2"/>
    <mergeCell ref="BL2:BM2"/>
    <mergeCell ref="BJ2:BK2"/>
    <mergeCell ref="BH2:BI2"/>
    <mergeCell ref="BF2:BG2"/>
    <mergeCell ref="BD2:BE2"/>
    <mergeCell ref="BB2:BC2"/>
    <mergeCell ref="BB1:BM1"/>
    <mergeCell ref="BO2:BP2"/>
    <mergeCell ref="BO1:BZ1"/>
    <mergeCell ref="CL2:CM2"/>
    <mergeCell ref="CJ2:CK2"/>
    <mergeCell ref="CH2:CI2"/>
    <mergeCell ref="CF2:CG2"/>
    <mergeCell ref="CD2:CE2"/>
    <mergeCell ref="CB2:CC2"/>
    <mergeCell ref="CB1:CM1"/>
    <mergeCell ref="BY2:BZ2"/>
    <mergeCell ref="BW2:BX2"/>
    <mergeCell ref="BU2:BV2"/>
    <mergeCell ref="BS2:BT2"/>
    <mergeCell ref="BQ2:BR2"/>
    <mergeCell ref="IX1:JC1"/>
    <mergeCell ref="JS1:KA1"/>
    <mergeCell ref="IQ2:IR2"/>
    <mergeCell ref="JL2:JN2"/>
    <mergeCell ref="IS2:IT2"/>
    <mergeCell ref="JI2:JK2"/>
    <mergeCell ref="IX2:IZ2"/>
    <mergeCell ref="JA2:JC2"/>
    <mergeCell ref="JS2:JU2"/>
    <mergeCell ref="JV2:JX2"/>
    <mergeCell ref="JY2:KA2"/>
    <mergeCell ref="JF2:JH2"/>
    <mergeCell ref="JO2:JR2"/>
    <mergeCell ref="IU2:IW2"/>
  </mergeCells>
  <conditionalFormatting sqref="M4:Q238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</vt:lpstr>
      <vt:lpstr>Données</vt:lpstr>
      <vt:lpstr>Base</vt:lpstr>
      <vt:lpstr>Données!_GoBack</vt:lpstr>
      <vt:lpstr>Agt</vt:lpstr>
      <vt:lpstr>Plan!Impression_des_titres</vt:lpstr>
      <vt:lpstr>Plan!Zone_d_impression</vt:lpstr>
    </vt:vector>
  </TitlesOfParts>
  <Company>Bundesverwaltung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Trompette</dc:title>
  <dc:creator>Arn</dc:creator>
  <cp:lastModifiedBy>Arn </cp:lastModifiedBy>
  <cp:lastPrinted>2018-08-10T03:07:25Z</cp:lastPrinted>
  <dcterms:created xsi:type="dcterms:W3CDTF">2014-12-27T13:14:35Z</dcterms:created>
  <dcterms:modified xsi:type="dcterms:W3CDTF">2018-08-10T06:20:57Z</dcterms:modified>
</cp:coreProperties>
</file>